
<file path=[Content_Types].xml><?xml version="1.0" encoding="utf-8"?>
<Types xmlns="http://schemas.openxmlformats.org/package/2006/content-types">
  <Override PartName="/xl/tables/table4.xml" ContentType="application/vnd.openxmlformats-officedocument.spreadsheetml.table+xml"/>
  <Override PartName="/xl/charts/chart6.xml" ContentType="application/vnd.openxmlformats-officedocument.drawingml.chart+xml"/>
  <Override PartName="/xl/tables/table16.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xl/charts/chart4.xml" ContentType="application/vnd.openxmlformats-officedocument.drawingml.chart+xml"/>
  <Override PartName="/xl/tables/table14.xml" ContentType="application/vnd.openxmlformats-officedocument.spreadsheetml.table+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19.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xl/charts/chart9.xml" ContentType="application/vnd.openxmlformats-officedocument.drawingml.chart+xml"/>
  <Override PartName="/xl/tables/table17.xml" ContentType="application/vnd.openxmlformats-officedocument.spreadsheetml.table+xml"/>
  <Override PartName="/xl/tables/table18.xml" ContentType="application/vnd.openxmlformats-officedocument.spreadsheetml.table+xml"/>
  <Override PartName="/docProps/core.xml" ContentType="application/vnd.openxmlformats-package.core-properties+xml"/>
  <Default Extension="bin" ContentType="application/vnd.openxmlformats-officedocument.spreadsheetml.printerSettings"/>
  <Default Extension="png" ContentType="image/png"/>
  <Override PartName="/xl/tables/table3.xml" ContentType="application/vnd.openxmlformats-officedocument.spreadsheetml.table+xml"/>
  <Override PartName="/xl/charts/chart7.xml" ContentType="application/vnd.openxmlformats-officedocument.drawingml.chart+xml"/>
  <Override PartName="/xl/tables/table15.xml" ContentType="application/vnd.openxmlformats-officedocument.spreadsheetml.table+xml"/>
  <Override PartName="/xl/tables/table1.xml" ContentType="application/vnd.openxmlformats-officedocument.spreadsheetml.table+xml"/>
  <Override PartName="/xl/charts/chart5.xml" ContentType="application/vnd.openxmlformats-officedocument.drawingml.chart+xml"/>
  <Override PartName="/xl/tables/table13.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0" yWindow="1680" windowWidth="2073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Group Edges" sheetId="8" r:id="rId8"/>
    <sheet name="Twitter Search Ntwrk Top Items" sheetId="9" r:id="rId9"/>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25725"/>
</workbook>
</file>

<file path=xl/calcChain.xml><?xml version="1.0" encoding="utf-8"?>
<calcChain xmlns="http://schemas.openxmlformats.org/spreadsheetml/2006/main">
  <c r="AC3" i="3"/>
  <c r="AC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2"/>
  <c r="AC173"/>
  <c r="AC174"/>
  <c r="AC175"/>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M3" i="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C2" i="6" l="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B130" i="7" l="1"/>
  <c r="B129"/>
  <c r="P45"/>
  <c r="Q45" s="1"/>
  <c r="P2"/>
  <c r="B127" s="1"/>
  <c r="B144"/>
  <c r="B143"/>
  <c r="R45"/>
  <c r="S45" s="1"/>
  <c r="R2"/>
  <c r="B141" s="1"/>
  <c r="B116"/>
  <c r="B115"/>
  <c r="N45"/>
  <c r="O45" s="1"/>
  <c r="N2"/>
  <c r="B113" s="1"/>
  <c r="B102"/>
  <c r="B101"/>
  <c r="L45"/>
  <c r="M45" s="1"/>
  <c r="L2"/>
  <c r="B99" s="1"/>
  <c r="B88"/>
  <c r="B87"/>
  <c r="J45"/>
  <c r="K45" s="1"/>
  <c r="J2"/>
  <c r="B85" s="1"/>
  <c r="B74"/>
  <c r="B73"/>
  <c r="H45"/>
  <c r="I45" s="1"/>
  <c r="H2"/>
  <c r="B71" s="1"/>
  <c r="B60"/>
  <c r="B59"/>
  <c r="F45"/>
  <c r="G45" s="1"/>
  <c r="F2"/>
  <c r="B57" s="1"/>
  <c r="B44"/>
  <c r="B43"/>
  <c r="B46"/>
  <c r="B45"/>
  <c r="T2"/>
  <c r="T45"/>
  <c r="B114" l="1"/>
  <c r="B100"/>
  <c r="B86"/>
  <c r="B142"/>
  <c r="B128"/>
  <c r="B72"/>
  <c r="B58"/>
  <c r="X2"/>
  <c r="P3" s="1"/>
  <c r="P4" s="1"/>
  <c r="P5" s="1"/>
  <c r="P6" s="1"/>
  <c r="P7" s="1"/>
  <c r="P8" s="1"/>
  <c r="P9" s="1"/>
  <c r="P10" s="1"/>
  <c r="P11" s="1"/>
  <c r="P12" s="1"/>
  <c r="P13" s="1"/>
  <c r="P14" s="1"/>
  <c r="P15" s="1"/>
  <c r="P16" s="1"/>
  <c r="P17" s="1"/>
  <c r="P18" s="1"/>
  <c r="P19" s="1"/>
  <c r="P20" s="1"/>
  <c r="P21" s="1"/>
  <c r="P22" s="1"/>
  <c r="P23" s="1"/>
  <c r="P24" s="1"/>
  <c r="P25" s="1"/>
  <c r="P26" s="1"/>
  <c r="P27" s="1"/>
  <c r="P28" s="1"/>
  <c r="P29" s="1"/>
  <c r="P30" s="1"/>
  <c r="P31" s="1"/>
  <c r="P32" s="1"/>
  <c r="P33" s="1"/>
  <c r="P34" s="1"/>
  <c r="P35" s="1"/>
  <c r="P36" s="1"/>
  <c r="P37" s="1"/>
  <c r="P38" s="1"/>
  <c r="P39" s="1"/>
  <c r="P40" s="1"/>
  <c r="P41" s="1"/>
  <c r="P42" s="1"/>
  <c r="P43" s="1"/>
  <c r="P44" s="1"/>
  <c r="D45"/>
  <c r="E45" s="1"/>
  <c r="D2"/>
  <c r="U45"/>
  <c r="Q3" l="1"/>
  <c r="Q2"/>
  <c r="R3"/>
  <c r="R4" s="1"/>
  <c r="S3" s="1"/>
  <c r="T3"/>
  <c r="L3"/>
  <c r="M2" s="1"/>
  <c r="N3"/>
  <c r="H3"/>
  <c r="J3"/>
  <c r="D3"/>
  <c r="D4" s="1"/>
  <c r="E3" s="1"/>
  <c r="F3"/>
  <c r="U2"/>
  <c r="Q5" l="1"/>
  <c r="Q4"/>
  <c r="S2"/>
  <c r="T4"/>
  <c r="R5"/>
  <c r="S4" s="1"/>
  <c r="N4"/>
  <c r="O2"/>
  <c r="L4"/>
  <c r="L5" s="1"/>
  <c r="L6" s="1"/>
  <c r="L7" s="1"/>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I2"/>
  <c r="J4"/>
  <c r="K2"/>
  <c r="H4"/>
  <c r="H5" s="1"/>
  <c r="E2"/>
  <c r="F4"/>
  <c r="G2"/>
  <c r="D5"/>
  <c r="E4" s="1"/>
  <c r="U3"/>
  <c r="Q6" l="1"/>
  <c r="T5"/>
  <c r="M3"/>
  <c r="R6"/>
  <c r="S5" s="1"/>
  <c r="I3"/>
  <c r="N5"/>
  <c r="O3"/>
  <c r="M4"/>
  <c r="M5"/>
  <c r="M6"/>
  <c r="J5"/>
  <c r="K3"/>
  <c r="H6"/>
  <c r="I5" s="1"/>
  <c r="I4"/>
  <c r="F5"/>
  <c r="G3"/>
  <c r="D6"/>
  <c r="E5" s="1"/>
  <c r="U4"/>
  <c r="Q7" l="1"/>
  <c r="T6"/>
  <c r="R7"/>
  <c r="S6" s="1"/>
  <c r="N6"/>
  <c r="O4"/>
  <c r="M7"/>
  <c r="J6"/>
  <c r="K4"/>
  <c r="H7"/>
  <c r="I6" s="1"/>
  <c r="F6"/>
  <c r="G4"/>
  <c r="D7"/>
  <c r="E6" s="1"/>
  <c r="U5"/>
  <c r="T7" l="1"/>
  <c r="R8"/>
  <c r="N7"/>
  <c r="O5"/>
  <c r="M8"/>
  <c r="J7"/>
  <c r="K6" s="1"/>
  <c r="K5"/>
  <c r="H8"/>
  <c r="F7"/>
  <c r="G6" s="1"/>
  <c r="G5"/>
  <c r="D8"/>
  <c r="E7" s="1"/>
  <c r="U6"/>
  <c r="Q9" l="1"/>
  <c r="Q8"/>
  <c r="T8"/>
  <c r="R9"/>
  <c r="S7"/>
  <c r="N8"/>
  <c r="O6"/>
  <c r="M9"/>
  <c r="J8"/>
  <c r="K7" s="1"/>
  <c r="H9"/>
  <c r="I8" s="1"/>
  <c r="I7"/>
  <c r="F8"/>
  <c r="D9"/>
  <c r="E8" s="1"/>
  <c r="U7"/>
  <c r="Q10" l="1"/>
  <c r="T9"/>
  <c r="R10"/>
  <c r="S9" s="1"/>
  <c r="S8"/>
  <c r="N9"/>
  <c r="O8" s="1"/>
  <c r="O7"/>
  <c r="M10"/>
  <c r="J9"/>
  <c r="K8" s="1"/>
  <c r="H10"/>
  <c r="I9" s="1"/>
  <c r="F9"/>
  <c r="G8" s="1"/>
  <c r="G7"/>
  <c r="D10"/>
  <c r="E9" s="1"/>
  <c r="U8"/>
  <c r="Q11" l="1"/>
  <c r="T10"/>
  <c r="R11"/>
  <c r="S10" s="1"/>
  <c r="N10"/>
  <c r="O9" s="1"/>
  <c r="M11"/>
  <c r="J10"/>
  <c r="K9" s="1"/>
  <c r="H11"/>
  <c r="I10" s="1"/>
  <c r="F10"/>
  <c r="G9" s="1"/>
  <c r="D11"/>
  <c r="E10" s="1"/>
  <c r="U9"/>
  <c r="Q12" l="1"/>
  <c r="T11"/>
  <c r="R12"/>
  <c r="S11" s="1"/>
  <c r="N11"/>
  <c r="O10" s="1"/>
  <c r="M12"/>
  <c r="J11"/>
  <c r="K10" s="1"/>
  <c r="H12"/>
  <c r="I11" s="1"/>
  <c r="F11"/>
  <c r="G10" s="1"/>
  <c r="D12"/>
  <c r="E11" s="1"/>
  <c r="U10"/>
  <c r="Q13" l="1"/>
  <c r="T12"/>
  <c r="R13"/>
  <c r="S12" s="1"/>
  <c r="N12"/>
  <c r="O11" s="1"/>
  <c r="M13"/>
  <c r="J12"/>
  <c r="K11" s="1"/>
  <c r="H13"/>
  <c r="I12" s="1"/>
  <c r="F12"/>
  <c r="G11" s="1"/>
  <c r="D13"/>
  <c r="E12" s="1"/>
  <c r="U11"/>
  <c r="Q14" l="1"/>
  <c r="T13"/>
  <c r="R14"/>
  <c r="S13" s="1"/>
  <c r="N13"/>
  <c r="O12" s="1"/>
  <c r="M14"/>
  <c r="J13"/>
  <c r="K12" s="1"/>
  <c r="H14"/>
  <c r="I13" s="1"/>
  <c r="F13"/>
  <c r="G12" s="1"/>
  <c r="D14"/>
  <c r="E13" s="1"/>
  <c r="U12"/>
  <c r="Q15" l="1"/>
  <c r="T14"/>
  <c r="R15"/>
  <c r="N14"/>
  <c r="O13" s="1"/>
  <c r="M15"/>
  <c r="J14"/>
  <c r="K13" s="1"/>
  <c r="H15"/>
  <c r="I14" s="1"/>
  <c r="F14"/>
  <c r="G13" s="1"/>
  <c r="D15"/>
  <c r="E14" s="1"/>
  <c r="U13"/>
  <c r="Q16" l="1"/>
  <c r="T15"/>
  <c r="R16"/>
  <c r="S15" s="1"/>
  <c r="S14"/>
  <c r="N15"/>
  <c r="O14" s="1"/>
  <c r="M16"/>
  <c r="J15"/>
  <c r="K14" s="1"/>
  <c r="H16"/>
  <c r="I15" s="1"/>
  <c r="F15"/>
  <c r="G14" s="1"/>
  <c r="D16"/>
  <c r="E15" s="1"/>
  <c r="U14"/>
  <c r="Q17" l="1"/>
  <c r="T16"/>
  <c r="R17"/>
  <c r="N16"/>
  <c r="O15" s="1"/>
  <c r="M17"/>
  <c r="J16"/>
  <c r="K15" s="1"/>
  <c r="H17"/>
  <c r="I16" s="1"/>
  <c r="F16"/>
  <c r="G15" s="1"/>
  <c r="D17"/>
  <c r="E16" s="1"/>
  <c r="U15"/>
  <c r="Q18" l="1"/>
  <c r="T17"/>
  <c r="R18"/>
  <c r="S16"/>
  <c r="N17"/>
  <c r="O16" s="1"/>
  <c r="M18"/>
  <c r="J17"/>
  <c r="K16" s="1"/>
  <c r="H18"/>
  <c r="I17" s="1"/>
  <c r="F17"/>
  <c r="G16" s="1"/>
  <c r="D18"/>
  <c r="E17" s="1"/>
  <c r="U16"/>
  <c r="Q19" l="1"/>
  <c r="T18"/>
  <c r="R19"/>
  <c r="S18" s="1"/>
  <c r="S17"/>
  <c r="N18"/>
  <c r="O17" s="1"/>
  <c r="M19"/>
  <c r="J18"/>
  <c r="K17" s="1"/>
  <c r="H19"/>
  <c r="I18" s="1"/>
  <c r="F18"/>
  <c r="G17" s="1"/>
  <c r="D19"/>
  <c r="E18" s="1"/>
  <c r="U17"/>
  <c r="Q20" l="1"/>
  <c r="T19"/>
  <c r="R20"/>
  <c r="S19" s="1"/>
  <c r="N19"/>
  <c r="O18" s="1"/>
  <c r="M20"/>
  <c r="J19"/>
  <c r="K18" s="1"/>
  <c r="H20"/>
  <c r="I19" s="1"/>
  <c r="F19"/>
  <c r="G18" s="1"/>
  <c r="D20"/>
  <c r="E19" s="1"/>
  <c r="U18"/>
  <c r="Q21" l="1"/>
  <c r="T20"/>
  <c r="R21"/>
  <c r="S20" s="1"/>
  <c r="N20"/>
  <c r="O19" s="1"/>
  <c r="M21"/>
  <c r="J20"/>
  <c r="K19" s="1"/>
  <c r="H21"/>
  <c r="I20" s="1"/>
  <c r="F20"/>
  <c r="G19" s="1"/>
  <c r="D21"/>
  <c r="E20" s="1"/>
  <c r="U19"/>
  <c r="T21" l="1"/>
  <c r="R22"/>
  <c r="S21" s="1"/>
  <c r="N21"/>
  <c r="O20" s="1"/>
  <c r="M22"/>
  <c r="J21"/>
  <c r="K20" s="1"/>
  <c r="H22"/>
  <c r="I21" s="1"/>
  <c r="F21"/>
  <c r="G20" s="1"/>
  <c r="D22"/>
  <c r="E21" s="1"/>
  <c r="U20"/>
  <c r="Q22" l="1"/>
  <c r="T22"/>
  <c r="R23"/>
  <c r="S22" s="1"/>
  <c r="N22"/>
  <c r="O21" s="1"/>
  <c r="M23"/>
  <c r="J22"/>
  <c r="K21" s="1"/>
  <c r="H23"/>
  <c r="I22" s="1"/>
  <c r="F22"/>
  <c r="G21" s="1"/>
  <c r="D23"/>
  <c r="E22" s="1"/>
  <c r="U21"/>
  <c r="Q23" l="1"/>
  <c r="T23"/>
  <c r="R24"/>
  <c r="S23" s="1"/>
  <c r="N23"/>
  <c r="O22" s="1"/>
  <c r="M24"/>
  <c r="J23"/>
  <c r="K22" s="1"/>
  <c r="H24"/>
  <c r="I23" s="1"/>
  <c r="F23"/>
  <c r="G22" s="1"/>
  <c r="D24"/>
  <c r="E23" s="1"/>
  <c r="U22"/>
  <c r="Q24" l="1"/>
  <c r="T24"/>
  <c r="R25"/>
  <c r="S24" s="1"/>
  <c r="N24"/>
  <c r="O23" s="1"/>
  <c r="M25"/>
  <c r="J24"/>
  <c r="K23" s="1"/>
  <c r="H25"/>
  <c r="I24" s="1"/>
  <c r="F24"/>
  <c r="G23" s="1"/>
  <c r="D25"/>
  <c r="E24" s="1"/>
  <c r="U23"/>
  <c r="Q25" l="1"/>
  <c r="T25"/>
  <c r="R26"/>
  <c r="S25" s="1"/>
  <c r="N25"/>
  <c r="O24" s="1"/>
  <c r="M26"/>
  <c r="J25"/>
  <c r="K24" s="1"/>
  <c r="H26"/>
  <c r="I25" s="1"/>
  <c r="F25"/>
  <c r="G24" s="1"/>
  <c r="D26"/>
  <c r="E25" s="1"/>
  <c r="U24"/>
  <c r="Q26" l="1"/>
  <c r="T26"/>
  <c r="R27"/>
  <c r="S26" s="1"/>
  <c r="N26"/>
  <c r="O25" s="1"/>
  <c r="M27"/>
  <c r="J26"/>
  <c r="K25" s="1"/>
  <c r="H27"/>
  <c r="I26" s="1"/>
  <c r="F26"/>
  <c r="G25" s="1"/>
  <c r="D27"/>
  <c r="E26" s="1"/>
  <c r="U25"/>
  <c r="Q27" l="1"/>
  <c r="T27"/>
  <c r="R28"/>
  <c r="S27" s="1"/>
  <c r="N27"/>
  <c r="O26" s="1"/>
  <c r="M28"/>
  <c r="J27"/>
  <c r="K26" s="1"/>
  <c r="H28"/>
  <c r="I27" s="1"/>
  <c r="F27"/>
  <c r="G26" s="1"/>
  <c r="D28"/>
  <c r="E27" s="1"/>
  <c r="U26"/>
  <c r="Q28" l="1"/>
  <c r="T28"/>
  <c r="R29"/>
  <c r="S28" s="1"/>
  <c r="N28"/>
  <c r="O27" s="1"/>
  <c r="M29"/>
  <c r="J28"/>
  <c r="K27" s="1"/>
  <c r="H29"/>
  <c r="I28" s="1"/>
  <c r="F28"/>
  <c r="G27" s="1"/>
  <c r="D29"/>
  <c r="E28" s="1"/>
  <c r="U27"/>
  <c r="Q29" l="1"/>
  <c r="T29"/>
  <c r="R30"/>
  <c r="N29"/>
  <c r="O28" s="1"/>
  <c r="M30"/>
  <c r="J29"/>
  <c r="K28" s="1"/>
  <c r="H30"/>
  <c r="I29" s="1"/>
  <c r="F29"/>
  <c r="G28" s="1"/>
  <c r="D30"/>
  <c r="E29" s="1"/>
  <c r="U28"/>
  <c r="Q30" l="1"/>
  <c r="T30"/>
  <c r="R31"/>
  <c r="S30" s="1"/>
  <c r="S29"/>
  <c r="N30"/>
  <c r="O29" s="1"/>
  <c r="M31"/>
  <c r="J30"/>
  <c r="K29" s="1"/>
  <c r="H31"/>
  <c r="I30" s="1"/>
  <c r="F30"/>
  <c r="G29" s="1"/>
  <c r="D31"/>
  <c r="E30" s="1"/>
  <c r="U29"/>
  <c r="Q31" l="1"/>
  <c r="T31"/>
  <c r="R32"/>
  <c r="S31" s="1"/>
  <c r="N31"/>
  <c r="O30" s="1"/>
  <c r="M32"/>
  <c r="J31"/>
  <c r="K30" s="1"/>
  <c r="H32"/>
  <c r="I31" s="1"/>
  <c r="F31"/>
  <c r="G30" s="1"/>
  <c r="D32"/>
  <c r="E31" s="1"/>
  <c r="U30"/>
  <c r="Q32" l="1"/>
  <c r="T32"/>
  <c r="R33"/>
  <c r="N32"/>
  <c r="O31" s="1"/>
  <c r="M33"/>
  <c r="J32"/>
  <c r="K31" s="1"/>
  <c r="H33"/>
  <c r="I32" s="1"/>
  <c r="F32"/>
  <c r="G31" s="1"/>
  <c r="D33"/>
  <c r="E32" s="1"/>
  <c r="U31"/>
  <c r="Q33" l="1"/>
  <c r="T33"/>
  <c r="R34"/>
  <c r="S33" s="1"/>
  <c r="S32"/>
  <c r="N33"/>
  <c r="O32" s="1"/>
  <c r="M34"/>
  <c r="J33"/>
  <c r="K32" s="1"/>
  <c r="H34"/>
  <c r="I33" s="1"/>
  <c r="F33"/>
  <c r="G32" s="1"/>
  <c r="D34"/>
  <c r="E33" s="1"/>
  <c r="U32"/>
  <c r="Q34" l="1"/>
  <c r="T34"/>
  <c r="R35"/>
  <c r="S34" s="1"/>
  <c r="N34"/>
  <c r="O33" s="1"/>
  <c r="M35"/>
  <c r="J34"/>
  <c r="K33" s="1"/>
  <c r="H35"/>
  <c r="I34" s="1"/>
  <c r="F34"/>
  <c r="G33" s="1"/>
  <c r="D35"/>
  <c r="E34" s="1"/>
  <c r="U33"/>
  <c r="Q35" l="1"/>
  <c r="T35"/>
  <c r="R36"/>
  <c r="S35" s="1"/>
  <c r="N35"/>
  <c r="O34" s="1"/>
  <c r="M36"/>
  <c r="J35"/>
  <c r="K34" s="1"/>
  <c r="H36"/>
  <c r="I35" s="1"/>
  <c r="F35"/>
  <c r="G34" s="1"/>
  <c r="D36"/>
  <c r="E35" s="1"/>
  <c r="U34"/>
  <c r="Q36" l="1"/>
  <c r="T36"/>
  <c r="R37"/>
  <c r="S36" s="1"/>
  <c r="N36"/>
  <c r="O35" s="1"/>
  <c r="M37"/>
  <c r="J36"/>
  <c r="K35" s="1"/>
  <c r="H37"/>
  <c r="I36" s="1"/>
  <c r="F36"/>
  <c r="G35" s="1"/>
  <c r="D37"/>
  <c r="E36" s="1"/>
  <c r="U35"/>
  <c r="Q37" l="1"/>
  <c r="T37"/>
  <c r="R38"/>
  <c r="S37" s="1"/>
  <c r="N37"/>
  <c r="O36" s="1"/>
  <c r="M38"/>
  <c r="J37"/>
  <c r="K36" s="1"/>
  <c r="H38"/>
  <c r="I37" s="1"/>
  <c r="F37"/>
  <c r="G36" s="1"/>
  <c r="D38"/>
  <c r="E37" s="1"/>
  <c r="U36"/>
  <c r="Q38" l="1"/>
  <c r="T38"/>
  <c r="R39"/>
  <c r="S38" s="1"/>
  <c r="N38"/>
  <c r="O37" s="1"/>
  <c r="M39"/>
  <c r="J38"/>
  <c r="K37" s="1"/>
  <c r="H39"/>
  <c r="I38" s="1"/>
  <c r="F38"/>
  <c r="G37" s="1"/>
  <c r="D39"/>
  <c r="E38" s="1"/>
  <c r="U37"/>
  <c r="Q39" l="1"/>
  <c r="T39"/>
  <c r="R40"/>
  <c r="S39" s="1"/>
  <c r="N39"/>
  <c r="O38" s="1"/>
  <c r="M40"/>
  <c r="J39"/>
  <c r="K38" s="1"/>
  <c r="H40"/>
  <c r="I39" s="1"/>
  <c r="F39"/>
  <c r="G38" s="1"/>
  <c r="D40"/>
  <c r="E39" s="1"/>
  <c r="U38"/>
  <c r="Q40" l="1"/>
  <c r="T40"/>
  <c r="R41"/>
  <c r="S40" s="1"/>
  <c r="N40"/>
  <c r="O39" s="1"/>
  <c r="M41"/>
  <c r="J40"/>
  <c r="K39" s="1"/>
  <c r="H41"/>
  <c r="I40" s="1"/>
  <c r="F40"/>
  <c r="G39" s="1"/>
  <c r="D41"/>
  <c r="E40" s="1"/>
  <c r="U39"/>
  <c r="Q41" l="1"/>
  <c r="T41"/>
  <c r="R42"/>
  <c r="S41" s="1"/>
  <c r="N41"/>
  <c r="O40" s="1"/>
  <c r="M42"/>
  <c r="J41"/>
  <c r="K40" s="1"/>
  <c r="H42"/>
  <c r="I41" s="1"/>
  <c r="F41"/>
  <c r="G40" s="1"/>
  <c r="D42"/>
  <c r="E41" s="1"/>
  <c r="U40"/>
  <c r="Q44" l="1"/>
  <c r="Q42"/>
  <c r="T42"/>
  <c r="R43"/>
  <c r="S42" s="1"/>
  <c r="N42"/>
  <c r="O41" s="1"/>
  <c r="M43"/>
  <c r="M44"/>
  <c r="J42"/>
  <c r="K41" s="1"/>
  <c r="H43"/>
  <c r="I42" s="1"/>
  <c r="F42"/>
  <c r="G41" s="1"/>
  <c r="D43"/>
  <c r="E42" s="1"/>
  <c r="U41"/>
  <c r="Q43" l="1"/>
  <c r="T43"/>
  <c r="R44"/>
  <c r="S44" s="1"/>
  <c r="N43"/>
  <c r="O42" s="1"/>
  <c r="J43"/>
  <c r="K42" s="1"/>
  <c r="H44"/>
  <c r="I44" s="1"/>
  <c r="F43"/>
  <c r="G42" s="1"/>
  <c r="D44"/>
  <c r="E44" s="1"/>
  <c r="U42"/>
  <c r="S43" l="1"/>
  <c r="T44"/>
  <c r="N44"/>
  <c r="O44" s="1"/>
  <c r="J44"/>
  <c r="K44" s="1"/>
  <c r="I43"/>
  <c r="F44"/>
  <c r="G44" s="1"/>
  <c r="E43"/>
  <c r="U44"/>
  <c r="O43" l="1"/>
  <c r="K43"/>
  <c r="G43"/>
  <c r="U43"/>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C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D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0">
      <text>
        <r>
          <rPr>
            <b/>
            <sz val="8"/>
            <color indexed="81"/>
            <rFont val="Tahoma"/>
            <family val="2"/>
          </rPr>
          <t xml:space="preserve">Vertex Size
</t>
        </r>
        <r>
          <rPr>
            <sz val="8"/>
            <color indexed="81"/>
            <rFont val="Tahoma"/>
            <family val="2"/>
          </rPr>
          <t xml:space="preserve">
Enter an optional vertex size between 1 and 1,000.</t>
        </r>
      </text>
    </comment>
    <comment ref="F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G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H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I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J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K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L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M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P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Q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R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S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T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X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Y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Z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AA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B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D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<sst xmlns="http://schemas.openxmlformats.org/spreadsheetml/2006/main" count="8707" uniqueCount="3068">
  <si>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</si>
  <si>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</si>
  <si>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</si>
  <si>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</si>
  <si>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</si>
  <si>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</si>
  <si>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</si>
  <si>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</si>
  <si>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</si>
  <si>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</si>
  <si>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</si>
  <si>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</si>
  <si>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</si>
  <si>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</si>
  <si>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</si>
  <si>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</si>
  <si>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</si>
  <si>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</si>
  <si>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</si>
  <si>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</si>
  <si>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</si>
  <si>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</si>
  <si>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</si>
  <si>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</si>
  <si>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</si>
  <si>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</si>
  <si>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</si>
  <si>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</si>
  <si>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</si>
  <si>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</si>
  <si>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</si>
  <si>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</si>
  <si>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</si>
  <si>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</si>
  <si>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</si>
  <si>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</si>
  <si>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</si>
  <si>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</si>
  <si>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</si>
  <si>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</si>
  <si>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</si>
  <si>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</si>
  <si>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</si>
  <si>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</si>
  <si>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</si>
  <si>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</si>
  <si>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</si>
  <si>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</si>
  <si>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</si>
  <si>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</si>
  <si>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</si>
  <si>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</si>
  <si>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</si>
  <si>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</si>
  <si>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</si>
  <si>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</si>
  <si>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</si>
  <si>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</si>
  <si>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</si>
  <si>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</si>
  <si>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</si>
  <si>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</si>
  <si>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</si>
  <si>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</si>
  <si>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</si>
  <si>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</si>
  <si>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</si>
  <si>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</si>
  <si>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</si>
  <si>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</si>
  <si>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</si>
  <si>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</si>
  <si>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</si>
  <si>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</si>
  <si>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</si>
  <si>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</si>
  <si>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</si>
  <si>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</si>
  <si>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</si>
  <si>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</si>
  <si>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</si>
  <si>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</si>
  <si>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</si>
  <si>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</si>
  <si>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</si>
  <si>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</si>
  <si>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</si>
  <si>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</si>
  <si>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</si>
  <si>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</si>
  <si>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</si>
  <si>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</si>
  <si>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</si>
  <si>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</si>
  <si>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</si>
  <si>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</si>
  <si>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</si>
  <si>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</si>
  <si>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</si>
  <si>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</si>
  <si>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</si>
  <si>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</si>
  <si>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</si>
  <si>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</si>
  <si>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</si>
  <si>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</si>
  <si>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</si>
  <si>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</si>
  <si>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</si>
  <si>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</si>
  <si>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</si>
  <si>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</si>
  <si>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</si>
  <si>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</si>
  <si>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</si>
  <si>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</si>
  <si>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</si>
  <si>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</si>
  <si>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</si>
  <si>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</si>
  <si>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</si>
  <si>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</si>
  <si>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</si>
  <si>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</si>
  <si>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</si>
  <si>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</si>
  <si>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</si>
  <si>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</si>
  <si>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</si>
  <si>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</si>
  <si>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</si>
  <si>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</si>
  <si>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</si>
  <si>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</si>
  <si>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</si>
  <si>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</si>
  <si>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</si>
  <si>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</si>
  <si>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</si>
  <si>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</si>
  <si>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</si>
  <si>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</si>
  <si>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</si>
  <si>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</si>
  <si>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</si>
  <si>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</si>
  <si>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</si>
  <si>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</si>
  <si>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</si>
  <si>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</si>
  <si>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</si>
  <si>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</si>
  <si>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</si>
  <si>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</si>
  <si>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</si>
  <si>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</si>
  <si>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</si>
  <si>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</si>
  <si>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</si>
  <si>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</si>
  <si>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</si>
  <si>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</si>
  <si>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</si>
  <si>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</si>
  <si>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</si>
  <si>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</si>
  <si>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</si>
  <si>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</si>
  <si>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</si>
  <si>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</si>
  <si>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</si>
  <si>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</si>
  <si>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</si>
  <si>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</si>
  <si>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</si>
  <si>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</si>
  <si>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</si>
  <si>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</si>
  <si>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</si>
  <si>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</si>
  <si>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</si>
  <si>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</si>
  <si>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</si>
  <si>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</si>
  <si>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</si>
  <si>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</si>
  <si>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</si>
  <si>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privilegehealth</t>
  </si>
  <si>
    <t>Historically, in most human civilizations, heterosexual relationships, education and employment : man is supposed to do "better" than woman.</t>
  </si>
  <si>
    <t>https://twitter.com/#!/privilegehealth/status/598337214439784448</t>
  </si>
  <si>
    <t>598337214439784448</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</si>
  <si>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</si>
  <si>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</si>
  <si>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</si>
  <si>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</si>
  <si>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</si>
  <si>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</si>
  <si>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</si>
  <si>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</si>
  <si>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</si>
  <si>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</si>
  <si>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</si>
  <si>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</si>
  <si>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</si>
  <si>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Concierge Longevity Care. Healthcare Innovation AI. Robotics. 3D Printing. Mobile. Software. | Medical Management Solutions | Concierge Mental &amp; Senior Care</t>
  </si>
  <si>
    <t xml:space="preserve">HQ Aspen Beverly Hills Zurich </t>
  </si>
  <si>
    <t>http://t.co/U4vV1bkKTc</t>
  </si>
  <si>
    <t>http://pbs.twimg.com/profile_images/515449759213944833/9YMzIu4e_normal.jpeg</t>
  </si>
  <si>
    <t>Open Twitter Page for This Person</t>
  </si>
  <si>
    <t>https://twitter.com/privilegehealth</t>
  </si>
  <si>
    <t>privilegehealth
Historically, in most human civilizations,
heterosexual relationships, education
and employment : man is supposed
to do "better" than woman.</t>
  </si>
  <si>
    <t>Directed</t>
  </si>
  <si>
    <t>robertfrausto</t>
  </si>
  <si>
    <t>justonered</t>
  </si>
  <si>
    <t>theregokii__</t>
  </si>
  <si>
    <t>drpatfarrell</t>
  </si>
  <si>
    <t>drmerle</t>
  </si>
  <si>
    <t>jikeriaaa_</t>
  </si>
  <si>
    <t>kxliegh_</t>
  </si>
  <si>
    <t>tiffany23237</t>
  </si>
  <si>
    <t>louisekinross</t>
  </si>
  <si>
    <t>csudoma</t>
  </si>
  <si>
    <t>azds</t>
  </si>
  <si>
    <t>mrbyall</t>
  </si>
  <si>
    <t>tracwell</t>
  </si>
  <si>
    <t>workclassjane</t>
  </si>
  <si>
    <t>sandstock</t>
  </si>
  <si>
    <t>openideo</t>
  </si>
  <si>
    <t>19bq91</t>
  </si>
  <si>
    <t>phyllissparksky</t>
  </si>
  <si>
    <t>gowithmark</t>
  </si>
  <si>
    <t>cyncyty66</t>
  </si>
  <si>
    <t>matthewwa25</t>
  </si>
  <si>
    <t>yosibelvaldez</t>
  </si>
  <si>
    <t>louisejeff2</t>
  </si>
  <si>
    <t>giffyloop</t>
  </si>
  <si>
    <t>worded_woman</t>
  </si>
  <si>
    <t>trelaire1st</t>
  </si>
  <si>
    <t>karyi789</t>
  </si>
  <si>
    <t>lindsiexd</t>
  </si>
  <si>
    <t>samgar_1</t>
  </si>
  <si>
    <t>websurferss</t>
  </si>
  <si>
    <t>jillshroyer</t>
  </si>
  <si>
    <t>nikki_v23</t>
  </si>
  <si>
    <t>effortlesslyraw</t>
  </si>
  <si>
    <t>mikaylaamo</t>
  </si>
  <si>
    <t>rationalbassist</t>
  </si>
  <si>
    <t>squarestatelib</t>
  </si>
  <si>
    <t>finesse_king_17</t>
  </si>
  <si>
    <t>xxheadfullahair</t>
  </si>
  <si>
    <t>lateai</t>
  </si>
  <si>
    <t>woman_of_impact</t>
  </si>
  <si>
    <t>swipe_sxsw_left</t>
  </si>
  <si>
    <t>n8taki</t>
  </si>
  <si>
    <t>wendchain</t>
  </si>
  <si>
    <t>in3ez</t>
  </si>
  <si>
    <t>mayittav</t>
  </si>
  <si>
    <t>h011x</t>
  </si>
  <si>
    <t>r00ndy</t>
  </si>
  <si>
    <t>a2yulia</t>
  </si>
  <si>
    <t>simg0na</t>
  </si>
  <si>
    <t>serelad</t>
  </si>
  <si>
    <t>ohio98babe</t>
  </si>
  <si>
    <t>kimreedyy</t>
  </si>
  <si>
    <t>flavormia</t>
  </si>
  <si>
    <t>jan2no</t>
  </si>
  <si>
    <t>r1tap</t>
  </si>
  <si>
    <t>ailiashia</t>
  </si>
  <si>
    <t>eleparal</t>
  </si>
  <si>
    <t>melani3r</t>
  </si>
  <si>
    <t>tiftan</t>
  </si>
  <si>
    <t>de08b</t>
  </si>
  <si>
    <t>m1l1r</t>
  </si>
  <si>
    <t>sanusli</t>
  </si>
  <si>
    <t>0am8er</t>
  </si>
  <si>
    <t>sass1h</t>
  </si>
  <si>
    <t>sl1lm</t>
  </si>
  <si>
    <t>t1kat1ka</t>
  </si>
  <si>
    <t>m33lina</t>
  </si>
  <si>
    <t>rit01a</t>
  </si>
  <si>
    <t>j3n11f</t>
  </si>
  <si>
    <t>2ddomca</t>
  </si>
  <si>
    <t>n1l0a</t>
  </si>
  <si>
    <t>swaggggyz_</t>
  </si>
  <si>
    <t>ipetisut</t>
  </si>
  <si>
    <t>imelda_elliott</t>
  </si>
  <si>
    <t>mzaykesman</t>
  </si>
  <si>
    <t>kharisma_edu</t>
  </si>
  <si>
    <t>yourteenfriends</t>
  </si>
  <si>
    <t>quippyquote</t>
  </si>
  <si>
    <t>teapartyedu</t>
  </si>
  <si>
    <t>trobrien11</t>
  </si>
  <si>
    <t>dat_mvp_tmarq</t>
  </si>
  <si>
    <t>rihabthegreat</t>
  </si>
  <si>
    <t>bearcastmedia</t>
  </si>
  <si>
    <t>endshamingnow</t>
  </si>
  <si>
    <t>maggiebella</t>
  </si>
  <si>
    <t>preguntamama</t>
  </si>
  <si>
    <t>antoniobuehler</t>
  </si>
  <si>
    <t>naijawhatsup</t>
  </si>
  <si>
    <t>glitznglamourng</t>
  </si>
  <si>
    <t>heathermbeaven</t>
  </si>
  <si>
    <t>mobile_reportz</t>
  </si>
  <si>
    <t>spliichx_chuca</t>
  </si>
  <si>
    <t>ravaresio</t>
  </si>
  <si>
    <t>sagnew_uiowa</t>
  </si>
  <si>
    <t>judycohen24</t>
  </si>
  <si>
    <t>rabbijosh</t>
  </si>
  <si>
    <t>wdp_heathgeorge</t>
  </si>
  <si>
    <t>championsknow</t>
  </si>
  <si>
    <t>insystechinc</t>
  </si>
  <si>
    <t>rhrebinka</t>
  </si>
  <si>
    <t>xoxo_angel3030</t>
  </si>
  <si>
    <t>maddyemmaraven</t>
  </si>
  <si>
    <t>triadmomsonmain</t>
  </si>
  <si>
    <t>tajunnisa</t>
  </si>
  <si>
    <t>intanimpian</t>
  </si>
  <si>
    <t>syamimifitrah</t>
  </si>
  <si>
    <t>_morganliane</t>
  </si>
  <si>
    <t>francogiuliano8</t>
  </si>
  <si>
    <t>irishcathrevol</t>
  </si>
  <si>
    <t>mammagardner</t>
  </si>
  <si>
    <t>mcsadie</t>
  </si>
  <si>
    <t>jtprov</t>
  </si>
  <si>
    <t>bx3__</t>
  </si>
  <si>
    <t>__shaheena</t>
  </si>
  <si>
    <t>lumisopa_</t>
  </si>
  <si>
    <t>adamyoung456</t>
  </si>
  <si>
    <t>farrah_khan</t>
  </si>
  <si>
    <t>chefboyarissa</t>
  </si>
  <si>
    <t>greaterlowellcc</t>
  </si>
  <si>
    <t>zheelaj</t>
  </si>
  <si>
    <t>rylaaah</t>
  </si>
  <si>
    <t>colbycoated</t>
  </si>
  <si>
    <t>thedragan2121</t>
  </si>
  <si>
    <t>bunny5moon</t>
  </si>
  <si>
    <t>liberalatheist6</t>
  </si>
  <si>
    <t>tesswilliams6</t>
  </si>
  <si>
    <t>oldandrewuk</t>
  </si>
  <si>
    <t>drozann</t>
  </si>
  <si>
    <t>tarbiyahacademy</t>
  </si>
  <si>
    <t>huffpostedu</t>
  </si>
  <si>
    <t>stclairtheatre</t>
  </si>
  <si>
    <t>marciadrutdavis</t>
  </si>
  <si>
    <t>mbzeee</t>
  </si>
  <si>
    <t>yrwhm</t>
  </si>
  <si>
    <t>woman_223</t>
  </si>
  <si>
    <t>askcreditlady</t>
  </si>
  <si>
    <t>jane_basham</t>
  </si>
  <si>
    <t>runnymedetrust</t>
  </si>
  <si>
    <t>kwebbrcn</t>
  </si>
  <si>
    <t>afsienko</t>
  </si>
  <si>
    <t>leandrapersad</t>
  </si>
  <si>
    <t>tamaarraa_</t>
  </si>
  <si>
    <t>fablekids</t>
  </si>
  <si>
    <t>cetpa</t>
  </si>
  <si>
    <t>illmatic99</t>
  </si>
  <si>
    <t>brothermanphil</t>
  </si>
  <si>
    <t>e_joyce</t>
  </si>
  <si>
    <t>being_woman</t>
  </si>
  <si>
    <t>ezeiche21</t>
  </si>
  <si>
    <t>sanfujinkadebut</t>
  </si>
  <si>
    <t>oneworldonepeo1</t>
  </si>
  <si>
    <t>hirekw</t>
  </si>
  <si>
    <t>melhorl</t>
  </si>
  <si>
    <t>ndn</t>
  </si>
  <si>
    <t>jacobwinge</t>
  </si>
  <si>
    <t>alrenous</t>
  </si>
  <si>
    <t>tachyon_web</t>
  </si>
  <si>
    <t>msiduri</t>
  </si>
  <si>
    <t>clarkehole</t>
  </si>
  <si>
    <t>kick_n_snare</t>
  </si>
  <si>
    <t>abitofkwanslife</t>
  </si>
  <si>
    <t>lovey_cm</t>
  </si>
  <si>
    <t>englishgraffiti</t>
  </si>
  <si>
    <t>abdaleahmed</t>
  </si>
  <si>
    <t>seemyambition_</t>
  </si>
  <si>
    <t>foreign_queenx</t>
  </si>
  <si>
    <t>dwproctor</t>
  </si>
  <si>
    <t>dorrainer</t>
  </si>
  <si>
    <t>barackobarber</t>
  </si>
  <si>
    <t>refracting</t>
  </si>
  <si>
    <t>principalegg</t>
  </si>
  <si>
    <t>teammak2016</t>
  </si>
  <si>
    <t>computercertify</t>
  </si>
  <si>
    <t>gripeo_outreach</t>
  </si>
  <si>
    <t>justnonprofit</t>
  </si>
  <si>
    <t>bullsot</t>
  </si>
  <si>
    <t>chiweethedog</t>
  </si>
  <si>
    <t>saltooturnt</t>
  </si>
  <si>
    <t>arrawelo_</t>
  </si>
  <si>
    <t>_himam</t>
  </si>
  <si>
    <t>libralovesyoual</t>
  </si>
  <si>
    <t>suziesheehan</t>
  </si>
  <si>
    <t>myknittingwool</t>
  </si>
  <si>
    <t>baxnaan_416</t>
  </si>
  <si>
    <t>exposingalec</t>
  </si>
  <si>
    <t>diverdown48</t>
  </si>
  <si>
    <t>ee_woman</t>
  </si>
  <si>
    <t>elderberryplace</t>
  </si>
  <si>
    <t>dtporge</t>
  </si>
  <si>
    <t>fuckdesehoezzz</t>
  </si>
  <si>
    <t>larryasler</t>
  </si>
  <si>
    <t>keisha_theone</t>
  </si>
  <si>
    <t>michelleobama</t>
  </si>
  <si>
    <t>nbcnightlynews</t>
  </si>
  <si>
    <t>edvotes</t>
  </si>
  <si>
    <t>suzannemalveaux</t>
  </si>
  <si>
    <t>kathleen_wynne</t>
  </si>
  <si>
    <t>drudge_report</t>
  </si>
  <si>
    <t>quicktempa</t>
  </si>
  <si>
    <t>sofiaorden</t>
  </si>
  <si>
    <t>scoopit</t>
  </si>
  <si>
    <t>yesitsstrue</t>
  </si>
  <si>
    <t>grlforce</t>
  </si>
  <si>
    <t>dmgrossblatt</t>
  </si>
  <si>
    <t>satanspeedsup</t>
  </si>
  <si>
    <t>rawlingsbeckyxo</t>
  </si>
  <si>
    <t>_anupa</t>
  </si>
  <si>
    <t>ndi</t>
  </si>
  <si>
    <t>labourteachers</t>
  </si>
  <si>
    <t>glblctzn</t>
  </si>
  <si>
    <t>faraztalat</t>
  </si>
  <si>
    <t>nidak_</t>
  </si>
  <si>
    <t>haleemak_</t>
  </si>
  <si>
    <t>trevyjnr</t>
  </si>
  <si>
    <t>rollingstone</t>
  </si>
  <si>
    <t>hackeducation</t>
  </si>
  <si>
    <t>brittmchenry</t>
  </si>
  <si>
    <t>jtheodozio</t>
  </si>
  <si>
    <t>whitehouse</t>
  </si>
  <si>
    <t>cristiano</t>
  </si>
  <si>
    <t>raveenthedream</t>
  </si>
  <si>
    <t>audreywatters</t>
  </si>
  <si>
    <t>xolotl</t>
  </si>
  <si>
    <t>publisherswkly</t>
  </si>
  <si>
    <t>carlaakinss</t>
  </si>
  <si>
    <t>andariyamag</t>
  </si>
  <si>
    <t>financialreview</t>
  </si>
  <si>
    <t>latingle</t>
  </si>
  <si>
    <t>Mentions</t>
  </si>
  <si>
    <t>Replies to</t>
  </si>
  <si>
    <t>As busy as this man is, Kanye still out here getting his education while Kim ain't doing shit and don't say she's a business woman</t>
  </si>
  <si>
    <t>RT @RobertFrausto: As busy as this man is, Kanye still out here getting his education while Kim ain't doing shit and don't say she's a busi…</t>
  </si>
  <si>
    <t>RT @FuckDeseHoezzz: Love a woman about her education and paper😅☺️😘</t>
  </si>
  <si>
    <t>Good thoughts go out for the woman student w seizure disorder caused by years of brutal beatings by her husband. Good guy? #education</t>
  </si>
  <si>
    <t>@LarryAsler excuse me! Always interested in the education of children who then attend Uni. As a woman I know children are our future. Do you</t>
  </si>
  <si>
    <t>RT @keisha_theone: As a woman you have to learn to your money and education before your emotions. That love shit will leave you unfocused &amp;amp;…</t>
  </si>
  <si>
    <t>Plane makes emergency landing after mom asks for hot meal to calm her teen w #autism http://t.co/yJuMWSPmJ8 Need for #disability education!</t>
  </si>
  <si>
    <t>RT @LouiseKinross: Plane makes emergency landing after mom asks for hot meal to calm her teen w #autism http://t.co/yJuMWSPmJ8 Need for #di…</t>
  </si>
  <si>
    <t>This #Flagstaff woman had 14 children herself, but was a mother to hundreds more
http://t.co/TW4IANW0PG http://t.co/Gv5nbEgvzR</t>
  </si>
  <si>
    <t>Govt. Trivia: this woman is one of the few Democrats in the IN state government leadership &amp;amp; is focused on education http://t.co/VOiLkyscLl</t>
  </si>
  <si>
    <t>@NBCNightlyNews @MichelleObama after Friday I am unemployed bcuz a black woman with no education is more qualified than me with a master's</t>
  </si>
  <si>
    <t>RT @ExposingALEC: @diverdown48 @elderberryplace @edvotes @EE_Woman it's not just FL. It's everywhere! This is a NATIONAL ATTACK to #privati…</t>
  </si>
  <si>
    <t>@SuzanneMalveaux  this woman w/ivy league education on arm spending 1.2b in perks extravagant vacations -lives better than 99,9 % of people</t>
  </si>
  <si>
    <t>Empowering Syrian women w/ governance+democracy building skills: Check out this inspiring idea for #RefugeeEducation http://t.co/mcOrFFbHse</t>
  </si>
  <si>
    <t>RT @OpenIDEO: Empowering Syrian women w/ governance+democracy building skills: Check out this inspiring idea for #RefugeeEducation http://t…</t>
  </si>
  <si>
    <t>Hal Heiner jus insulted an entire population of successful men and woman with a high school education. #shamOnYou</t>
  </si>
  <si>
    <t>RT @PhyllisSparksKY: Hal Heiner jus insulted an entire population of successful men and woman with a high school education. #shamOnYou</t>
  </si>
  <si>
    <t>@Kathleen_Wynne how about we make it BRING EDUCATION BACK TO ONTARIO MONTH...WTH is wrong with you woman???</t>
  </si>
  <si>
    <t>@DRUDGE_REPORT Maybe these woman had less education or less time on the job? There's many factors. This debate is bs.</t>
  </si>
  <si>
    <t>“The better a woman’s education, the better chance her children have of surviving economically, protecting... http://t.co/GobWw7p2AJ</t>
  </si>
  <si>
    <t>Leading woman in connection with computers open arms liberal education.: xcgQfkyAj</t>
  </si>
  <si>
    <t>This woman, Busty Heart, has her own Wikipedia page, but Emily Griffith, a champion of adult education who pioneered the field, does not.</t>
  </si>
  <si>
    <t>RT @QuickTempa: A professor who actually cares about the education of his students. So dope. http://t.co/qna172Ha8u</t>
  </si>
  <si>
    <t>A beautiful vivacious woman with an education? I'd do whatever for one of those.</t>
  </si>
  <si>
    <t>If you are a woman and you don't think children need education</t>
  </si>
  <si>
    <t>My little sister has truly inspired me with her dedication to her education without relying on my parent's help. Such a hard working woman.</t>
  </si>
  <si>
    <t>RT @LindsiexD: My little sister has truly inspired me with her dedication to her education without relying on my parent's help. Such a hard…</t>
  </si>
  <si>
    <t>‘’The standard porn scene.1 woman 3 men.Spitting in her face.Calling her a whore, a slut.This is the sex education today across the world.’’</t>
  </si>
  <si>
    <t>Michelle Obama sure has had a rough life, Ivy league education and all. Depressing, bitter woman.  She's no Laura Bush or Jackie Kennedy.</t>
  </si>
  <si>
    <t>A woman with a job is nice but damn a woman with an education and her career started takes the cake 😍😍😍 #womenwhomakerealmoney #fukur$11job</t>
  </si>
  <si>
    <t>As a woman you gotta learn to put your money &amp;amp; education before your emotions, that love bs will leave you unfocused &amp;amp; broke.</t>
  </si>
  <si>
    <t>If @BostonUniversity is vilifying a woman for having views that some might find objectionable, what kind of education are they offering?</t>
  </si>
  <si>
    <t>To be a truly self made man or woman you be ignorant of public roads and public education, or a flatworm produced by asexual budding.</t>
  </si>
  <si>
    <t>When a woman  take education to the next level 😉😍🙆🏿</t>
  </si>
  <si>
    <t>Wen it comes to the Black woman, the higher the education that she has is linked to the higher chances of her being single for a longer time</t>
  </si>
  <si>
    <t>RT @xxHeadFullaHair: Wen it comes to the Black woman, the higher the education that she has is linked to the higher chances of her being si…</t>
  </si>
  <si>
    <t>#SoundTheAlarm  #SchoolsInCrisis   #YourChildNeedsToSeeYourInterestInTheirEducation #HaveYouTalkedToYourChildsTeacher http://t.co/zM6cuRix28</t>
  </si>
  <si>
    <t>Sandra Day O'Connor: "The more education a woman has, the wider the gap between men's and women's earnings for the same work." #education</t>
  </si>
  <si>
    <t>RT @sofiaorden: The Woman in White - Wilkie Collins | http://t.co/tBBRgxITaV | Classics #free #Classics education</t>
  </si>
  <si>
    <t>#The #Woman #in #White #Wilkie #Collins #Classics #free #Classics #education #The... http://t.co/1EDe3ZR5h8 |F</t>
  </si>
  <si>
    <t>A woman with a plan of her own future and education is probably the most beautiful sight</t>
  </si>
  <si>
    <t>black woman... keeps fat, keeps aids, keeps white man's dumb education... yet give all wealth away to whites</t>
  </si>
  <si>
    <t>black woman. you can keep fat, keep AIDS &amp;amp; keep white man's dumb education. why its so hard for you to keep wealth in black community</t>
  </si>
  <si>
    <t>Nicola Sturgeon on Loose Women: How the 'most powerful woman in British ... - The Independent | @scoopit http://t.co/YJMYkmQsmo</t>
  </si>
  <si>
    <t>Rest in peace #RuthMompati great woman of the word and education.</t>
  </si>
  <si>
    <t>Dear Sahabat Kharisma Woman &amp;amp; Education,
"Inspirational Sharing Session bersama Peggy Melati Sukma : From... http://t.co/9HzSaRk3HJ</t>
  </si>
  <si>
    <t>FOR GIRLS ONLY ▸http://t.co/tmGdCcJcX7 | #boyfriend #marriage #engaged #advice #family #living #woman #life #education #success and #friend</t>
  </si>
  <si>
    <t>Education liberates a woman.
 http://t.co/0yN7tLYMRA</t>
  </si>
  <si>
    <t>It is just as important to educate and develop the spirit and character of man / woman as it is to educate the mind and body #Education</t>
  </si>
  <si>
    <t>The History of the Woman's Club Movement in America by Jane Cunningham Croly http://t.co/6VN4cbuMdS #AmericanHistory #Education #Women</t>
  </si>
  <si>
    <t>RT @TeaPartyEdu: It is just as important to educate and develop the spirit and character of man / woman as it is to educate the mind and bo…</t>
  </si>
  <si>
    <t>RT @yesitsstrue: "Drinking habits and education are directly proportional in women. The more educated a woman is, the more likely she is to…</t>
  </si>
  <si>
    <t>It is disrespectful. It's an unacceptable behavior coming from a Muslim woman. She clearly lacks morals and education.</t>
  </si>
  <si>
    <t>RT @HuffPostEdu: Teen takes great-grandma to prom because she's 'the prettiest woman' http://t.co/lbSKhi8WjA</t>
  </si>
  <si>
    <t>Woman, 91, Threatens To Occupy Fashola Office If College Is Not Returned In 7 Days http://t.co/zMSCfWFNJe</t>
  </si>
  <si>
    <t>[IN THE NEWS] Woman, 91, Threatens To Occupy Fashola Office If College Is Not Returned In 7 Days http://t.co/Ez5AlUHgoB</t>
  </si>
  <si>
    <t>Woman, 91, Threatens To Occupy Fashola Office If College Is Not Returned In 7 Days http://t.co/GwElq65Il4</t>
  </si>
  <si>
    <t>It is apparent that flight attendants need education about children with autism.
http://t.co/Z1FNtzWZXS
http://t.co/57Tjgadm4D</t>
  </si>
  <si>
    <t>In Uganda, the value of a woman is directly tied to how many children she has.  Education increases self-value.  Dr. Tadria #ajwssummit</t>
  </si>
  <si>
    <t>Why one young woman will never vote conservative http://t.co/0Q0zcltcLm #education</t>
  </si>
  <si>
    <t>97-Year-Old 'Guardian Angel' Goes On Field Trip With Local Schoolchildren - http://t.co/jesJt3Mkzr  #VolunteersMakingADifference</t>
  </si>
  <si>
    <t>A good woman cooks, cleans, works, has an education, always looks good for her man. 
Oh &amp;amp; let's not forget, pleases her man too.</t>
  </si>
  <si>
    <t>an anti-gay woman as minister for equalities at the Department of Education... nice one Cameron, nice one</t>
  </si>
  <si>
    <t>Enjoy a morning of fun and education at Forsyth Woman and Forsyth Family Magazines' Kids Morning Out this... http://t.co/ajxvNLBRtp</t>
  </si>
  <si>
    <t>#RahulVsSmriti Amethisis not Smriti Irani's jageedar, and tell that woman to mind her HRD business, education standards are rotting in India</t>
  </si>
  <si>
    <t>From my perspective, woman pun nak masa depan anak2 terjamin. How? Money and education lah. Bukan masa depan ourselves je</t>
  </si>
  <si>
    <t>RT @IntanImpian: From my perspective, woman pun nak masa depan anak2 terjamin. How? Money and education lah. Bukan masa depan ourselves je</t>
  </si>
  <si>
    <t>RT @grlforce: it annoys me that in the USA, a woman with the same level of education as her male counterpart can expect to earn around 18% …</t>
  </si>
  <si>
    <t>Education of a Woman - Heilbrun, Carolyn G. http://t.co/OhZ6pUXySV http://t.co/82sSlczFJ4</t>
  </si>
  <si>
    <t>Money Smoothes Education and Communication. What advice would you give a woman about this?</t>
  </si>
  <si>
    <t>@dmgrossblatt yes #education good woman 👏🏻👏🏻👏🏻👏🏻</t>
  </si>
  <si>
    <t>When abstinence only education leads young women to not understand the basics of their bodies, this happens:  http://t.co/BCHEnJR2E1</t>
  </si>
  <si>
    <t>97-Year-Old 'Guardian Angel' Goes On Field Trip With Local Schoolchildren http://t.co/5KZBq5itzB</t>
  </si>
  <si>
    <t>we all know that patriarchy has a scale, there are countries where woman get killed for wanting education.</t>
  </si>
  <si>
    <t>RT @satanspeedsup: NICOLA MORGAN IS EQUALITIES MINISTER AND EDUCATION SECRETARY. THIS WOMAN IS A HOMOPHOBE AND STILL HAS NO IDEA ABOUT EDUC…</t>
  </si>
  <si>
    <t>@rawlingsbeckyxo that's a terrible attitude towards education young woman</t>
  </si>
  <si>
    <t>http://t.co/mMdjsgNwgl people like this actually exist in UK higher education...</t>
  </si>
  <si>
    <t>RT @_anupa: two years ago i wrote abt my mom returning to school &amp;amp; negotiating her identity as an indian woman #mothersdaycontent http://t.…</t>
  </si>
  <si>
    <t>Stop chasing these money hungry no education having ass bitches and get a woman .</t>
  </si>
  <si>
    <t>W.I.S.E. scholarship apps are due on 5/15! We will be awarding $1,000 to a local woman furthering her education! http://t.co/wGb33wyVoJ</t>
  </si>
  <si>
    <t>@NDI #Afghan woman activist: we will continue empowering women through education, seminars and vocational programs http://t.co/z20tFFAcN6</t>
  </si>
  <si>
    <t>RT @RunnymedeTrust: As Cameron annouces his cabinet, a UCL student asks when we'll have a black female Prime Minister? http://t.co/wLWvg3Io…</t>
  </si>
  <si>
    <t>Group: dammit Violet you are too good for this class. Education and a woman. GTFO XD</t>
  </si>
  <si>
    <t>RT @TheDragan2121: Group: dammit Violet you are too good for this class. Education and a woman. GTFO XD</t>
  </si>
  <si>
    <t>This is where SJWs will lead:
http://t.co/LUsAdnEGcd
Note they harassed and vilified a woman who disagreed with THEM as "enabling rape"</t>
  </si>
  <si>
    <t>To be honest, I could with finding another woman education blogger to agree to write a post for @labourteachers every 2 months. Cheers.</t>
  </si>
  <si>
    <t>@GlblCtzn every woman needs a good education otherwise she has no future. Can't get decent pay.</t>
  </si>
  <si>
    <t>INSPIRING: One Woman's motivation to found a school for the love of her son. Imagine what a well-intentioned... http://t.co/hligOxsK9T</t>
  </si>
  <si>
    <t>97-year-old 'Guardian Angel' goes on field trip with local schoolchildren
 http://t.co/D3Wnv5FAvF</t>
  </si>
  <si>
    <t>Teen takes great-grandma to prom because she's 'the prettiest woman' http://t.co/lbSKhi8WjA</t>
  </si>
  <si>
    <t>I detest these news events! And it proves, over and over, that we need effective REALISTIC education about... http://t.co/RJZVG6tBt0</t>
  </si>
  <si>
    <t>@YRWHM lol not only education is needed my friend. Single parent, a woman, is hard. Very hard. They refused to sit back @nidak_ @FarazTalat</t>
  </si>
  <si>
    <t>@haleemak_ @nidak_ @MbZeee @FarazTalat financial constraints, no education /skills to get a job, faces abuse/ harassment as a single woman</t>
  </si>
  <si>
    <t>RT @TrevyJnr: La virginité c'est plus qu'une fierté,  c'est ton éducation l'honneur de tes parents , l'offre pas a n'importe qui sale pute</t>
  </si>
  <si>
    <t>This woman did not want to release her identity, but is now homeless with a well college education!! She fell... http://t.co/kjdseU7u2m</t>
  </si>
  <si>
    <t>As Cameron annouces his cabinet, a UCL student asks when we'll have a black female Prime Minister? http://t.co/wLWvg3IoLx #RaceCard</t>
  </si>
  <si>
    <t>Take a look at how @RollingStone changed this woman's photo to see how sick modern journalism has become http://t.co/NF5HdE6nT5</t>
  </si>
  <si>
    <t>@tamaarraa_ only woman that takes a vacation from education to read more</t>
  </si>
  <si>
    <t>RT @leandrapersad: @tamaarraa_ only woman that takes a vacation from education to read more</t>
  </si>
  <si>
    <t>A look at history of #edtech - invoking Wonder Woman! The Golden Lasso of Education Technology http://t.co/Ghoa1v8SdS via @hackeducation</t>
  </si>
  <si>
    <t>A look at history of #edtech - invoking Wonder Woman! The Golden Lasso of Education Technology http://t.co/qk40Qr2r6D via @hackeducation</t>
  </si>
  <si>
    <t>RT @BullsOT: @jtheodozio @BrittMcHenry Yes, they are the rude ones. Not the woman who told a person doing her job to get better teeth &amp;amp; edu…</t>
  </si>
  <si>
    <t>"Another example of one of those #Georgia charlatans. This woman has a doctorate degree in education, but the... http://t.co/4jydqM7IoI</t>
  </si>
  <si>
    <t>RT @WhiteHouse: RT if you agree: It’s time to expand opportunity by investing in early childhood education. #PovertySummit http://t.co/jGFM…</t>
  </si>
  <si>
    <t>@Cristiano, I see u do a lot of Philanthropy. I read about the woman u helped pay for her son's brain surgery and I know u support education</t>
  </si>
  <si>
    <t>[子育て]そろそろ流行の時期、手足口病の症状と対策方法（excite)http://t.co/akgaTRXefr #sanfujinka</t>
  </si>
  <si>
    <t>World wide education on rape is important for change to happen.  A woman as well as a man are important.</t>
  </si>
  <si>
    <t>Building handyman/woman - I Check Inc. - Kitchener, ON: Languages English Education Completion of high… http://t.co/kI3frlAhYl #hirekw</t>
  </si>
  <si>
    <t>Woman praises school district for top high schools ranking. Holds up copy of @ndn. ICYMI: http://t.co/GhFYGgxx5a</t>
  </si>
  <si>
    <t>RT @MelhorL: Woman praises school district for top high schools ranking. Holds up copy of @ndn. ICYMI: http://t.co/GhFYGgxx5a</t>
  </si>
  <si>
    <t>Now marriage is for making some average woman feel Special™ by spending a college education's worth of money on her in one day.</t>
  </si>
  <si>
    <t>RT @Alrenous: Now marriage is for making some average woman feel Special™ by spending a college education's worth of money on her in one da…</t>
  </si>
  <si>
    <t>http://t.co/uy1lQjfRLt #review "A Vindication of the Rights of Woman" by Mary Wollstonecraft Sexual equality through education</t>
  </si>
  <si>
    <t>http://t.co/uy1lQjfRLt #review "A Vindication of the Rights of Woman" by Mary Wollstonecraft A call for sexual equality through education</t>
  </si>
  <si>
    <t>http://t.co/uy1lQjfRLt #review "A Vindication of the Rights of Woman" by Mary Wollstonecraft Achieve sexual equality through education</t>
  </si>
  <si>
    <t>Oh come on!!! What is going on with our sex education if this woman doesn't even know she was pregnant.  Duh!!!! https://t.co/sKonjo8udG</t>
  </si>
  <si>
    <t>@RaveenTheDream you're too dangerous for me....a woman with an education on a mission.....</t>
  </si>
  <si>
    <t>Notice they continue to bring up Holly's education, they're so jealous of an educated black woman. #DanceMoms</t>
  </si>
  <si>
    <t>RT @ABitOfKwansLife: Notice they continue to bring up Holly's education, they're so jealous of an educated black woman. #DanceMoms</t>
  </si>
  <si>
    <t>In 8th grade English class my teacher told me woman didn't deserve to have free education because all they do is look at their nails</t>
  </si>
  <si>
    <t>changing of the country better education and healthy Future Somalia  children and the woman History we need a responsibility</t>
  </si>
  <si>
    <t>It's disgusting .. let's be glad more of our black men and woman actually want to further their education.</t>
  </si>
  <si>
    <t>"As a young woman, you have to learn how to put ur money &amp;amp; education before ur emotions. Love gon leave u unfocused and broke 👌😒💯</t>
  </si>
  <si>
    <t>RT @xolotl: Bet you didn't realize how #edtech is like Wonder Woman: The Golden Lasso of Education Technology /by @audreywatters  http://t.…</t>
  </si>
  <si>
    <t>HOW MY SUPER-WOMAN GRANDMA SHAPED MY EDUCATION http://t.co/718kSVGUiO</t>
  </si>
  <si>
    <t>Invest in your woman's education &amp;amp; future...</t>
  </si>
  <si>
    <t>@PublishersWkly RED JACKET is an "exceptional story of one woman's education, career, &amp;amp; motherhood..."</t>
  </si>
  <si>
    <t>Woman froze to death at school" in middle of giving lesson #teachers #education http://t.co/tU1cG4kURd http://t.co/KViz4K2gU2</t>
  </si>
  <si>
    <t>@carlaakinss education is important woman!</t>
  </si>
  <si>
    <t>Urdu Video Tutorials, Online Videos, Learning Courses, Urdu School, Computer Science Tutorials, Urdu Tube,... http://t.co/DvhzPzkV2P</t>
  </si>
  <si>
    <t>Urdu Video Tutorials, Online Videos, Learning Courses, Urdu School, Computer Science Tutorials, Urdu Tube,… http://t.co/o4UFN5iS3G</t>
  </si>
  <si>
    <t>Urdu Video Tutorials, Online Videos, Learning Courses, Urdu School, Computer Science Tutorials, Urdu Tube,… http://t.co/U4gMjZCL35</t>
  </si>
  <si>
    <t>Urdu Video Tutorials, Online Videos, Learning Courses, Urdu School, Computer Science Tutorials, Urdu Tube,… http://t.co/GaKLh09T41</t>
  </si>
  <si>
    <t>RT @computercertify: Urdu Video Tutorials, Online Videos, Learning Courses, Urdu School, Computer Science Tutorials, Urdu Tube,... http://t…</t>
  </si>
  <si>
    <t>RT @computercertify: Urdu Video Tutorials, Online Videos, Learning Courses, Urdu School, Computer Science Tutorials, Urdu Tube,… http://t.c…</t>
  </si>
  <si>
    <t>Should We Have A Woman On The $20 Bill? http://t.co/VJs8YPiBh1 More #Education #news http://t.co/YyNKutrF8G http://t.co/NdZONvO395</t>
  </si>
  <si>
    <t>@jtheodozio @BrittMcHenry Yes, they are the rude ones. Not the woman who told a person doing her job to get better teeth &amp;amp; education.</t>
  </si>
  <si>
    <t>RT @arrawelo_: Why is it that every young Somali woman on my timeline goes to a higher education institution and has a job? #sitback #kickb…</t>
  </si>
  <si>
    <t>Why is it that every young Somali woman on my timeline goes to a higher education institution and has a job? #sitback #kickback</t>
  </si>
  <si>
    <t>Harriet Tubman may be first woman on $20 bill. I had to look her up. I am so sad my public education sucked. I'm in! #onboardwithHarriet!</t>
  </si>
  <si>
    <t>RT @AndariyaMag: Pioneering programme teaches pupils about the dangers of FGM across the UK founded by a young Sudanese woman http://t.co/y…</t>
  </si>
  <si>
    <t>@latingle @FinancialReview  why by cutting billions from health education and 80K woman no PPL and family tax A cut , no mojo ever</t>
  </si>
  <si>
    <t>How are u a grown ass nigga and unemployed and u talking reck at a woman who got a job and education man you need to play your position</t>
  </si>
  <si>
    <t>@diverdown48 @elderberryplace @edvotes @EE_Woman it's not just FL. It's everywhere! This is a NATIONAL ATTACK to #privatize #education.</t>
  </si>
  <si>
    <t>http://abcnews.go.com/US/woman-claims-daughter-autism-kicked-off-united-airlines/story?id=30926832</t>
  </si>
  <si>
    <t>http://azdailysun.com/news/local/education/flagstaff-remembers-mother-hickman/article_6d1f2b1d-60dd-5a7e-8067-63bec44799ea.html http://ow.ly/i/aLq49</t>
  </si>
  <si>
    <t>https://openideo.com/challenge/refugee-education/ideas/training-program-in-civil-society-for-syrian-woman-and-girl-s</t>
  </si>
  <si>
    <t>https://www.facebook.com/yosibel.valdez/posts/10153845411460558</t>
  </si>
  <si>
    <t>http://atlantablackstar.com/2015/03/11/6-reasons-black-boys-without-disability-wind-up-in-special-education/</t>
  </si>
  <si>
    <t>http://top-collections.try-before-you-buy.com/2014/07/the-woman-in-white-wilkie-collins.html?utm_content=buffer6d7d9&amp;utm_medium=social&amp;utm_source=twitter.com&amp;utm_campaign=buffer</t>
  </si>
  <si>
    <t>http://www.facebook.com/permalink.php?story_fbid=457543134408583&amp;id=326664370829794&amp;utm_source=dlvr.it&amp;utm_medium=twitter</t>
  </si>
  <si>
    <t>https://www.facebook.com/permalink.php?story_fbid=948719691815724&amp;id=705782029442826</t>
  </si>
  <si>
    <t>http://www.quippyquotes.com/sharmeen-obaid-chinoy-education-liberates-a-woman/?utm_source=ReviveOldPost&amp;utm_medium=social&amp;utm_campaign=ReviveOldPost</t>
  </si>
  <si>
    <t>http://books.google.com/books?id=OFJKn1HaKiAC&amp;printsec=frontcover&amp;dq=inauthor:%22Jane+Cunningham+Croly%22&amp;hl=en&amp;sa=X&amp;ei=gs4bU5bjOamEyAH6loDgCQ&amp;ved=0CE4Q6AEwBg</t>
  </si>
  <si>
    <t>http://www.huffingtonpost.com/2015/05/11/teen-takes-great-grandmother-to-prom_n_7258444.html?ir=Education&amp;ncid=tweetlnkushpmg00000023</t>
  </si>
  <si>
    <t>http://news2.onlinenigeria.com/education/413951-woman-91-threatens-to-occupy-fashola-office-if-college-is-not-returned-in-7-days.html?utm_medium=twitter&amp;utm_source=twitterfeed</t>
  </si>
  <si>
    <t>http://news2.onlinenigeria.com/education/413951-woman-91-threatens-to-occupy-fashola-office-if-college-is-not-returned-in-7-days.html</t>
  </si>
  <si>
    <t>http://news2.onlinenigeria.com/education/413951-woman-91-threatens-to-occupy-fashola-office-if-college-is-not-returned-in-7-days.html?utm_source=dlvr.it&amp;utm_medium=twitter</t>
  </si>
  <si>
    <t>http://www.lakesideeducationalservices.com/mikey.html http://www.wcvb.com/health/woman-says-she-daughter-with-autism-kicked-off-flight/32928792?absolute=true</t>
  </si>
  <si>
    <t>https://www.tumblr.com/Z-2ppu1kdaRud</t>
  </si>
  <si>
    <t>http://www.huffingtonpost.com/2015/05/11/97-year-old-woman-first-field-trip_n_7244296.html?utm_hp_ref=education&amp;ir=Education</t>
  </si>
  <si>
    <t>http://www.facebook.com/MomsOnMain/posts/1098142713535981</t>
  </si>
  <si>
    <t>http://gekoo.co/buy/01/?query=331552806652</t>
  </si>
  <si>
    <t>http://7online.com/family/woman-gives-birth-to-surprise-baby-on-plane/716335/</t>
  </si>
  <si>
    <t>http://www.huffingtonpost.com/2015/05/11/97-year-old-woman-first-field-trip_n_7244296.html?ir=Education&amp;ncid=fcbklnkushpmg00000020</t>
  </si>
  <si>
    <t>http://www.standard.co.uk/news/london/goldsmiths-university-diversity-officer-in-racism-row-i-cant-be-racist-because-im-an-ethnic-minority-woman-10243202.html</t>
  </si>
  <si>
    <t>http://www.rookiemag.com/2013/11/education-of-my-mother/</t>
  </si>
  <si>
    <t>http://greaterlowellcc.org/2015/03/wise-scholarship-for-women/</t>
  </si>
  <si>
    <t>http://www.racecard.org.uk/education/as-a-black-woman-the-odds-are-never-in-your-favour/</t>
  </si>
  <si>
    <t>http://www.washingtonpost.com/local/education/u-va-dean-sues-rolling-stone-for-false-portrayal-in-retracted-rape-story/2015/05/12/2128a84a-f862-11e4-a13c-193b1241d51a_story.html</t>
  </si>
  <si>
    <t>http://www.theguardian.com/teacher-network/teacher-blog/2014/sep/24/education-founded-my-own-school-teacher-child-friendly-cities?CMP=share_btn_fb</t>
  </si>
  <si>
    <t>http://www.huffingtonpost.com/2015/05/11/97-year-old-woman-first-field-trip_n_7244296.html?ir=Education&amp;ncid=tweetlnkushpmg00000023</t>
  </si>
  <si>
    <t>http://news.yahoo.com/woman-charged-death-toddler-thrown-bridge-203120551.html</t>
  </si>
  <si>
    <t>https://www.facebook.com/photo.php?fbid=999859886698645</t>
  </si>
  <si>
    <t>http://www.washingtonpost.com/local/education/u-va-dean-sues-rolling-stone-for-false-portrayal-in-retracted-rape-story/2015/05/12/2128a84a-f862-11e4-a13c-193b1241d51a_story.html?tid=sm_tw</t>
  </si>
  <si>
    <t>http://hackeducation.com/2015/05/08/wonderwoman</t>
  </si>
  <si>
    <t>http://college.usatoday.com/2015/05/12/ga-high-school-principal-apologizes-for-racist-comments-made-at-graduation/</t>
  </si>
  <si>
    <t>http://www.sanfujinka-debut.com/postlink/1431473444/index</t>
  </si>
  <si>
    <t>http://www.naplesnews.com/news/education/making-the-grade/best-high-schools-collier-lee-america-rankings-56892230</t>
  </si>
  <si>
    <t>http://www.examiner.com/review/a-vindication-of-the-rights-of-woman-an-early-demand-for-sexual-equality</t>
  </si>
  <si>
    <t>https://twitter.com/cbcnews/status/598279447133978625</t>
  </si>
  <si>
    <t>http://hackeducation.com/2015/05/08/wonderwoman/</t>
  </si>
  <si>
    <t>http://educatorrainereidinspires.wordpress.com/?p=385</t>
  </si>
  <si>
    <t>http://www.bbc.co.uk/news/uk-england-shropshire-32711701</t>
  </si>
  <si>
    <t>http://computerpakistan.com/urdu-video-tutorials-online-videos-learning-courses-urdu-school-computer-science-tutorials-urdu-tube-education-in-urdu-rt-yahootech-a-california-woman-claims-she-was-fired-for-deleting-an-app/</t>
  </si>
  <si>
    <t>http://computerpakistan.com/urdu-video-tutorials-online-videos-learning-courses-urdu-school-computer-science-tutorials-urdu-tube-education-in-urdu-rt-yahootech-woman-sues-verizon-after-bad-customer-service-causes-heart-a/</t>
  </si>
  <si>
    <t>http://computerpakistan.com/urdu-video-tutorials-online-videos-learning-courses-urdu-school-computer-science-tutorials-urdu-tube-education-in-urdu-rt-yahootech-woman-sues-verizon-after-bad-customer-service-causes-heart-a-2/</t>
  </si>
  <si>
    <t>http://www.buzzfeed.com/emilyganderson/should-we-have-a-woman-on-the-20-bill?utm_term=4ldqpia http://joellewyserpratte.blogspot.com/ https://twitter.com/justnonprofit/status/598355387671257088/photo/1</t>
  </si>
  <si>
    <t>http://www.independent.co.uk/news/education/schools/pioneering-programme-teaches-pupils-about-the-dangers-of-female-genital-mutilation-10196582.html</t>
  </si>
  <si>
    <t>go.com</t>
  </si>
  <si>
    <t>azdailysun.com ow.ly</t>
  </si>
  <si>
    <t>openideo.com</t>
  </si>
  <si>
    <t>facebook.com</t>
  </si>
  <si>
    <t>atlantablackstar.com</t>
  </si>
  <si>
    <t>try-before-you-buy.com</t>
  </si>
  <si>
    <t>quippyquotes.com</t>
  </si>
  <si>
    <t>google.com</t>
  </si>
  <si>
    <t>huffingtonpost.com</t>
  </si>
  <si>
    <t>onlinenigeria.com</t>
  </si>
  <si>
    <t>lakesideeducationalservices.com wcvb.com</t>
  </si>
  <si>
    <t>tumblr.com</t>
  </si>
  <si>
    <t>gekoo.co</t>
  </si>
  <si>
    <t>7online.com</t>
  </si>
  <si>
    <t>co.uk</t>
  </si>
  <si>
    <t>rookiemag.com</t>
  </si>
  <si>
    <t>greaterlowellcc.org</t>
  </si>
  <si>
    <t>org.uk</t>
  </si>
  <si>
    <t>washingtonpost.com</t>
  </si>
  <si>
    <t>theguardian.com</t>
  </si>
  <si>
    <t>yahoo.com</t>
  </si>
  <si>
    <t>hackeducation.com</t>
  </si>
  <si>
    <t>usatoday.com</t>
  </si>
  <si>
    <t>sanfujinka-debut.com</t>
  </si>
  <si>
    <t>naplesnews.com</t>
  </si>
  <si>
    <t>examiner.com</t>
  </si>
  <si>
    <t>twitter.com</t>
  </si>
  <si>
    <t>wordpress.com</t>
  </si>
  <si>
    <t>computerpakistan.com</t>
  </si>
  <si>
    <t>buzzfeed.com blogspot.com twitter.com</t>
  </si>
  <si>
    <t>education</t>
  </si>
  <si>
    <t>autism disability</t>
  </si>
  <si>
    <t>flagstaff</t>
  </si>
  <si>
    <t>privatize education</t>
  </si>
  <si>
    <t>refugeeeducation</t>
  </si>
  <si>
    <t>shamonyou</t>
  </si>
  <si>
    <t>womenwhomakerealmoney fukur</t>
  </si>
  <si>
    <t>soundthealarm schoolsincrisis yourchildneedstoseeyourinterestintheireducation haveyoutalkedtoyourchildsteacher</t>
  </si>
  <si>
    <t>free classics</t>
  </si>
  <si>
    <t>the woman in white wilkie collins classics free classics education the</t>
  </si>
  <si>
    <t>ruthmompati</t>
  </si>
  <si>
    <t>boyfriend marriage engaged advice family living woman life education success friend</t>
  </si>
  <si>
    <t>americanhistory education women</t>
  </si>
  <si>
    <t>ajwssummit</t>
  </si>
  <si>
    <t>volunteersmakingadifference</t>
  </si>
  <si>
    <t>rahulvssmriti</t>
  </si>
  <si>
    <t>toriesoutnow</t>
  </si>
  <si>
    <t>mothersdaycontent</t>
  </si>
  <si>
    <t>afghan</t>
  </si>
  <si>
    <t>racecard</t>
  </si>
  <si>
    <t>edtech</t>
  </si>
  <si>
    <t>georgia</t>
  </si>
  <si>
    <t>povertysummit</t>
  </si>
  <si>
    <t>sanfujinka</t>
  </si>
  <si>
    <t>review</t>
  </si>
  <si>
    <t>dancemoms</t>
  </si>
  <si>
    <t>teachers education</t>
  </si>
  <si>
    <t>education news</t>
  </si>
  <si>
    <t>sitback kickback</t>
  </si>
  <si>
    <t>onboardwithharriet</t>
  </si>
  <si>
    <t>https://twitter.com/#!/robertfrausto/status/597863752034230272</t>
  </si>
  <si>
    <t>https://twitter.com/#!/justonered/status/597870042357698561</t>
  </si>
  <si>
    <t>https://twitter.com/#!/theregokii__/status/597871152749486080</t>
  </si>
  <si>
    <t>https://twitter.com/#!/drpatfarrell/status/597876944382853120</t>
  </si>
  <si>
    <t>https://twitter.com/#!/drmerle/status/597881584495104000</t>
  </si>
  <si>
    <t>https://twitter.com/#!/jikeriaaa_/status/597890351559483394</t>
  </si>
  <si>
    <t>https://twitter.com/#!/kxliegh_/status/597890386368008194</t>
  </si>
  <si>
    <t>https://twitter.com/#!/tiffany23237/status/597892277843980292</t>
  </si>
  <si>
    <t>https://twitter.com/#!/louisekinross/status/597873355258232832</t>
  </si>
  <si>
    <t>https://twitter.com/#!/csudoma/status/597896469211910144</t>
  </si>
  <si>
    <t>https://twitter.com/#!/azds/status/597900353527541762</t>
  </si>
  <si>
    <t>https://twitter.com/#!/mrbyall/status/597902342407741440</t>
  </si>
  <si>
    <t>https://twitter.com/#!/tracwell/status/597902956772495360</t>
  </si>
  <si>
    <t>https://twitter.com/#!/workclassjane/status/597904418424680448</t>
  </si>
  <si>
    <t>https://twitter.com/#!/sandstock/status/597906885879177216</t>
  </si>
  <si>
    <t>https://twitter.com/#!/openideo/status/597909223217967104</t>
  </si>
  <si>
    <t>https://twitter.com/#!/19bq91/status/597909631449464832</t>
  </si>
  <si>
    <t>https://twitter.com/#!/phyllissparksky/status/597923812676608001</t>
  </si>
  <si>
    <t>https://twitter.com/#!/gowithmark/status/597924986389663744</t>
  </si>
  <si>
    <t>https://twitter.com/#!/cyncyty66/status/597932048720986112</t>
  </si>
  <si>
    <t>https://twitter.com/#!/matthewwa25/status/597932321140965376</t>
  </si>
  <si>
    <t>https://twitter.com/#!/yosibelvaldez/status/597938447056146433</t>
  </si>
  <si>
    <t>https://twitter.com/#!/louisejeff2/status/597938942508281856</t>
  </si>
  <si>
    <t>https://twitter.com/#!/giffyloop/status/597940233544466433</t>
  </si>
  <si>
    <t>https://twitter.com/#!/worded_woman/status/597941631480942592</t>
  </si>
  <si>
    <t>https://twitter.com/#!/trelaire1st/status/597942657642434560</t>
  </si>
  <si>
    <t>https://twitter.com/#!/karyi789/status/597945396099420160</t>
  </si>
  <si>
    <t>https://twitter.com/#!/lindsiexd/status/597949142971719680</t>
  </si>
  <si>
    <t>https://twitter.com/#!/samgar_1/status/597949389236232194</t>
  </si>
  <si>
    <t>https://twitter.com/#!/websurferss/status/597951288069005312</t>
  </si>
  <si>
    <t>https://twitter.com/#!/jillshroyer/status/597953668726575104</t>
  </si>
  <si>
    <t>https://twitter.com/#!/nikki_v23/status/597953845210284033</t>
  </si>
  <si>
    <t>https://twitter.com/#!/effortlesslyraw/status/597956520496766976</t>
  </si>
  <si>
    <t>https://twitter.com/#!/mikaylaamo/status/597958200575537152</t>
  </si>
  <si>
    <t>https://twitter.com/#!/rationalbassist/status/597984156497223681</t>
  </si>
  <si>
    <t>https://twitter.com/#!/squarestatelib/status/597984390824665089</t>
  </si>
  <si>
    <t>https://twitter.com/#!/finesse_king_17/status/597992647668703232</t>
  </si>
  <si>
    <t>https://twitter.com/#!/xxheadfullahair/status/597996449067053056</t>
  </si>
  <si>
    <t>https://twitter.com/#!/lateai/status/598000629945098240</t>
  </si>
  <si>
    <t>https://twitter.com/#!/woman_of_impact/status/598003905222602752</t>
  </si>
  <si>
    <t>https://twitter.com/#!/swipe_sxsw_left/status/598007702258855936</t>
  </si>
  <si>
    <t>https://twitter.com/#!/n8taki/status/598008472924389376</t>
  </si>
  <si>
    <t>https://twitter.com/#!/wendchain/status/598008473146654720</t>
  </si>
  <si>
    <t>https://twitter.com/#!/in3ez/status/598008473377382400</t>
  </si>
  <si>
    <t>https://twitter.com/#!/mayittav/status/598008474174246912</t>
  </si>
  <si>
    <t>https://twitter.com/#!/h011x/status/598008474266513408</t>
  </si>
  <si>
    <t>https://twitter.com/#!/r00ndy/status/598008474400731136</t>
  </si>
  <si>
    <t>https://twitter.com/#!/a2yulia/status/598008475260588033</t>
  </si>
  <si>
    <t>https://twitter.com/#!/simg0na/status/598008475466117120</t>
  </si>
  <si>
    <t>https://twitter.com/#!/serelad/status/598008475524861952</t>
  </si>
  <si>
    <t>https://twitter.com/#!/ohio98babe/status/598008477160640512</t>
  </si>
  <si>
    <t>https://twitter.com/#!/kimreedyy/status/598008477324152833</t>
  </si>
  <si>
    <t>https://twitter.com/#!/flavormia/status/598008733092827136</t>
  </si>
  <si>
    <t>https://twitter.com/#!/jan2no/status/598008733847801856</t>
  </si>
  <si>
    <t>https://twitter.com/#!/r1tap/status/598008735252893697</t>
  </si>
  <si>
    <t>https://twitter.com/#!/ailiashia/status/598008975389372416</t>
  </si>
  <si>
    <t>https://twitter.com/#!/eleparal/status/598008976920317952</t>
  </si>
  <si>
    <t>https://twitter.com/#!/melani3r/status/598008993257140224</t>
  </si>
  <si>
    <t>https://twitter.com/#!/tiftan/status/598008994909716481</t>
  </si>
  <si>
    <t>https://twitter.com/#!/de08b/status/598009000139960320</t>
  </si>
  <si>
    <t>https://twitter.com/#!/m1l1r/status/598009003256328192</t>
  </si>
  <si>
    <t>https://twitter.com/#!/sanusli/status/598009003394801665</t>
  </si>
  <si>
    <t>https://twitter.com/#!/0am8er/status/598009015080079361</t>
  </si>
  <si>
    <t>https://twitter.com/#!/sass1h/status/598009030481563648</t>
  </si>
  <si>
    <t>https://twitter.com/#!/sl1lm/status/598009264251084800</t>
  </si>
  <si>
    <t>https://twitter.com/#!/t1kat1ka/status/598009860261720064</t>
  </si>
  <si>
    <t>https://twitter.com/#!/m33lina/status/598009863852036097</t>
  </si>
  <si>
    <t>https://twitter.com/#!/rit01a/status/598009914661863425</t>
  </si>
  <si>
    <t>https://twitter.com/#!/j3n11f/status/598009918294138880</t>
  </si>
  <si>
    <t>https://twitter.com/#!/2ddomca/status/598009918591868928</t>
  </si>
  <si>
    <t>https://twitter.com/#!/n1l0a/status/598009924518449152</t>
  </si>
  <si>
    <t>https://twitter.com/#!/swaggggyz_/status/598010260582830080</t>
  </si>
  <si>
    <t>https://twitter.com/#!/ipetisut/status/598018377643368448</t>
  </si>
  <si>
    <t>https://twitter.com/#!/ipetisut/status/598019207008247808</t>
  </si>
  <si>
    <t>https://twitter.com/#!/imelda_elliott/status/598024252940517376</t>
  </si>
  <si>
    <t>https://twitter.com/#!/mzaykesman/status/598034978908315648</t>
  </si>
  <si>
    <t>https://twitter.com/#!/kharisma_edu/status/598041304577101825</t>
  </si>
  <si>
    <t>https://twitter.com/#!/yourteenfriends/status/598045036106928128</t>
  </si>
  <si>
    <t>https://twitter.com/#!/quippyquote/status/598065929956777984</t>
  </si>
  <si>
    <t>https://twitter.com/#!/teapartyedu/status/597922933365866496</t>
  </si>
  <si>
    <t>https://twitter.com/#!/teapartyedu/status/597973228498194432</t>
  </si>
  <si>
    <t>https://twitter.com/#!/trobrien11/status/598071992865202176</t>
  </si>
  <si>
    <t>https://twitter.com/#!/dat_mvp_tmarq/status/598073896806518784</t>
  </si>
  <si>
    <t>https://twitter.com/#!/rihabthegreat/status/598082806665744385</t>
  </si>
  <si>
    <t>https://twitter.com/#!/bearcastmedia/status/598103003887984640</t>
  </si>
  <si>
    <t>https://twitter.com/#!/endshamingnow/status/598103669624672256</t>
  </si>
  <si>
    <t>https://twitter.com/#!/maggiebella/status/598104732515868672</t>
  </si>
  <si>
    <t>https://twitter.com/#!/preguntamama/status/598105234867642368</t>
  </si>
  <si>
    <t>https://twitter.com/#!/antoniobuehler/status/598105327901351936</t>
  </si>
  <si>
    <t>https://twitter.com/#!/naijawhatsup/status/598106535550554113</t>
  </si>
  <si>
    <t>https://twitter.com/#!/glitznglamourng/status/598107905368424449</t>
  </si>
  <si>
    <t>https://twitter.com/#!/heathermbeaven/status/598109268043276289</t>
  </si>
  <si>
    <t>https://twitter.com/#!/mobile_reportz/status/598109527314169856</t>
  </si>
  <si>
    <t>https://twitter.com/#!/spliichx_chuca/status/598110903008002048</t>
  </si>
  <si>
    <t>https://twitter.com/#!/ravaresio/status/598111902393176065</t>
  </si>
  <si>
    <t>https://twitter.com/#!/sagnew_uiowa/status/598112635050033152</t>
  </si>
  <si>
    <t>https://twitter.com/#!/judycohen24/status/598112644336345088</t>
  </si>
  <si>
    <t>https://twitter.com/#!/rabbijosh/status/598115204560527360</t>
  </si>
  <si>
    <t>https://twitter.com/#!/wdp_heathgeorge/status/598115896033349633</t>
  </si>
  <si>
    <t>https://twitter.com/#!/championsknow/status/598120710729388032</t>
  </si>
  <si>
    <t>https://twitter.com/#!/insystechinc/status/598125724591988737</t>
  </si>
  <si>
    <t>https://twitter.com/#!/rhrebinka/status/598125921393111040</t>
  </si>
  <si>
    <t>https://twitter.com/#!/xoxo_angel3030/status/598127300194873345</t>
  </si>
  <si>
    <t>https://twitter.com/#!/maddyemmaraven/status/598129852894547968</t>
  </si>
  <si>
    <t>https://twitter.com/#!/triadmomsonmain/status/598133031489114113</t>
  </si>
  <si>
    <t>https://twitter.com/#!/tajunnisa/status/598135425887117313</t>
  </si>
  <si>
    <t>https://twitter.com/#!/intanimpian/status/598135993321959425</t>
  </si>
  <si>
    <t>https://twitter.com/#!/syamimifitrah/status/598136512551628801</t>
  </si>
  <si>
    <t>https://twitter.com/#!/_morganliane/status/598140372607315968</t>
  </si>
  <si>
    <t>https://twitter.com/#!/francogiuliano8/status/598141651173908480</t>
  </si>
  <si>
    <t>https://twitter.com/#!/irishcathrevol/status/598152440945483776</t>
  </si>
  <si>
    <t>https://twitter.com/#!/mammagardner/status/598165998261252096</t>
  </si>
  <si>
    <t>https://twitter.com/#!/mcsadie/status/598167290929020928</t>
  </si>
  <si>
    <t>https://twitter.com/#!/jtprov/status/598170827503337472</t>
  </si>
  <si>
    <t>https://twitter.com/#!/bx3__/status/598171378517282817</t>
  </si>
  <si>
    <t>https://twitter.com/#!/__shaheena/status/598176353142333440</t>
  </si>
  <si>
    <t>https://twitter.com/#!/lumisopa_/status/598177194653982720</t>
  </si>
  <si>
    <t>https://twitter.com/#!/adamyoung456/status/598178780679696384</t>
  </si>
  <si>
    <t>https://twitter.com/#!/farrah_khan/status/598181295127011328</t>
  </si>
  <si>
    <t>https://twitter.com/#!/chefboyarissa/status/598181576778895361</t>
  </si>
  <si>
    <t>https://twitter.com/#!/greaterlowellcc/status/598184288505430016</t>
  </si>
  <si>
    <t>https://twitter.com/#!/zheelaj/status/598185235482857472</t>
  </si>
  <si>
    <t>https://twitter.com/#!/rylaaah/status/598187511437991936</t>
  </si>
  <si>
    <t>https://twitter.com/#!/colbycoated/status/598191421372301312</t>
  </si>
  <si>
    <t>https://twitter.com/#!/thedragan2121/status/598192704397312000</t>
  </si>
  <si>
    <t>https://twitter.com/#!/bunny5moon/status/598192779739566080</t>
  </si>
  <si>
    <t>https://twitter.com/#!/liberalatheist6/status/598193466489737216</t>
  </si>
  <si>
    <t>https://twitter.com/#!/tesswilliams6/status/598204381079678977</t>
  </si>
  <si>
    <t>https://twitter.com/#!/oldandrewuk/status/598215769768472576</t>
  </si>
  <si>
    <t>https://twitter.com/#!/drozann/status/598218833233510400</t>
  </si>
  <si>
    <t>https://twitter.com/#!/tarbiyahacademy/status/598219716688089089</t>
  </si>
  <si>
    <t>https://twitter.com/#!/huffpostedu/status/598019936653541376</t>
  </si>
  <si>
    <t>https://twitter.com/#!/huffpostedu/status/598102925211246592</t>
  </si>
  <si>
    <t>https://twitter.com/#!/stclairtheatre/status/598223297445167104</t>
  </si>
  <si>
    <t>https://twitter.com/#!/marciadrutdavis/status/598228045527408640</t>
  </si>
  <si>
    <t>https://twitter.com/#!/mbzeee/status/598226930584793088</t>
  </si>
  <si>
    <t>https://twitter.com/#!/yrwhm/status/598229473167876096</t>
  </si>
  <si>
    <t>https://twitter.com/#!/woman_223/status/598231286608699392</t>
  </si>
  <si>
    <t>https://twitter.com/#!/askcreditlady/status/598232253261545474</t>
  </si>
  <si>
    <t>https://twitter.com/#!/jane_basham/status/598238529961984000</t>
  </si>
  <si>
    <t>https://twitter.com/#!/runnymedetrust/status/598169944614957057</t>
  </si>
  <si>
    <t>https://twitter.com/#!/kwebbrcn/status/598240611095945218</t>
  </si>
  <si>
    <t>https://twitter.com/#!/afsienko/status/598240838897029121</t>
  </si>
  <si>
    <t>https://twitter.com/#!/leandrapersad/status/598238816550264832</t>
  </si>
  <si>
    <t>https://twitter.com/#!/tamaarraa_/status/598241946713350145</t>
  </si>
  <si>
    <t>https://twitter.com/#!/fablekids/status/598248960340426752</t>
  </si>
  <si>
    <t>https://twitter.com/#!/cetpa/status/598249313345626112</t>
  </si>
  <si>
    <t>https://twitter.com/#!/illmatic99/status/598252163060670464</t>
  </si>
  <si>
    <t>https://twitter.com/#!/brothermanphil/status/598254978759811072</t>
  </si>
  <si>
    <t>https://twitter.com/#!/e_joyce/status/598255039761776640</t>
  </si>
  <si>
    <t>https://twitter.com/#!/being_woman/status/598259238369103872</t>
  </si>
  <si>
    <t>https://twitter.com/#!/ezeiche21/status/598267681872183297</t>
  </si>
  <si>
    <t>https://twitter.com/#!/sanfujinkadebut/status/598269111278284800</t>
  </si>
  <si>
    <t>https://twitter.com/#!/oneworldonepeo1/status/598273788233416704</t>
  </si>
  <si>
    <t>https://twitter.com/#!/hirekw/status/598275618623463424</t>
  </si>
  <si>
    <t>https://twitter.com/#!/melhorl/status/598261930281848832</t>
  </si>
  <si>
    <t>https://twitter.com/#!/ndn/status/598263487698079744</t>
  </si>
  <si>
    <t>https://twitter.com/#!/jacobwinge/status/598275714346065920</t>
  </si>
  <si>
    <t>https://twitter.com/#!/alrenous/status/598278958375919616</t>
  </si>
  <si>
    <t>https://twitter.com/#!/tachyon_web/status/598279059550810113</t>
  </si>
  <si>
    <t>https://twitter.com/#!/msiduri/status/597917865224720384</t>
  </si>
  <si>
    <t>https://twitter.com/#!/msiduri/status/598099067877470210</t>
  </si>
  <si>
    <t>https://twitter.com/#!/msiduri/status/598280264620511236</t>
  </si>
  <si>
    <t>https://twitter.com/#!/clarkehole/status/598281183726702592</t>
  </si>
  <si>
    <t>https://twitter.com/#!/kick_n_snare/status/598291622791491585</t>
  </si>
  <si>
    <t>https://twitter.com/#!/abitofkwanslife/status/598296636234797057</t>
  </si>
  <si>
    <t>https://twitter.com/#!/lovey_cm/status/598296971384856576</t>
  </si>
  <si>
    <t>https://twitter.com/#!/englishgraffiti/status/598300492062654464</t>
  </si>
  <si>
    <t>https://twitter.com/#!/abdaleahmed/status/598301776492670976</t>
  </si>
  <si>
    <t>https://twitter.com/#!/seemyambition_/status/598303102660382720</t>
  </si>
  <si>
    <t>https://twitter.com/#!/foreign_queenx/status/598304120089538560</t>
  </si>
  <si>
    <t>https://twitter.com/#!/dwproctor/status/598308325286019075</t>
  </si>
  <si>
    <t>https://twitter.com/#!/dorrainer/status/598311004808744960</t>
  </si>
  <si>
    <t>https://twitter.com/#!/barackobarber/status/598311633132335104</t>
  </si>
  <si>
    <t>https://twitter.com/#!/refracting/status/598313925176885248</t>
  </si>
  <si>
    <t>https://twitter.com/#!/principalegg/status/598315220910493697</t>
  </si>
  <si>
    <t>https://twitter.com/#!/teammak2016/status/598321791698739200</t>
  </si>
  <si>
    <t>https://twitter.com/#!/computercertify/status/597913634610802688</t>
  </si>
  <si>
    <t>https://twitter.com/#!/computercertify/status/597913644735692800</t>
  </si>
  <si>
    <t>https://twitter.com/#!/computercertify/status/598212391214546944</t>
  </si>
  <si>
    <t>https://twitter.com/#!/computercertify/status/598352841195921408</t>
  </si>
  <si>
    <t>https://twitter.com/#!/gripeo_outreach/status/598212690750877696</t>
  </si>
  <si>
    <t>https://twitter.com/#!/gripeo_outreach/status/598212691442950146</t>
  </si>
  <si>
    <t>https://twitter.com/#!/gripeo_outreach/status/598354333277757440</t>
  </si>
  <si>
    <t>https://twitter.com/#!/justnonprofit/status/598355387671257088</t>
  </si>
  <si>
    <t>https://twitter.com/#!/bullsot/status/598252130789629952</t>
  </si>
  <si>
    <t>https://twitter.com/#!/chiweethedog/status/598380090544656386</t>
  </si>
  <si>
    <t>https://twitter.com/#!/saltooturnt/status/598380674219802624</t>
  </si>
  <si>
    <t>https://twitter.com/#!/arrawelo_/status/598380280773152768</t>
  </si>
  <si>
    <t>https://twitter.com/#!/_himam/status/598380825818705921</t>
  </si>
  <si>
    <t>https://twitter.com/#!/libralovesyoual/status/598386236902912000</t>
  </si>
  <si>
    <t>https://twitter.com/#!/suziesheehan/status/598387272061431808</t>
  </si>
  <si>
    <t>https://twitter.com/#!/myknittingwool/status/598387300599406592</t>
  </si>
  <si>
    <t>https://twitter.com/#!/baxnaan_416/status/598391689158397953</t>
  </si>
  <si>
    <t>https://twitter.com/#!/exposingalec/status/597902174056620034</t>
  </si>
  <si>
    <t>https://twitter.com/#!/diverdown48/status/597938341724684288</t>
  </si>
  <si>
    <t>https://twitter.com/#!/ee_woman/status/598203423201296386</t>
  </si>
  <si>
    <t>https://twitter.com/#!/elderberryplace/status/598393498577043457</t>
  </si>
  <si>
    <t>https://twitter.com/#!/dtporge/status/598393760301514752</t>
  </si>
  <si>
    <t>597863752034230272</t>
  </si>
  <si>
    <t>597870042357698561</t>
  </si>
  <si>
    <t>597871152749486080</t>
  </si>
  <si>
    <t>597876944382853120</t>
  </si>
  <si>
    <t>597881584495104000</t>
  </si>
  <si>
    <t>597890351559483394</t>
  </si>
  <si>
    <t>597890386368008194</t>
  </si>
  <si>
    <t>597892277843980292</t>
  </si>
  <si>
    <t>597873355258232832</t>
  </si>
  <si>
    <t>597896469211910144</t>
  </si>
  <si>
    <t>597900353527541762</t>
  </si>
  <si>
    <t>597902342407741440</t>
  </si>
  <si>
    <t>597902956772495360</t>
  </si>
  <si>
    <t>597904418424680448</t>
  </si>
  <si>
    <t>597906885879177216</t>
  </si>
  <si>
    <t>597909223217967104</t>
  </si>
  <si>
    <t>597909631449464832</t>
  </si>
  <si>
    <t>597923812676608001</t>
  </si>
  <si>
    <t>597924986389663744</t>
  </si>
  <si>
    <t>597932048720986112</t>
  </si>
  <si>
    <t>597932321140965376</t>
  </si>
  <si>
    <t>597938447056146433</t>
  </si>
  <si>
    <t>597938942508281856</t>
  </si>
  <si>
    <t>597940233544466433</t>
  </si>
  <si>
    <t>597941631480942592</t>
  </si>
  <si>
    <t>597942657642434560</t>
  </si>
  <si>
    <t>597945396099420160</t>
  </si>
  <si>
    <t>597949142971719680</t>
  </si>
  <si>
    <t>597949389236232194</t>
  </si>
  <si>
    <t>597951288069005312</t>
  </si>
  <si>
    <t>597953668726575104</t>
  </si>
  <si>
    <t>597953845210284033</t>
  </si>
  <si>
    <t>597956520496766976</t>
  </si>
  <si>
    <t>597958200575537152</t>
  </si>
  <si>
    <t>597984156497223681</t>
  </si>
  <si>
    <t>597984390824665089</t>
  </si>
  <si>
    <t>597992647668703232</t>
  </si>
  <si>
    <t>597996449067053056</t>
  </si>
  <si>
    <t>598000629945098240</t>
  </si>
  <si>
    <t>598003905222602752</t>
  </si>
  <si>
    <t>598007702258855936</t>
  </si>
  <si>
    <t>598008472924389376</t>
  </si>
  <si>
    <t>598008473146654720</t>
  </si>
  <si>
    <t>598008473377382400</t>
  </si>
  <si>
    <t>598008474174246912</t>
  </si>
  <si>
    <t>598008474266513408</t>
  </si>
  <si>
    <t>598008474400731136</t>
  </si>
  <si>
    <t>598008475260588033</t>
  </si>
  <si>
    <t>598008475466117120</t>
  </si>
  <si>
    <t>598008475524861952</t>
  </si>
  <si>
    <t>598008477160640512</t>
  </si>
  <si>
    <t>598008477324152833</t>
  </si>
  <si>
    <t>598008733092827136</t>
  </si>
  <si>
    <t>598008733847801856</t>
  </si>
  <si>
    <t>598008735252893697</t>
  </si>
  <si>
    <t>598008975389372416</t>
  </si>
  <si>
    <t>598008976920317952</t>
  </si>
  <si>
    <t>598008993257140224</t>
  </si>
  <si>
    <t>598008994909716481</t>
  </si>
  <si>
    <t>598009000139960320</t>
  </si>
  <si>
    <t>598009003256328192</t>
  </si>
  <si>
    <t>598009003394801665</t>
  </si>
  <si>
    <t>598009015080079361</t>
  </si>
  <si>
    <t>598009030481563648</t>
  </si>
  <si>
    <t>598009264251084800</t>
  </si>
  <si>
    <t>598009860261720064</t>
  </si>
  <si>
    <t>598009863852036097</t>
  </si>
  <si>
    <t>598009914661863425</t>
  </si>
  <si>
    <t>598009918294138880</t>
  </si>
  <si>
    <t>598009918591868928</t>
  </si>
  <si>
    <t>598009924518449152</t>
  </si>
  <si>
    <t>598010260582830080</t>
  </si>
  <si>
    <t>598018377643368448</t>
  </si>
  <si>
    <t>598019207008247808</t>
  </si>
  <si>
    <t>598024252940517376</t>
  </si>
  <si>
    <t>598034978908315648</t>
  </si>
  <si>
    <t>598041304577101825</t>
  </si>
  <si>
    <t>598045036106928128</t>
  </si>
  <si>
    <t>598065929956777984</t>
  </si>
  <si>
    <t>597922933365866496</t>
  </si>
  <si>
    <t>597973228498194432</t>
  </si>
  <si>
    <t>598071992865202176</t>
  </si>
  <si>
    <t>598073896806518784</t>
  </si>
  <si>
    <t>598082806665744385</t>
  </si>
  <si>
    <t>598103003887984640</t>
  </si>
  <si>
    <t>598103669624672256</t>
  </si>
  <si>
    <t>598104732515868672</t>
  </si>
  <si>
    <t>598105234867642368</t>
  </si>
  <si>
    <t>598105327901351936</t>
  </si>
  <si>
    <t>598106535550554113</t>
  </si>
  <si>
    <t>598107905368424449</t>
  </si>
  <si>
    <t>598109268043276289</t>
  </si>
  <si>
    <t>598109527314169856</t>
  </si>
  <si>
    <t>598110903008002048</t>
  </si>
  <si>
    <t>598111902393176065</t>
  </si>
  <si>
    <t>598112635050033152</t>
  </si>
  <si>
    <t>598112644336345088</t>
  </si>
  <si>
    <t>598115204560527360</t>
  </si>
  <si>
    <t>598115896033349633</t>
  </si>
  <si>
    <t>598120710729388032</t>
  </si>
  <si>
    <t>598125724591988737</t>
  </si>
  <si>
    <t>598125921393111040</t>
  </si>
  <si>
    <t>598127300194873345</t>
  </si>
  <si>
    <t>598129852894547968</t>
  </si>
  <si>
    <t>598133031489114113</t>
  </si>
  <si>
    <t>598135425887117313</t>
  </si>
  <si>
    <t>598135993321959425</t>
  </si>
  <si>
    <t>598136512551628801</t>
  </si>
  <si>
    <t>598140372607315968</t>
  </si>
  <si>
    <t>598141651173908480</t>
  </si>
  <si>
    <t>598152440945483776</t>
  </si>
  <si>
    <t>598165998261252096</t>
  </si>
  <si>
    <t>598167290929020928</t>
  </si>
  <si>
    <t>598170827503337472</t>
  </si>
  <si>
    <t>598171378517282817</t>
  </si>
  <si>
    <t>598176353142333440</t>
  </si>
  <si>
    <t>598177194653982720</t>
  </si>
  <si>
    <t>598178780679696384</t>
  </si>
  <si>
    <t>598181295127011328</t>
  </si>
  <si>
    <t>598181576778895361</t>
  </si>
  <si>
    <t>598184288505430016</t>
  </si>
  <si>
    <t>598185235482857472</t>
  </si>
  <si>
    <t>598187511437991936</t>
  </si>
  <si>
    <t>598191421372301312</t>
  </si>
  <si>
    <t>598192704397312000</t>
  </si>
  <si>
    <t>598192779739566080</t>
  </si>
  <si>
    <t>598193466489737216</t>
  </si>
  <si>
    <t>598204381079678977</t>
  </si>
  <si>
    <t>598215769768472576</t>
  </si>
  <si>
    <t>598218833233510400</t>
  </si>
  <si>
    <t>598219716688089089</t>
  </si>
  <si>
    <t>598019936653541376</t>
  </si>
  <si>
    <t>598102925211246592</t>
  </si>
  <si>
    <t>598223297445167104</t>
  </si>
  <si>
    <t>598228045527408640</t>
  </si>
  <si>
    <t>598226930584793088</t>
  </si>
  <si>
    <t>598229473167876096</t>
  </si>
  <si>
    <t>598231286608699392</t>
  </si>
  <si>
    <t>598232253261545474</t>
  </si>
  <si>
    <t>598238529961984000</t>
  </si>
  <si>
    <t>598169944614957057</t>
  </si>
  <si>
    <t>598240611095945218</t>
  </si>
  <si>
    <t>598240838897029121</t>
  </si>
  <si>
    <t>598238816550264832</t>
  </si>
  <si>
    <t>598241946713350145</t>
  </si>
  <si>
    <t>598248960340426752</t>
  </si>
  <si>
    <t>598249313345626112</t>
  </si>
  <si>
    <t>598252163060670464</t>
  </si>
  <si>
    <t>598254978759811072</t>
  </si>
  <si>
    <t>598255039761776640</t>
  </si>
  <si>
    <t>598259238369103872</t>
  </si>
  <si>
    <t>598267681872183297</t>
  </si>
  <si>
    <t>598269111278284800</t>
  </si>
  <si>
    <t>598273788233416704</t>
  </si>
  <si>
    <t>598275618623463424</t>
  </si>
  <si>
    <t>598261930281848832</t>
  </si>
  <si>
    <t>598263487698079744</t>
  </si>
  <si>
    <t>598275714346065920</t>
  </si>
  <si>
    <t>598278958375919616</t>
  </si>
  <si>
    <t>598279059550810113</t>
  </si>
  <si>
    <t>597917865224720384</t>
  </si>
  <si>
    <t>598099067877470210</t>
  </si>
  <si>
    <t>598280264620511236</t>
  </si>
  <si>
    <t>598281183726702592</t>
  </si>
  <si>
    <t>598291622791491585</t>
  </si>
  <si>
    <t>598296636234797057</t>
  </si>
  <si>
    <t>598296971384856576</t>
  </si>
  <si>
    <t>598300492062654464</t>
  </si>
  <si>
    <t>598301776492670976</t>
  </si>
  <si>
    <t>598303102660382720</t>
  </si>
  <si>
    <t>598304120089538560</t>
  </si>
  <si>
    <t>598308325286019075</t>
  </si>
  <si>
    <t>598311004808744960</t>
  </si>
  <si>
    <t>598311633132335104</t>
  </si>
  <si>
    <t>598313925176885248</t>
  </si>
  <si>
    <t>598315220910493697</t>
  </si>
  <si>
    <t>598321791698739200</t>
  </si>
  <si>
    <t>597913634610802688</t>
  </si>
  <si>
    <t>597913644735692800</t>
  </si>
  <si>
    <t>598212391214546944</t>
  </si>
  <si>
    <t>598352841195921408</t>
  </si>
  <si>
    <t>598212690750877696</t>
  </si>
  <si>
    <t>598212691442950146</t>
  </si>
  <si>
    <t>598354333277757440</t>
  </si>
  <si>
    <t>598355387671257088</t>
  </si>
  <si>
    <t>598252130789629952</t>
  </si>
  <si>
    <t>598380090544656386</t>
  </si>
  <si>
    <t>598380674219802624</t>
  </si>
  <si>
    <t>598380280773152768</t>
  </si>
  <si>
    <t>598380825818705921</t>
  </si>
  <si>
    <t>598386236902912000</t>
  </si>
  <si>
    <t>598387272061431808</t>
  </si>
  <si>
    <t>598387300599406592</t>
  </si>
  <si>
    <t>598391689158397953</t>
  </si>
  <si>
    <t>597902174056620034</t>
  </si>
  <si>
    <t>597938341724684288</t>
  </si>
  <si>
    <t>598203423201296386</t>
  </si>
  <si>
    <t>598393498577043457</t>
  </si>
  <si>
    <t>598393760301514752</t>
  </si>
  <si>
    <t>597788957724803072</t>
  </si>
  <si>
    <t>597899880351301632</t>
  </si>
  <si>
    <t>597906567044866050</t>
  </si>
  <si>
    <t>597932105625010177</t>
  </si>
  <si>
    <t>598081996062003201</t>
  </si>
  <si>
    <t>598145387816361985</t>
  </si>
  <si>
    <t>598175620347101184</t>
  </si>
  <si>
    <t>595977596313014273</t>
  </si>
  <si>
    <t>598226290374746112</t>
  </si>
  <si>
    <t>598228911634415618</t>
  </si>
  <si>
    <t>598194223674974209</t>
  </si>
  <si>
    <t>598278287866077184</t>
  </si>
  <si>
    <t>598291213398179840</t>
  </si>
  <si>
    <t>598321484445057024</t>
  </si>
  <si>
    <t>598249692884017152</t>
  </si>
  <si>
    <t>598386603665465345</t>
  </si>
  <si>
    <t>597813236327706624</t>
  </si>
  <si>
    <t>Real Estate| Automotive| Economics Major</t>
  </si>
  <si>
    <t>@Colorseatsbutt ♡</t>
  </si>
  <si>
    <t>idc.</t>
  </si>
  <si>
    <t>Patricia Farrell is a psychologist, stress expert, author, photographer, interested in  film, writing, health and things geeky.  Website: http://t.co/VT8mvcAvRz</t>
  </si>
  <si>
    <t>Politics,Rights,Multiculturalism/Advocacy. Canadian. Professor, Early Yrs: Burma/Myanmar.AngloBurman. Retweets not my opinions</t>
  </si>
  <si>
    <t>Libertarian, judgmental, anti socialist &amp; feminist, pro freedom for all except Progressive NUTBARS. Don't believe in God, but support Jews and Christians</t>
  </si>
  <si>
    <t>I'm the rose that grew from concrete ❤️</t>
  </si>
  <si>
    <t>Lekeisha Smith| 21| Aspiring Actress| CollegeStudent|
 A masterpiece not yet complete...</t>
  </si>
  <si>
    <t>Live , Love &amp; Laugh .. ❤</t>
  </si>
  <si>
    <t>chattanooga state lady tigers #44.                             423</t>
  </si>
  <si>
    <t>Editor of BLOOM, a magazine on parenting kids with disabilities. Mom to 4, 2 adopted. Alopecian. Works @ Holland Bloorview Kids Rehab Hospital. Opinions my own.</t>
  </si>
  <si>
    <t>Serving Flagstaff and northern Arizona</t>
  </si>
  <si>
    <t>Social Studies Teacher at HHS</t>
  </si>
  <si>
    <t>I luv life......with GOD all things r possible! My grandbabies r my heart!</t>
  </si>
  <si>
    <t>This account is run by Organizing for Action staff. Tweets from the First Lady are signed -mo.</t>
  </si>
  <si>
    <t>All the latest news and information from the NBC Nightly News team. Join us on Facebook: http://t.co/C2xUDPrJpX</t>
  </si>
  <si>
    <t>From Reagan to W; trickle down econo to 2008 collapse; from Iran Contra to Iraq; from ERA to Ledbetter Act, GOP is BAD for ALL living things! Save USA vote blue</t>
  </si>
  <si>
    <t>Progressive Activist for Women's Rights/ERA ~ Co-Founder @ERAAction ~ Co-Chair of PDA ERA 3 State Strategy Team http://t.co/WimpywtXAs  http://t.co/Onhp9wx9P2</t>
  </si>
  <si>
    <t>A community of activists founded by the National Education Association focused on building great public schools and benefiting all students.</t>
  </si>
  <si>
    <t>Liberal lady who loves all animals. Vote blue 2016! No RWNJs!!!</t>
  </si>
  <si>
    <t>11 Super Bowls, 2ProBowls, WEG, Bowl Games, Olympics, DNC/RNC convention, NBA/MLB Allstars, PGA, NASCAR, Final4s, Event Mgr. Ky born Go Blue-UCF grad Go Knights</t>
  </si>
  <si>
    <t>exposing #ALEC #Koch #AFP &amp; the right wing.  Pushing for a #progressive agenda.</t>
  </si>
  <si>
    <t>NYC conservative jew - who loves this Country - I can't believe this great country put a MORON/COMMIE in the house that we built</t>
  </si>
  <si>
    <t>Proud Mom, CNN National Correspondent, Fmr Anchor Around The World, covered White House 10 years, run marathons and as a kid aspired to be a Soul Train dancer.</t>
  </si>
  <si>
    <t>Where people design better, together</t>
  </si>
  <si>
    <t>#supportARTnMUSIC
#Peace
#edutainment</t>
  </si>
  <si>
    <t>Proud supporter of James
Comer for Gov. Past Pres International  Dyslexia Assoc KY., Vice Chair Boone GOP.</t>
  </si>
  <si>
    <t>Realizing dreams and creating legacies.</t>
  </si>
  <si>
    <t>Living the Nightmare that is Wynnetario  Ask myself daily Can They Do That? Apparently They Can! My Tears are Hidden by Sarcasm..Have a Little Fun, Smile !</t>
  </si>
  <si>
    <t>Leader of the Ontario Liberal Party &amp; Premier of Ontario. Run, don’t walk. / Chef du Parti libéral de l’Ontario &amp; première ministre de l'Ontario. À vos marques.</t>
  </si>
  <si>
    <t>The DRUDGE REPORT is a U.S. based news aggregation website run by Matt Drudge(@DRUDGE).</t>
  </si>
  <si>
    <t>I'm just a random person with a head full of thoughts and enough ADD to blurt ’em out. I think a lot, dislike mean people, avoid laundry. I don't follow back.</t>
  </si>
  <si>
    <t>A Woman of Words</t>
  </si>
  <si>
    <t>IF YOU DONT LIKE ME FIGHT ME (Seriously) Destined for Fame. @JLeighHaggarty is my fav❤️ http://t.co/gF0kRvT6VO</t>
  </si>
  <si>
    <t>1st Quarter ENT. @CarolinaBeautys. God first. IG: Geights</t>
  </si>
  <si>
    <t>Everything and nothing.</t>
  </si>
  <si>
    <t>Tweets powered by beer, music, and cheese. Fast food coffee aficionado. Oh, I also bitch a lot.</t>
  </si>
  <si>
    <t>stay weird, stay different IG:samanthaarae1 FLC2017</t>
  </si>
  <si>
    <t>How strange it is to be anything at all</t>
  </si>
  <si>
    <t>Married, conservative Republican, Catholic, NRA member, living In rural Pennsylvania -- clinging to my guns and my religion.</t>
  </si>
  <si>
    <t>Cause I'm the best to ever do it bitch, and you the best at never doin shitttttt - Nikki M Babayyy</t>
  </si>
  <si>
    <t>self centerd.</t>
  </si>
  <si>
    <t>whatever you do, do it for the glory of God.
Jesus and Georgia 4H.</t>
  </si>
  <si>
    <t>Rationally related to a legitimate protest movement.</t>
  </si>
  <si>
    <t>fallow inn ill fallow back..凸-.-凸it's all about the money make the money in dont let it make you #rns 217FWI</t>
  </si>
  <si>
    <t>Man, I got mind control over Deebo. He be like stfu .... I be quiet... But when he leave.... I be talking again #FVSU Alumni Grad student at CAU</t>
  </si>
  <si>
    <t>Thinking about my next dollar. #AMSC12 &amp; #FVSU14 Alumna.</t>
  </si>
  <si>
    <t>Hourly trending updates in our swipe app for iOS (search: 'dull') --Visual feed /w: ◉ insta's ◉ tweets ◉ vines ◉ vids ◉ news articles++ http://t.co/jNWmNYeptr</t>
  </si>
  <si>
    <t>Just a small town girl convinced that she was born on the wrong side of the Mason Dixon.  Started 3.29.13 ✌️</t>
  </si>
  <si>
    <t>R.I.P to the feelings that I had for you.</t>
  </si>
  <si>
    <t>I am a simple american boy ...</t>
  </si>
  <si>
    <t>Girly girl ♥, tequila lover ♥</t>
  </si>
  <si>
    <t>Breathe for me! Don't wake me from this slumber! Stay with me! Possession taking over!</t>
  </si>
  <si>
    <t>i'm a ❁</t>
  </si>
  <si>
    <t>Stay Fly♡</t>
  </si>
  <si>
    <t>model</t>
  </si>
  <si>
    <t>Daydream</t>
  </si>
  <si>
    <t>model/actress/singer/dancer</t>
  </si>
  <si>
    <t>You only live once,but if you do it right that's enough</t>
  </si>
  <si>
    <t>I work 52 hours this week</t>
  </si>
  <si>
    <t>Former Singer/Dancer</t>
  </si>
  <si>
    <t>Do not judge me before you know me, but just to inform you, you wont like me.</t>
  </si>
  <si>
    <t>Life is short, break the rules, forgive quickly, kiss slowly, love truly, laugh uncontrollably, never regret anything that made u smile. Live with no regrets</t>
  </si>
  <si>
    <t>Christian, Conservative, upRight girl w/ a wayward bend, responsible dreamer, careless perfectionist, churchgoing clubhopper, authentic hypocrite #me</t>
  </si>
  <si>
    <t>I don't think that everything that's popular is necessarily right for every body and so I'd like for girls to be confident enough to make the right choice...</t>
  </si>
  <si>
    <t>From Paris,France</t>
  </si>
  <si>
    <t>Gossip girl. YOLO. style &amp; fashion</t>
  </si>
  <si>
    <t>Just a small town girl convinced that she was born on the wrong side of the Mason Dixon.</t>
  </si>
  <si>
    <t>JS - 9 January</t>
  </si>
  <si>
    <t>I am the girl next door, meaning I live next to a couple of people.</t>
  </si>
  <si>
    <t>Travel fanatic. ^__^</t>
  </si>
  <si>
    <t>What was the question? subbie girl avi is yours truly.</t>
  </si>
  <si>
    <t>see translation</t>
  </si>
  <si>
    <t>Broke with expensive taste</t>
  </si>
  <si>
    <t>zawnod ankh djed wasu moorwet henu duaru tepawru ohir neteru (protection life stability dominion love praise thanks ancestors &amp; nature)</t>
  </si>
  <si>
    <t>Professor. #Irish Studies, #British Studies, #Education Policy, #Teacher Education, #Languages, #Gamification, #Serious Games, #ICT, #EFL, #FLE,</t>
  </si>
  <si>
    <t>Content marketing made easy for SMB &amp; Enterprise.</t>
  </si>
  <si>
    <t>Founding Director of Imvelo-Gusto (PTY)Ltd. Theatre practioner, actor, writer, director and voice over artist. Brand builder, MC and VowFm 88.1</t>
  </si>
  <si>
    <t>KHARISMA woman &amp; education established in 2001 in Germany, initiated by Indonesian student and women. Programs : GOTA, BSI, Seminar, Online Consultation, etc</t>
  </si>
  <si>
    <t>Doing our best to live, be happy and survive life.</t>
  </si>
  <si>
    <t>Motivational quotes and great sayings to inspire you</t>
  </si>
  <si>
    <t>Knowledge of history is th precondition of political intelligence Constitutional-Educational Materials &amp; Resources #Devoted2Liberty #TeaPartyEdu #LibertyLibrary</t>
  </si>
  <si>
    <t>Professional Purveyor of Personalities</t>
  </si>
  <si>
    <t>#GodFirst #music #teamStandAloof #teamARSENAL #LeBronJames #teamCavaliers #KNUST #teamNikesAndJordans #teamFridayBaller #iThink #RiskTaker</t>
  </si>
  <si>
    <t>let's find out the true facts about life</t>
  </si>
  <si>
    <t>I write. // introvert | free spirit</t>
  </si>
  <si>
    <t>Official student radio broadcast and media group at the University of Cincinnati</t>
  </si>
  <si>
    <t>An education news source and online hub for passionate voices. SEND TIPS: education@huffingtonpost.com. Editor: @rklein90, reporter: @joy_resmovits</t>
  </si>
  <si>
    <t>Sticks and stones may break your bones and words and shaming do hurt others. Choose wisely.</t>
  </si>
  <si>
    <t>One life, you've got to do what you should.
The Passionfruit ☺️</t>
  </si>
  <si>
    <t>Entra en nuestra página web y deja tu pregunta. También puedes responder preguntas de otras mamás. Nos apoyan especialistas. #PreguntaMama</t>
  </si>
  <si>
    <t>Emancipating children via real education. @AbromeEd will change the world. Anti-oppression. Go #Stanford! #Unschooling #homeschooling @PeacefulStreets</t>
  </si>
  <si>
    <t>Follow us to get your Breaking News | Entertainment | Politics | Fashion &amp; Style | Celebrity Gossips | and much more..</t>
  </si>
  <si>
    <t>Titbits across-the-board. For any info/enquiries: glitznglamouronline@gmail.com</t>
  </si>
  <si>
    <t>in person, in writing, on the radio ... all things work</t>
  </si>
  <si>
    <t>Reportz A Mobile APP for Education. Attendance Reporting, Messaging , School bus tracking, Homework , Mobile LMS, scheduler, e-book reading and many ..</t>
  </si>
  <si>
    <t>« »oct19TH«</t>
  </si>
  <si>
    <t>writer/editor</t>
  </si>
  <si>
    <t>Co-Author Mikey, Owner Lakeside Educational Services,Teacher-34 yrs. Wife- 40 yrs. Mother (2 terrific children with great spouses) and most Wonderful Nana!!</t>
  </si>
  <si>
    <t>Connecting the dots everywhere 
#Atl rabbi of the progressive innovative Community CBH,
Founder of SOJOURN #weighlifting #cooking #adventure #advocacy</t>
  </si>
  <si>
    <t>Egalitarian agnostic secular humanist with an interest in science, skepticism &amp; feminism. I love a good laugh &amp; believe education is the great social equalizer.</t>
  </si>
  <si>
    <t>Educator; Math Nija</t>
  </si>
  <si>
    <t>IT services provider aiming to connect schools &amp; parents through IT &amp; data warehouse services &amp; solutions. Strong focus on the #k12 #edtech community.</t>
  </si>
  <si>
    <t>Math lover, book lover, language and culture enthusiast, mother, teacher</t>
  </si>
  <si>
    <t>| Birthday~July 18th | Denver Co | Dancer/Dance choreographer | Coach | Instagram @lovely_angel3030</t>
  </si>
  <si>
    <t>dolce &amp; gabanter</t>
  </si>
  <si>
    <t>Parenthood can be the mother of all rides. So why travel alone? Make Triad Moms on Main your first stop for scoop, news, advice and happenings around town.</t>
  </si>
  <si>
    <t>Caffeine hunter - Wanderlust</t>
  </si>
  <si>
    <t>pretty much cool</t>
  </si>
  <si>
    <t>just your typical social justice-oriented psych student who wants to be happy and make a difference // #destigmatizementalillness ❤️</t>
  </si>
  <si>
    <t>frank commentary from a self aware 90s babe with a soft spot for science • IG: chlovm</t>
  </si>
  <si>
    <t>highly recommended products</t>
  </si>
  <si>
    <t>University of Minnesota Carlson Heritage Wall Author, Obama Fellow</t>
  </si>
  <si>
    <t>✌️☀️ #meerkat</t>
  </si>
  <si>
    <t>Coach - Founder's Dojo</t>
  </si>
  <si>
    <t>I'm just a mom.</t>
  </si>
  <si>
    <t>single in rhode island love to tweet with single woman formely from tx and seattle happy tweeting</t>
  </si>
  <si>
    <t>taking no losses. IG: eastb__</t>
  </si>
  <si>
    <t>The first step to tackling corruption is to accept that it will always be present</t>
  </si>
  <si>
    <t>intersectional feminist with a deep love and appreciation for art, photography and film ✨king gizz gengahr modern baseball fidlar mac demarco bloody knees✨</t>
  </si>
  <si>
    <t>maybe it's because im a dreamer and sleep is the cousin of death</t>
  </si>
  <si>
    <t>公鸡和睾丸</t>
  </si>
  <si>
    <t>19, Student at the University of Warwick, Suffering fan of #NUFC, Rower - XX / VII / MCMXCV</t>
  </si>
  <si>
    <t>Crafty Muslim feminist &amp; #GBV advocate committed to healing justice.</t>
  </si>
  <si>
    <t>writer. you can't change where i come from or who i care about. #bramptongirls</t>
  </si>
  <si>
    <t>Culinary Student at The Art Institute of Atl ! Instagram @beautyrenae
love always</t>
  </si>
  <si>
    <t>The Greater Lowell Chamber of Commerce: We have great members and love the Greater Lowell community! Visit our website for more info -  http://t.co/kWWMnc0DqX</t>
  </si>
  <si>
    <t>Int'l Broadcaster/Multimedia producer/Social Media Reporter@VOA @AshnaTV [Tweets are mine, they don't represent VOA]</t>
  </si>
  <si>
    <t>The National Democratic Institute is a nonprofit, nonpartisan organization working to support and strengthen democratic institutions worldwide.</t>
  </si>
  <si>
    <t>Though I have my own ideas and opinions about most things, I'm open to reconsideration if there’s a strong argument for it and no one gets hurt in the process!</t>
  </si>
  <si>
    <t>Runnymede is the UK's leading independent race equality think tank</t>
  </si>
  <si>
    <t>iOS App and Game Development     colbycoated@gmail.com</t>
  </si>
  <si>
    <t>New Lets Play Youtuber, who is stuck on being a vlogger :P, and well I am lots of fun so, enjoy :P Also known as TheDragan2121 on Twitch and Vox :)</t>
  </si>
  <si>
    <t>I love skulls, good food &amp; beer. I'm a mod for some of the best people on twitch, YouTube, and the world! I'm kinda weird but awesome once you know me.</t>
  </si>
  <si>
    <t>Indian secular humanist. Punjabi Dil! Ex-fundamentalist Muslim, now *militant* atheist. Anti-{Hell-preaching cults}. ❤science. Fighting superstition.</t>
  </si>
  <si>
    <t>Human resource professional in the voluntary sector specialising in equality and inclusion.</t>
  </si>
  <si>
    <t>Teacher. Any attempt to suggest that the word battleground in my blog title refers to my classroom or my students indicates you have lost the argument.</t>
  </si>
  <si>
    <t>A space for teachers who support Labour to express and discuss ideas on education policy. Views not necessarily those of Labour Party. Edited by @oldandrewuk.</t>
  </si>
  <si>
    <t>Humanitarian, Philosopher, Chef</t>
  </si>
  <si>
    <t>Take action. Earn points. See impact.</t>
  </si>
  <si>
    <t>Islamic school, Howard County, MD, dream child of dedicated moms, please make dua for the school's success, insha Allah!</t>
  </si>
  <si>
    <t>Author, Confessions of a Childfree Woman. 15 minutes of fame on 60 Minutes. Answers the burning question, At 70, do I regret the choice to be childfree?</t>
  </si>
  <si>
    <t>An erudite deipnosophist. Go figure. Supporter of the magnificent Khan. Fluent in Sarcasm. #LiverpoolFC #Pakistan #Lahori</t>
  </si>
  <si>
    <t>Brazenly liberal, mildly abrasive, quasi-neurotic and moderately funny.</t>
  </si>
  <si>
    <t>Politics |Sports |News| #PTI.</t>
  </si>
  <si>
    <t>Must I restrict myself to a definition that fits into 160 characters? </t>
  </si>
  <si>
    <t>Biochem undergrad at University of Glasgow. Left my heart in Lahore. Unapologetic Bollywood fan. Understanding the world a little better one Tweet at a time.</t>
  </si>
  <si>
    <t>Pardonne,meme si on t'fais le plus gros des coups d'crasse la roue fini toujours par tourner.. #Team223 Snap: mini_diaks</t>
  </si>
  <si>
    <t>#HalaOp</t>
  </si>
  <si>
    <t>Quick Q, do you or know someone with less than perfect credit? Exactly this is the time to invest in yourself, because no one else will. Put youself 1st !</t>
  </si>
  <si>
    <t>Vice Chair South Suffolk Labour Party. A Labour woman UNITE member, Runnymede Trust:: Runner:NHS: Mental Health Access 2 Justice, Fairness</t>
  </si>
  <si>
    <t>Eastern Region Director, Royal College of Nursing ex UCH. Running, Theatre, Arsenal. Quiet bat person supports excellent nursing care, advocacy &amp; social justice</t>
  </si>
  <si>
    <t>Independent online media expert, musician, traditional Taekwondo instructor. Writer at http://t.co/l74uujTAd5_x000D_
Unapologetic commentary.</t>
  </si>
  <si>
    <t>The latest news and more from Rolling Stone magazine and http://t.co/P631jaSEDh.</t>
  </si>
  <si>
    <t>YYZ/POS♡ | YorkU</t>
  </si>
  <si>
    <t>her nature is nirvana                                        trinidad born never lose she accent                 ♥︎☮</t>
  </si>
  <si>
    <t>Introducing Fable, the browser-free children's tablet for discovery &amp; learning. Books, apps, games, videos, projects &amp; sharing in a safe environment.</t>
  </si>
  <si>
    <t>Audrey Watters' (@audreywatters) education technology website</t>
  </si>
  <si>
    <t>CETPA is a non-profit membership and advocacy organization for those who serve in California Education Technology and Leadership roles. http://t.co/6mGf0HCRBF</t>
  </si>
  <si>
    <t>Sports | Movies | Music | Food</t>
  </si>
  <si>
    <t>ESPN reporter. Former @StetsonU soccer player. @Northwestern University Masters. Lover of Sour Patch Kids http://t.co/i2uEclESm6</t>
  </si>
  <si>
    <t>Green Bay Packers, Wisconsin Badgers, Milwaukee Brewers</t>
  </si>
  <si>
    <t>Coffee-Drinker, CPA Candidate, and Bulls enthusiast.</t>
  </si>
  <si>
    <t>my middle names Tropicana...means i got the JUICE!! ||| Steelers. Mountaineers. Lakers. Tar Heels.</t>
  </si>
  <si>
    <t>Writer, poet, screenwriter, arts advocate and fine art curator, activist, author of award-winning Ramblings Through the Attic of Thought. 'SHIPS and more.</t>
  </si>
  <si>
    <t>Registered Nurse, MPH #AnimalRights #Autoimmune disease #Vegan x 25 yrs #Nature #Liberal #Artist #NASA &amp; #space enthusiast. Pianist http://t.co/6n0r83hW7f</t>
  </si>
  <si>
    <t>Follow for the latest from President Obama and his administration. Tweets from the President are signed –bo. Tweets may be archived: http://t.co/KcS2bmEJun.</t>
  </si>
  <si>
    <t>I'm simply amazing</t>
  </si>
  <si>
    <t>This Privacy Policy addresses the collection and use of personal information - http://t.co/Jp6yh1TCXK</t>
  </si>
  <si>
    <t>Profession:  I am a writer developing Life Story Interviews showing compassion, and resilience of every day people. (In a relationship with love of my life.)</t>
  </si>
  <si>
    <t>promoting the use of the #hirekw hashtag for Kitchener Waterloo job postings and job seekers</t>
  </si>
  <si>
    <t>(meh-lor) Journalist, wanderer, political scientist. Education reporter @NDN</t>
  </si>
  <si>
    <t>Breaking news, weather and sports from the newspaper of record in Naples, Florida. | The $$ indicates a story is for subscribers.</t>
  </si>
  <si>
    <t>4th Generation Floridian. FSW Buc. Former @FCSSGA president. College Republican.</t>
  </si>
  <si>
    <t>Internet's war-engine of knowledge. Anarchy special liaison to neoreaction. Sith master. Philosophy auditor.</t>
  </si>
  <si>
    <t>Philosophy,sci,politics,etc Entropy only certainty. Disequilibrium. Pan-secessionism. HBD,H+,AntiState.No p.c. assholes,fanatics or feminists. Agnostic/Ignostic</t>
  </si>
  <si>
    <t>Writer, ranter,</t>
  </si>
  <si>
    <t>Music + Laughs + quotes....thats all you get on twitter. Music production... @ me.</t>
  </si>
  <si>
    <t>You Know Why I'm Here.                             Parody Account.  #Spelman #BrownGirlsStayWinning</t>
  </si>
  <si>
    <t>90's bred, artistically gifted, #NOLENATION educated</t>
  </si>
  <si>
    <t>MAEd via @McKendreeU @IndianaState alum @GLACUHO #SAPro #BLKSAP #Ravensnation #Starbucks #theatre #apostolic #GodIsInControl</t>
  </si>
  <si>
    <t>we are all gay and dying</t>
  </si>
  <si>
    <t>I got a bright future ahead of me so instead of being scared about it .. I embrace it #NCCU17' ✌</t>
  </si>
  <si>
    <t>Success and money is the way to go.</t>
  </si>
  <si>
    <t>Digital  learning enthusiast,  gender equity advocate, believer in the power of education, and these tweets are my own.</t>
  </si>
  <si>
    <t>writer @hackeducation (http://t.co/PhUUb6Oebq), ed-tech's Cassandra, author of The Monsters of Education Technology. Elsewhere: http://t.co/YbzcUOdcxY</t>
  </si>
  <si>
    <t>Doorman @LumenLearning with a wandering IQ. Raised by wolves. Friend to cheese. #openeducation #oer #socbiz #growthhacking #culturalstudies</t>
  </si>
  <si>
    <t>I save lives &amp; hairlines, My dates are sponsored by groupon, I love brunch, and I'm a cleavage beta tester. I'm kind of a big deal #ACG #CleavageCavaliers</t>
  </si>
  <si>
    <t>poet, novelist, short story writer, playwright, anthologist, writes for children, former language arts teacher, aspiring gardener, creole speaker, planet-lover.</t>
  </si>
  <si>
    <t>The international source for book publishing and bookselling news, reviews and information.</t>
  </si>
  <si>
    <t>British Principal Damien Egg in NZ Bush. A comedy/parody 'World News' account to help educators by tweeting News with a twist to inform &amp; amuse! 1 World 1 Love!</t>
  </si>
  <si>
    <t>The opposite of black is rainbow :) Running for life. Salem HS senior</t>
  </si>
  <si>
    <t>You May Call Me Queen</t>
  </si>
  <si>
    <t>Hi I am Solangi Naeem designed in Pakistan. I purchased higher instruction from university of Sindhi inside Computer Technical discipline.</t>
  </si>
  <si>
    <t>Submit your Gripe for any Business.  GripeO connects you so the company can resolve it, OR we'll match you with another who'll make it right. #feedback</t>
  </si>
  <si>
    <t>This Twitter account is created to support people like Joelle Wyser-Pratte and the others who work hard for numerous Non-Profit organizations globally.</t>
  </si>
  <si>
    <t>FAV this tweet ➡️ https://t.co/GQleux0GUU</t>
  </si>
  <si>
    <t>your highness* royal sleeze</t>
  </si>
  <si>
    <t>sc: hima_m</t>
  </si>
  <si>
    <t>Cosmetologist, Stones fan, travel bug who makes kick-ass chilli.</t>
  </si>
  <si>
    <t>IB Coordinator. English HOD (11-18). Literacy Coord.</t>
  </si>
  <si>
    <t>Digital cultural magazine - مجلة ثقافية رقمية</t>
  </si>
  <si>
    <t>For 60 years, The Australian Financial Review has been the authority on business, finance and political news in Australia.</t>
  </si>
  <si>
    <t>Political Editor, Australian Financial Review. Member of Canberra Choral Society's alto naughty corner</t>
  </si>
  <si>
    <t>FREE TRIZZY FREE FAB FREE RYDER. Creative Director.</t>
  </si>
  <si>
    <t>Wife, Mom, #UniteBlue follower and Discovery Toys Educational Consultant...SHOP AT MY ONLINE STORE!</t>
  </si>
  <si>
    <t>Los Angeles, CA</t>
  </si>
  <si>
    <t>Englewood Chicago, IL</t>
  </si>
  <si>
    <t>USA</t>
  </si>
  <si>
    <t>Vaughan, ON. Canada</t>
  </si>
  <si>
    <t>Toronto Marxist WASTELAND</t>
  </si>
  <si>
    <t>Chicago, IL</t>
  </si>
  <si>
    <t>Toronto</t>
  </si>
  <si>
    <t>Flagstaff, Arizona, USA</t>
  </si>
  <si>
    <t>Baltimore, MD</t>
  </si>
  <si>
    <t>New York</t>
  </si>
  <si>
    <t>NC</t>
  </si>
  <si>
    <t>Cincinnati/Batavia OH</t>
  </si>
  <si>
    <t>Washington, DC</t>
  </si>
  <si>
    <t>Niagara Falls U.S.A.</t>
  </si>
  <si>
    <t>Orlando Florida</t>
  </si>
  <si>
    <t>now in SoCal</t>
  </si>
  <si>
    <t>spåce</t>
  </si>
  <si>
    <t>Kentucky</t>
  </si>
  <si>
    <t>Carrollton, Kentucky</t>
  </si>
  <si>
    <t>Broke in Ontario</t>
  </si>
  <si>
    <t>Ontario</t>
  </si>
  <si>
    <t>US</t>
  </si>
  <si>
    <t>VENEZUELA</t>
  </si>
  <si>
    <t>Jamaica ✈ Texas</t>
  </si>
  <si>
    <t xml:space="preserve">New Carolina </t>
  </si>
  <si>
    <t>Albuquerque, NM</t>
  </si>
  <si>
    <t>505 to 970</t>
  </si>
  <si>
    <t>Pennsylvania</t>
  </si>
  <si>
    <t xml:space="preserve">Chicago </t>
  </si>
  <si>
    <t>Saint Louis, MO, USA</t>
  </si>
  <si>
    <t>around the U.S.A</t>
  </si>
  <si>
    <t>somewhere over the rainbow</t>
  </si>
  <si>
    <t>The Trenches</t>
  </si>
  <si>
    <t>Worldwide</t>
  </si>
  <si>
    <t>Austin, TX</t>
  </si>
  <si>
    <t xml:space="preserve"> Small Town, USA</t>
  </si>
  <si>
    <t>Ohio</t>
  </si>
  <si>
    <t>Atlanta, GA, United States</t>
  </si>
  <si>
    <t>Idaho</t>
  </si>
  <si>
    <t>Texas</t>
  </si>
  <si>
    <t>London, United Kingdom</t>
  </si>
  <si>
    <t>Chapeltown,Rotherham, UK</t>
  </si>
  <si>
    <t>Universo Paralelo</t>
  </si>
  <si>
    <t>Massachusetts</t>
  </si>
  <si>
    <t>Oregon</t>
  </si>
  <si>
    <t>NY</t>
  </si>
  <si>
    <t>Miami, FL</t>
  </si>
  <si>
    <t>Small Town, USA</t>
  </si>
  <si>
    <t>New York, New York</t>
  </si>
  <si>
    <t>Lancaster, PA, USA</t>
  </si>
  <si>
    <t>New York 3</t>
  </si>
  <si>
    <t>Miami,FL</t>
  </si>
  <si>
    <t xml:space="preserve">Hawaii ✈️ Humboldt </t>
  </si>
  <si>
    <t>San Francisco</t>
  </si>
  <si>
    <t>johannesburg</t>
  </si>
  <si>
    <t>How to succeed every time.</t>
  </si>
  <si>
    <t>Reddest State in the Nation</t>
  </si>
  <si>
    <t>Merica</t>
  </si>
  <si>
    <t xml:space="preserve">Some corner inside </t>
  </si>
  <si>
    <t>UAE, Dubai</t>
  </si>
  <si>
    <t>Cincinnati, Ohio</t>
  </si>
  <si>
    <t>North America</t>
  </si>
  <si>
    <t>A un click de distancia</t>
  </si>
  <si>
    <t>Austin</t>
  </si>
  <si>
    <t>Nigeria</t>
  </si>
  <si>
    <t>Africa.</t>
  </si>
  <si>
    <t>Florida</t>
  </si>
  <si>
    <t>Pluto</t>
  </si>
  <si>
    <t>University of Iowa</t>
  </si>
  <si>
    <t>Milwaukee Wisconsin</t>
  </si>
  <si>
    <t>Atlanta</t>
  </si>
  <si>
    <t>Sydney</t>
  </si>
  <si>
    <t>Phoenix, AZ</t>
  </si>
  <si>
    <t>Chantilly, Virginia</t>
  </si>
  <si>
    <t>Springfield, Virginia</t>
  </si>
  <si>
    <t>UK</t>
  </si>
  <si>
    <t>Triad, NC</t>
  </si>
  <si>
    <t>Johor, MY - Brisbane, AU</t>
  </si>
  <si>
    <t>SCOTLAND</t>
  </si>
  <si>
    <t>St. Paul, Minnesota</t>
  </si>
  <si>
    <t>meerkat</t>
  </si>
  <si>
    <t>Portland, OR</t>
  </si>
  <si>
    <t>rhode island</t>
  </si>
  <si>
    <t>Notts</t>
  </si>
  <si>
    <t>Kosovan</t>
  </si>
  <si>
    <t>London</t>
  </si>
  <si>
    <t xml:space="preserve">Toronto </t>
  </si>
  <si>
    <t>Atlanta, GA</t>
  </si>
  <si>
    <t>131 Merrimack St. Lowell, MA</t>
  </si>
  <si>
    <t>Washington DC</t>
  </si>
  <si>
    <t>Global</t>
  </si>
  <si>
    <t>Birmingham</t>
  </si>
  <si>
    <t>Boston</t>
  </si>
  <si>
    <t>Canada</t>
  </si>
  <si>
    <t xml:space="preserve">Something btwn Hell &amp; Nothing </t>
  </si>
  <si>
    <t>India, UK</t>
  </si>
  <si>
    <t>United Kingdom</t>
  </si>
  <si>
    <t>Australia</t>
  </si>
  <si>
    <t>United States</t>
  </si>
  <si>
    <t>Howard County, MD</t>
  </si>
  <si>
    <t xml:space="preserve">1015 High School Drive </t>
  </si>
  <si>
    <t>Calgary, Alberta</t>
  </si>
  <si>
    <t>Rawalpindi</t>
  </si>
  <si>
    <t>Glasgow/Lahore</t>
  </si>
  <si>
    <t xml:space="preserve">Los Angeles N.Y </t>
  </si>
  <si>
    <t xml:space="preserve">We Service ALL 50 States </t>
  </si>
  <si>
    <t>Suffolk</t>
  </si>
  <si>
    <t>Cambridgeshire</t>
  </si>
  <si>
    <t>Stargard, Poland</t>
  </si>
  <si>
    <t>POS-YYZ ✈️</t>
  </si>
  <si>
    <t>Concord, MA</t>
  </si>
  <si>
    <t>California</t>
  </si>
  <si>
    <t>On a plane/DC</t>
  </si>
  <si>
    <t>Charlotte, NC</t>
  </si>
  <si>
    <t>Wild &amp; Wonderful #WVU</t>
  </si>
  <si>
    <t>Gulf Coast, #Florida</t>
  </si>
  <si>
    <t>Rivers State, Nigeria.</t>
  </si>
  <si>
    <t>Madrid</t>
  </si>
  <si>
    <t>Kitchener Waterloo</t>
  </si>
  <si>
    <t>South Florida</t>
  </si>
  <si>
    <t>Naples, Florida</t>
  </si>
  <si>
    <t>Naples, FL</t>
  </si>
  <si>
    <t>Delphi</t>
  </si>
  <si>
    <t>Baltimore,MD</t>
  </si>
  <si>
    <t>Where The Wild Things Are.</t>
  </si>
  <si>
    <t>Servin side-eyes to the masses</t>
  </si>
  <si>
    <t>USA/mogadishu</t>
  </si>
  <si>
    <t>chasing my dreams ...</t>
  </si>
  <si>
    <t>Minnesota</t>
  </si>
  <si>
    <t>Portland OR USA</t>
  </si>
  <si>
    <t>Kingston</t>
  </si>
  <si>
    <t>Waiting for the Bus...</t>
  </si>
  <si>
    <t>New York City</t>
  </si>
  <si>
    <t>New Zealand</t>
  </si>
  <si>
    <t xml:space="preserve">from UAE to Plymouth MI </t>
  </si>
  <si>
    <t>Butchee☺️⚡️</t>
  </si>
  <si>
    <t>pakistan</t>
  </si>
  <si>
    <t xml:space="preserve">UMN'18 | Rocca Littorio </t>
  </si>
  <si>
    <t>Scottsdale, Arizona</t>
  </si>
  <si>
    <t>#Sudan #SouthSudan</t>
  </si>
  <si>
    <t>Canberra, Australia</t>
  </si>
  <si>
    <t>SOUTHSIDEMPLS/DOOMZTOWN_RX</t>
  </si>
  <si>
    <t>Port Jefferson Station, NY</t>
  </si>
  <si>
    <t>http://t.co/3FjjBsZ4D8</t>
  </si>
  <si>
    <t>http://t.co/kTIF9C2WnD</t>
  </si>
  <si>
    <t>http://t.co/6wg92u2qMP</t>
  </si>
  <si>
    <t>http://t.co/zmoKUafHQT</t>
  </si>
  <si>
    <t>http://t.co/8N9zfNI6cN</t>
  </si>
  <si>
    <t>http://t.co/4bt8kwfDvV</t>
  </si>
  <si>
    <t>http://t.co/siVgviWIA1</t>
  </si>
  <si>
    <t>https://t.co/e7vu6JqKW9</t>
  </si>
  <si>
    <t>http://t.co/hIk0NAdzWG</t>
  </si>
  <si>
    <t>http://t.co/9S3SwVsQqD</t>
  </si>
  <si>
    <t>http://t.co/5ErZYnYMXD</t>
  </si>
  <si>
    <t>https://t.co/CXn0aIEh25</t>
  </si>
  <si>
    <t>http://t.co/CEaoAv6pXH</t>
  </si>
  <si>
    <t>http://t.co/KxV5iTKZpQ</t>
  </si>
  <si>
    <t>http://t.co/AaPnS9sYdk</t>
  </si>
  <si>
    <t>http://t.co/dsLXEBfDsQ</t>
  </si>
  <si>
    <t>http://t.co/rMveDzXLal</t>
  </si>
  <si>
    <t>http://t.co/tDB6kpIokp</t>
  </si>
  <si>
    <t>http://t.co/lsTBEJTzw2</t>
  </si>
  <si>
    <t>http://t.co/jWjrDcRN59</t>
  </si>
  <si>
    <t>http://t.co/vmXiuf3hrM</t>
  </si>
  <si>
    <t>http://t.co/IpzaSZ96xN</t>
  </si>
  <si>
    <t>http://t.co/qp2Df5vJO7</t>
  </si>
  <si>
    <t>http://t.co/71uhN6mfym</t>
  </si>
  <si>
    <t>http://t.co/ozg4HH5rp0</t>
  </si>
  <si>
    <t>http://t.co/5BTIA4T1kh</t>
  </si>
  <si>
    <t>http://t.co/LvUUIcC8Vp</t>
  </si>
  <si>
    <t>http://t.co/MQiwlyiE1F</t>
  </si>
  <si>
    <t>http://t.co/LB6Y1b9cbh</t>
  </si>
  <si>
    <t>http://t.co/RkZDGt7tVk</t>
  </si>
  <si>
    <t>http://t.co/hJGfH0HygJ</t>
  </si>
  <si>
    <t>http://t.co/aSBcpAPKbc</t>
  </si>
  <si>
    <t>http://t.co/Q9QWgZhCHZ</t>
  </si>
  <si>
    <t>http://t.co/83VByjub8u</t>
  </si>
  <si>
    <t>http://t.co/ZBHy5a8JSc</t>
  </si>
  <si>
    <t>http://t.co/bxch7arjDf</t>
  </si>
  <si>
    <t>http://t.co/mjRIKjp7Gx</t>
  </si>
  <si>
    <t>http://t.co/PSp3EACbfM</t>
  </si>
  <si>
    <t>http://t.co/LmvWgn7xCH</t>
  </si>
  <si>
    <t>http://t.co/5vu6JSC4i6</t>
  </si>
  <si>
    <t>http://t.co/JazVfDyc4c</t>
  </si>
  <si>
    <t>http://t.co/jJFtdNAEvc</t>
  </si>
  <si>
    <t>http://t.co/SfzQ990yE0</t>
  </si>
  <si>
    <t>http://t.co/LTVbvRKVzu</t>
  </si>
  <si>
    <t>http://t.co/TUB3G3ZGVb</t>
  </si>
  <si>
    <t>https://t.co/gqLgmZ86bV</t>
  </si>
  <si>
    <t>https://t.co/KKx4JvGI2B</t>
  </si>
  <si>
    <t>http://t.co/VUjLvM2fBL</t>
  </si>
  <si>
    <t>http://t.co/m4LDbeWxbW</t>
  </si>
  <si>
    <t>http://t.co/Xbs0z481zr</t>
  </si>
  <si>
    <t>http://t.co/P5j1H9qzVM</t>
  </si>
  <si>
    <t>http://t.co/2ymafv2gqE</t>
  </si>
  <si>
    <t>http://t.co/whERjlt6xS</t>
  </si>
  <si>
    <t>http://t.co/oZkrsMqhOO</t>
  </si>
  <si>
    <t>https://t.co/QvPMSJin0L</t>
  </si>
  <si>
    <t>http://t.co/GGlUqxwHYX</t>
  </si>
  <si>
    <t>http://t.co/fmmnpBTmzp</t>
  </si>
  <si>
    <t>http://t.co/Y4T62AT5T9</t>
  </si>
  <si>
    <t>https://t.co/rY8DgKKwKW</t>
  </si>
  <si>
    <t>http://t.co/TI2DHwH50q</t>
  </si>
  <si>
    <t>http://t.co/OpngXY53xh</t>
  </si>
  <si>
    <t>http://t.co/ZkgzOV0e4l</t>
  </si>
  <si>
    <t>http://t.co/Iwx14DOIZT</t>
  </si>
  <si>
    <t>http://t.co/ZCCg9heJRD</t>
  </si>
  <si>
    <t>http://t.co/X0Due3anyV</t>
  </si>
  <si>
    <t>http://t.co/1HfLehGYN8</t>
  </si>
  <si>
    <t>http://t.co/pDgdJMit8Q</t>
  </si>
  <si>
    <t>http://t.co/Poq0oMEco2</t>
  </si>
  <si>
    <t>https://t.co/yRnQEwk3OS</t>
  </si>
  <si>
    <t>http://t.co/1OC8iRDsLT</t>
  </si>
  <si>
    <t>http://t.co/v6yjl9X0WU</t>
  </si>
  <si>
    <t>http://t.co/zhpWt9kvuA</t>
  </si>
  <si>
    <t>http://t.co/TxbQKeL3OC</t>
  </si>
  <si>
    <t>http://t.co/eRjkzhoNYa</t>
  </si>
  <si>
    <t>http://t.co/Eu3yVhUxdd</t>
  </si>
  <si>
    <t>http://t.co/2SXmqPeMxO</t>
  </si>
  <si>
    <t>http://t.co/azn6tfUO1u</t>
  </si>
  <si>
    <t>http://t.co/A0QgZjjRDU</t>
  </si>
  <si>
    <t>http://t.co/NgUd6eRXCR</t>
  </si>
  <si>
    <t>http://t.co/5cnqVjh7jl</t>
  </si>
  <si>
    <t>http://t.co/CLQwtZOdoY</t>
  </si>
  <si>
    <t>http://t.co/mXL7LEa1f2</t>
  </si>
  <si>
    <t>http://t.co/7SuAAe0LdE</t>
  </si>
  <si>
    <t>http://t.co/zUsgiK9KST</t>
  </si>
  <si>
    <t>http://t.co/qS9Gd9biDL</t>
  </si>
  <si>
    <t>http://t.co/xQNYfsx7OX</t>
  </si>
  <si>
    <t>https://t.co/AUJjtzCUxN</t>
  </si>
  <si>
    <t>http://t.co/SWcegUqCyr</t>
  </si>
  <si>
    <t>http://t.co/0wAL9zYJSN</t>
  </si>
  <si>
    <t>http://t.co/lhZGTdf7k2</t>
  </si>
  <si>
    <t>http://t.co/KKOp8GgNRX</t>
  </si>
  <si>
    <t>http://t.co/5KcF79Mf0r</t>
  </si>
  <si>
    <t>http://t.co/4GuQdYjhsH</t>
  </si>
  <si>
    <t>http://t.co/82eZPJOqhO</t>
  </si>
  <si>
    <t>http://t.co/qODygkG2sd</t>
  </si>
  <si>
    <t>http://t.co/4yGkXne5Xk</t>
  </si>
  <si>
    <t>https://t.co/CJ3f9IRpxL</t>
  </si>
  <si>
    <t>http://t.co/CDhNhXdgln</t>
  </si>
  <si>
    <t>http://t.co/GMjJkKuMGq</t>
  </si>
  <si>
    <t>http://t.co/V1i2eMZk6l</t>
  </si>
  <si>
    <t>http://t.co/DjD2NOGKH7</t>
  </si>
  <si>
    <t>http://t.co/ItLnVdptRs</t>
  </si>
  <si>
    <t>https://t.co/Chl3C9oNjZ</t>
  </si>
  <si>
    <t>http://t.co/SQ2VzurXNz</t>
  </si>
  <si>
    <t>http://t.co/qxtskZ0x</t>
  </si>
  <si>
    <t>Alaska</t>
  </si>
  <si>
    <t>Tijuana</t>
  </si>
  <si>
    <t>Quito</t>
  </si>
  <si>
    <t>Central Time (US &amp; Canada)</t>
  </si>
  <si>
    <t>Eastern Time (US &amp; Canada)</t>
  </si>
  <si>
    <t>Atlantic Time (Canada)</t>
  </si>
  <si>
    <t>Hawaii</t>
  </si>
  <si>
    <t>Arizona</t>
  </si>
  <si>
    <t>Pacific Time (US &amp; Canada)</t>
  </si>
  <si>
    <t>Caracas</t>
  </si>
  <si>
    <t>Sofia</t>
  </si>
  <si>
    <t>Mountain Time (US &amp; Canada)</t>
  </si>
  <si>
    <t>Pretoria</t>
  </si>
  <si>
    <t>Berlin</t>
  </si>
  <si>
    <t>Midway Island</t>
  </si>
  <si>
    <t>Rome</t>
  </si>
  <si>
    <t>Kuala Lumpur</t>
  </si>
  <si>
    <t>Amsterdam</t>
  </si>
  <si>
    <t>Dublin</t>
  </si>
  <si>
    <t>Mazatlan</t>
  </si>
  <si>
    <t>Casablanca</t>
  </si>
  <si>
    <t>Ljubljana</t>
  </si>
  <si>
    <t>Tokyo</t>
  </si>
  <si>
    <t>America/Detroit</t>
  </si>
  <si>
    <t>Auckland</t>
  </si>
  <si>
    <t>Abu Dhabi</t>
  </si>
  <si>
    <t>Nairobi</t>
  </si>
  <si>
    <t>Solomon Is.</t>
  </si>
  <si>
    <t>Canberra</t>
  </si>
  <si>
    <t>http://pbs.twimg.com/profile_images/598361624936718336/OmFjzP7K_normal.jpg</t>
  </si>
  <si>
    <t>http://pbs.twimg.com/profile_images/598387539045523457/bDoCerFm_normal.jpg</t>
  </si>
  <si>
    <t>http://pbs.twimg.com/profile_images/597089636561920000/jdCDWpqc_normal.jpg</t>
  </si>
  <si>
    <t>http://pbs.twimg.com/profile_images/596662723305340930/vu2cDjhI_normal.jpg</t>
  </si>
  <si>
    <t>http://pbs.twimg.com/profile_images/541786377457655808/LQ5WRUR7_normal.jpeg</t>
  </si>
  <si>
    <t>http://pbs.twimg.com/profile_images/533409622497849345/3Iy1zHkH_normal.png</t>
  </si>
  <si>
    <t>http://pbs.twimg.com/profile_images/582942445177958400/8WO4wHfK_normal.jpg</t>
  </si>
  <si>
    <t>http://pbs.twimg.com/profile_images/589259290122264576/fTKCfbmc_normal.jpg</t>
  </si>
  <si>
    <t>http://pbs.twimg.com/profile_images/597601505638633472/qeLOdErN_normal.jpg</t>
  </si>
  <si>
    <t>http://pbs.twimg.com/profile_images/594342390032379904/H0xs5heQ_normal.jpg</t>
  </si>
  <si>
    <t>http://pbs.twimg.com/profile_images/593167068578652162/mFb1e_sl_normal.jpg</t>
  </si>
  <si>
    <t>http://pbs.twimg.com/profile_images/3543442439/277b8cf266be393f3692dfc8b971818a_normal.jpeg</t>
  </si>
  <si>
    <t>http://abs.twimg.com/sticky/default_profile_images/default_profile_1_normal.png</t>
  </si>
  <si>
    <t>http://pbs.twimg.com/profile_images/1021110564/DailySunLogo_normal.jpg</t>
  </si>
  <si>
    <t>http://pbs.twimg.com/profile_images/557978336995991552/0UsFac4B_normal.jpeg</t>
  </si>
  <si>
    <t>http://pbs.twimg.com/profile_images/517487852222169088/SvBa-ikq_normal.jpeg</t>
  </si>
  <si>
    <t>http://pbs.twimg.com/profile_images/507610912933441538/HCKhYoBO_normal.png</t>
  </si>
  <si>
    <t>http://pbs.twimg.com/profile_images/565661373825167360/JvT86gtL_normal.jpeg</t>
  </si>
  <si>
    <t>http://pbs.twimg.com/profile_images/3392241413/0a7d578634e8ad180adb609b37f4d775_normal.jpeg</t>
  </si>
  <si>
    <t>http://pbs.twimg.com/profile_images/470217457517342720/bhhB2qju_normal.png</t>
  </si>
  <si>
    <t>http://pbs.twimg.com/profile_images/536997709459124225/ZAFjFY4x_normal.jpeg</t>
  </si>
  <si>
    <t>http://pbs.twimg.com/profile_images/457496924828872704/bNby6pex_normal.png</t>
  </si>
  <si>
    <t>http://pbs.twimg.com/profile_images/531911446582407168/z7-yJBa3_normal.jpeg</t>
  </si>
  <si>
    <t>http://pbs.twimg.com/profile_images/577538384362541056/eqFYYpkd_normal.png</t>
  </si>
  <si>
    <t>http://pbs.twimg.com/profile_images/490668515095896065/aJrpkHAH_normal.png</t>
  </si>
  <si>
    <t>http://pbs.twimg.com/profile_images/3287611168/fbce6329266d61cea77997490b95aed2_normal.png</t>
  </si>
  <si>
    <t>http://pbs.twimg.com/profile_images/596062296566157312/RKUCJ6V2_normal.jpg</t>
  </si>
  <si>
    <t>http://pbs.twimg.com/profile_images/598062575889186817/atMabvAd_normal.jpg</t>
  </si>
  <si>
    <t>http://pbs.twimg.com/profile_images/593052660179275776/hOSVphDo_normal.jpg</t>
  </si>
  <si>
    <t>http://pbs.twimg.com/profile_images/378800000547313674/9230285bcdc661106f5fd000bc601b79_normal.jpeg</t>
  </si>
  <si>
    <t>http://pbs.twimg.com/profile_images/593403818190184448/d0LkMTt9_normal.jpg</t>
  </si>
  <si>
    <t>http://pbs.twimg.com/profile_images/517702862088847362/2_hc1oqU_normal.jpeg</t>
  </si>
  <si>
    <t>http://pbs.twimg.com/profile_images/2324185647/nos2nj9vlp5ch7zfnlfu_normal.jpeg</t>
  </si>
  <si>
    <t>http://pbs.twimg.com/profile_images/53808884/images_normal.jpeg</t>
  </si>
  <si>
    <t>http://pbs.twimg.com/profile_images/3121113990/90fa9b0813b43bbc41c0bc1308863b92_normal.jpeg</t>
  </si>
  <si>
    <t>http://pbs.twimg.com/profile_images/3505369729/16bea18399282134f1618693be2cf894_normal.jpeg</t>
  </si>
  <si>
    <t>http://pbs.twimg.com/profile_images/567337657420619777/V5NfbSg9_normal.jpeg</t>
  </si>
  <si>
    <t>http://pbs.twimg.com/profile_images/595628035941994496/H0vbiOpx_normal.jpg</t>
  </si>
  <si>
    <t>http://pbs.twimg.com/profile_images/597116626194944000/a4u4--2o_normal.jpg</t>
  </si>
  <si>
    <t>http://pbs.twimg.com/profile_images/597510403975872512/5qdCzfou_normal.jpg</t>
  </si>
  <si>
    <t>http://pbs.twimg.com/profile_images/583752937622507521/WCJbKRr1_normal.jpg</t>
  </si>
  <si>
    <t>http://pbs.twimg.com/profile_images/597951016336695297/uTO93xCF_normal.jpg</t>
  </si>
  <si>
    <t>http://pbs.twimg.com/profile_images/595412854506921987/0jvWpUSn_normal.jpg</t>
  </si>
  <si>
    <t>http://pbs.twimg.com/profile_images/595804706640896000/L8bq4sIW_normal.jpg</t>
  </si>
  <si>
    <t>http://pbs.twimg.com/profile_images/378800000727851581/28ca66b5f4e467676d0be193a576871f_normal.png</t>
  </si>
  <si>
    <t>http://pbs.twimg.com/profile_images/595784005435400194/PxoOr5vR_normal.jpg</t>
  </si>
  <si>
    <t>http://pbs.twimg.com/profile_images/593587240498024448/_NA_PQh3_normal.jpg</t>
  </si>
  <si>
    <t>http://pbs.twimg.com/profile_images/586330676007407616/GMg1g6PJ_normal.jpg</t>
  </si>
  <si>
    <t>http://pbs.twimg.com/profile_images/554993787093520385/KW5G1_Ih_normal.png</t>
  </si>
  <si>
    <t>http://pbs.twimg.com/profile_images/530513683630153728/IrCBUQ8y_normal.png</t>
  </si>
  <si>
    <t>http://pbs.twimg.com/profile_images/591392026169577472/Qf9gMQiY_normal.jpg</t>
  </si>
  <si>
    <t>http://pbs.twimg.com/profile_images/598367937649614849/cc0Cr98E_normal.jpg</t>
  </si>
  <si>
    <t>http://pbs.twimg.com/profile_images/577325410561687552/5QGxFJ05_normal.jpeg</t>
  </si>
  <si>
    <t>http://pbs.twimg.com/profile_images/3691898636/4926e9467790275393281032459bc268_normal.png</t>
  </si>
  <si>
    <t>http://pbs.twimg.com/profile_images/576149634436861952/6-P52l64_normal.jpeg</t>
  </si>
  <si>
    <t>http://pbs.twimg.com/profile_images/554024991423877123/ed0fzhVw_normal.jpeg</t>
  </si>
  <si>
    <t>http://pbs.twimg.com/profile_images/422235563899355136/YF-XDyig_normal.jpeg</t>
  </si>
  <si>
    <t>http://pbs.twimg.com/profile_images/486584533739786240/rMy0Vx_3_normal.jpeg</t>
  </si>
  <si>
    <t>http://pbs.twimg.com/profile_images/566402100389634048/8s_qech0_normal.jpeg</t>
  </si>
  <si>
    <t>http://pbs.twimg.com/profile_images/489357131515035649/WquHBgvx_normal.jpeg</t>
  </si>
  <si>
    <t>http://pbs.twimg.com/profile_images/566409385333641218/gFfEFriZ_normal.jpeg</t>
  </si>
  <si>
    <t>http://pbs.twimg.com/profile_images/566371207469989888/QuDY_Ukd_normal.jpeg</t>
  </si>
  <si>
    <t>http://pbs.twimg.com/profile_images/566033351891382272/XHTkW5Z0_normal.jpeg</t>
  </si>
  <si>
    <t>http://pbs.twimg.com/profile_images/566049554970054657/cQ2yYnE6_normal.jpeg</t>
  </si>
  <si>
    <t>http://pbs.twimg.com/profile_images/565974983545864193/dmLgY4P9_normal.jpeg</t>
  </si>
  <si>
    <t>http://pbs.twimg.com/profile_images/435017714457776128/N0adwQNn_normal.jpeg</t>
  </si>
  <si>
    <t>http://pbs.twimg.com/profile_images/509464909126463488/whxJE5J__normal.jpeg</t>
  </si>
  <si>
    <t>http://pbs.twimg.com/profile_images/566005667039686658/8F1ikXUQ_normal.jpeg</t>
  </si>
  <si>
    <t>http://pbs.twimg.com/profile_images/566019034538205185/hGwLIZSv_normal.jpeg</t>
  </si>
  <si>
    <t>http://pbs.twimg.com/profile_images/565988511270969344/9mOquoPB_normal.jpeg</t>
  </si>
  <si>
    <t>http://pbs.twimg.com/profile_images/565989837971288065/SGZEWQeN_normal.jpeg</t>
  </si>
  <si>
    <t>http://pbs.twimg.com/profile_images/566003538904350721/NwNOy-vx_normal.jpeg</t>
  </si>
  <si>
    <t>http://pbs.twimg.com/profile_images/566382614634704896/o0qQlC12_normal.jpeg</t>
  </si>
  <si>
    <t>http://pbs.twimg.com/profile_images/566369480536645632/3f9vZs_e_normal.jpeg</t>
  </si>
  <si>
    <t>http://pbs.twimg.com/profile_images/566426416778993665/6uqg1REq_normal.jpeg</t>
  </si>
  <si>
    <t>http://pbs.twimg.com/profile_images/566384267706368000/3kHzTz2Y_normal.jpeg</t>
  </si>
  <si>
    <t>http://pbs.twimg.com/profile_images/566255672031850496/D1khiMwf_normal.jpeg</t>
  </si>
  <si>
    <t>http://pbs.twimg.com/profile_images/566432698890072064/yOXEasj8_normal.jpeg</t>
  </si>
  <si>
    <t>http://pbs.twimg.com/profile_images/566354496935059456/ete7cfM3_normal.jpeg</t>
  </si>
  <si>
    <t>http://pbs.twimg.com/profile_images/538538951259086848/IFUA1Xqc_normal.jpeg</t>
  </si>
  <si>
    <t>http://pbs.twimg.com/profile_images/565953554918014977/HP7gnhLq_normal.jpeg</t>
  </si>
  <si>
    <t>http://pbs.twimg.com/profile_images/566349361538273280/fbLTlGps_normal.jpeg</t>
  </si>
  <si>
    <t>http://pbs.twimg.com/profile_images/566366389561094145/m0bGJcTG_normal.jpeg</t>
  </si>
  <si>
    <t>http://pbs.twimg.com/profile_images/566394030053801984/UIWqiKvF_normal.jpeg</t>
  </si>
  <si>
    <t>http://pbs.twimg.com/profile_images/565997844448825344/aHIAwJgv_normal.jpeg</t>
  </si>
  <si>
    <t>http://pbs.twimg.com/profile_images/566047340159434752/Ro0muqL8_normal.jpeg</t>
  </si>
  <si>
    <t>http://pbs.twimg.com/profile_images/592231446787399681/Bxkw8bW-_normal.jpg</t>
  </si>
  <si>
    <t>http://pbs.twimg.com/profile_images/567717568949936128/K38Y6T7N_normal.jpeg</t>
  </si>
  <si>
    <t>http://pbs.twimg.com/profile_images/461816869586882560/4OIXeKfq_normal.jpeg</t>
  </si>
  <si>
    <t>http://pbs.twimg.com/profile_images/378800000535794515/e05dcc5f1c8ce367da8be1b32cffae37_normal.png</t>
  </si>
  <si>
    <t>http://pbs.twimg.com/profile_images/574447722452946944/c0-pQI5J_normal.jpeg</t>
  </si>
  <si>
    <t>http://pbs.twimg.com/profile_images/573801291182292992/aPyHQxFx_normal.jpeg</t>
  </si>
  <si>
    <t>http://pbs.twimg.com/profile_images/1246514580/students_normal.jpg</t>
  </si>
  <si>
    <t>http://pbs.twimg.com/profile_images/504715688393449472/MP8YviFJ_normal.png</t>
  </si>
  <si>
    <t>http://pbs.twimg.com/profile_images/378800000078868500/a0d9d809f1545a29b62010606dc3cf7e_normal.jpeg</t>
  </si>
  <si>
    <t>http://pbs.twimg.com/profile_images/2747369552/4028f93f55505f89a5cfab4d07c42459_normal.jpeg</t>
  </si>
  <si>
    <t>http://pbs.twimg.com/profile_images/584892975014109184/oH_MTWkx_normal.jpg</t>
  </si>
  <si>
    <t>http://pbs.twimg.com/profile_images/497441877826621440/fIXQtgAn_normal.jpeg</t>
  </si>
  <si>
    <t>http://pbs.twimg.com/profile_images/596646365490380802/mp1qBTx7_normal.jpg</t>
  </si>
  <si>
    <t>http://pbs.twimg.com/profile_images/436321471879581696/TgIt1jvS_normal.png</t>
  </si>
  <si>
    <t>http://pbs.twimg.com/profile_images/592815929836367872/HPsskWqf_normal.png</t>
  </si>
  <si>
    <t>http://pbs.twimg.com/profile_images/575019473842757632/AR0tGfup_normal.jpeg</t>
  </si>
  <si>
    <t>http://pbs.twimg.com/profile_images/579060129666084864/6aJoKSnO_normal.jpeg</t>
  </si>
  <si>
    <t>http://pbs.twimg.com/profile_images/569615251616714752/Gxu8vCDQ_normal.png</t>
  </si>
  <si>
    <t>http://pbs.twimg.com/profile_images/458825641840750593/lwLxvTk7_normal.jpeg</t>
  </si>
  <si>
    <t>http://pbs.twimg.com/profile_images/547745264308461570/dIgf1QYw_normal.jpeg</t>
  </si>
  <si>
    <t>http://pbs.twimg.com/profile_images/3238180883/6232acfa82ad917abb36a7d73104e91d_normal.jpeg</t>
  </si>
  <si>
    <t>http://pbs.twimg.com/profile_images/2943996856/151369185fb2beb3c7946d9fe1b5f4a2_normal.jpeg</t>
  </si>
  <si>
    <t>http://pbs.twimg.com/profile_images/378800000160379241/e5dcc89e5a8946bb9cba3f7bd0fa54fc_normal.png</t>
  </si>
  <si>
    <t>http://pbs.twimg.com/profile_images/483588949718626305/XPuE2Vxd_normal.jpeg</t>
  </si>
  <si>
    <t>http://pbs.twimg.com/profile_images/515619333184028672/r3a-y7v3_normal.jpeg</t>
  </si>
  <si>
    <t>http://pbs.twimg.com/profile_images/378800000833580299/bf4c604a2b7ca4615a1e01a219bba574_normal.jpeg</t>
  </si>
  <si>
    <t>http://pbs.twimg.com/profile_images/509065368967450624/PSkBxN11_normal.jpeg</t>
  </si>
  <si>
    <t>http://pbs.twimg.com/profile_images/557454446914174976/HWzvCDD9_normal.jpeg</t>
  </si>
  <si>
    <t>http://pbs.twimg.com/profile_images/418944176625958913/2rEcpNc1_normal.jpeg</t>
  </si>
  <si>
    <t>http://pbs.twimg.com/profile_images/583625072662810624/lQfA7Tka_normal.jpg</t>
  </si>
  <si>
    <t>http://pbs.twimg.com/profile_images/1534525692/Insystech-150-Px-Logo_normal.PNG</t>
  </si>
  <si>
    <t>http://pbs.twimg.com/profile_images/581247317208117248/zWlQgZSy_normal.jpg</t>
  </si>
  <si>
    <t>http://pbs.twimg.com/profile_images/593949233834696704/ObY_rzGV_normal.jpg</t>
  </si>
  <si>
    <t>http://pbs.twimg.com/profile_images/527753665902546944/3Ws_Jido_normal.jpeg</t>
  </si>
  <si>
    <t>http://pbs.twimg.com/profile_images/1148442692/tmomlogo_normal.jpg</t>
  </si>
  <si>
    <t>http://abs.twimg.com/sticky/default_profile_images/default_profile_4_normal.png</t>
  </si>
  <si>
    <t>http://pbs.twimg.com/profile_images/591210985622409217/lRGyhfqY_normal.jpg</t>
  </si>
  <si>
    <t>http://pbs.twimg.com/profile_images/598305139812802560/ozWKmbLE_normal.jpg</t>
  </si>
  <si>
    <t>http://pbs.twimg.com/profile_images/596687825090797569/Z-ZpwCLv_normal.jpg</t>
  </si>
  <si>
    <t>http://pbs.twimg.com/profile_images/597857037247238145/AmTt7--x_normal.jpg</t>
  </si>
  <si>
    <t>http://pbs.twimg.com/profile_images/577288032602038273/YdkFKQGb_normal.jpeg</t>
  </si>
  <si>
    <t>http://pbs.twimg.com/profile_images/760802720/Artibility__ODougherty_normal.jpg</t>
  </si>
  <si>
    <t>http://pbs.twimg.com/profile_images/598210720400969729/Pt2hOPwh_normal.jpg</t>
  </si>
  <si>
    <t>http://pbs.twimg.com/profile_images/378800000040324442/7ed66cf32d54e0f0ef6008a94b982504_normal.jpeg</t>
  </si>
  <si>
    <t>http://pbs.twimg.com/profile_images/584457597970853888/Dn_9BaCH_normal.jpg</t>
  </si>
  <si>
    <t>http://abs.twimg.com/sticky/default_profile_images/default_profile_5_normal.png</t>
  </si>
  <si>
    <t>http://pbs.twimg.com/profile_images/595762245726003200/aNSJKHFZ_normal.jpg</t>
  </si>
  <si>
    <t>http://pbs.twimg.com/profile_images/562369824266149888/eIp-6Hrb_normal.jpeg</t>
  </si>
  <si>
    <t>http://pbs.twimg.com/profile_images/596405433822220288/wBIT8ZoD_normal.jpg</t>
  </si>
  <si>
    <t>http://pbs.twimg.com/profile_images/597512898009767936/mmrOEKpb_normal.jpg</t>
  </si>
  <si>
    <t>http://pbs.twimg.com/profile_images/595208398062407680/3u5BGUGJ_normal.jpg</t>
  </si>
  <si>
    <t>http://pbs.twimg.com/profile_images/531262045275303936/pLIhyMIj_normal.jpeg</t>
  </si>
  <si>
    <t>http://pbs.twimg.com/profile_images/378800000148697798/fbaef7cf995d33a853780ee48c339829_normal.jpeg</t>
  </si>
  <si>
    <t>http://pbs.twimg.com/profile_images/595730689925980160/T7RmcdGD_normal.jpg</t>
  </si>
  <si>
    <t>http://pbs.twimg.com/profile_images/596527902725931008/wiMxAD3G_normal.jpg</t>
  </si>
  <si>
    <t>http://pbs.twimg.com/profile_images/2988395915/d08edd00b9aa2b427ea8f1fa42c7fdeb_normal.jpeg</t>
  </si>
  <si>
    <t>http://pbs.twimg.com/profile_images/2663955341/384885ec3932ea27b5bf9def7ec7675a_normal.jpeg</t>
  </si>
  <si>
    <t>http://pbs.twimg.com/profile_images/565576812193787904/PGGj14mW_normal.png</t>
  </si>
  <si>
    <t>http://pbs.twimg.com/profile_images/576825174533763072/Ezey74Pl_normal.jpeg</t>
  </si>
  <si>
    <t>http://pbs.twimg.com/profile_images/671192343/RTLogoTwitter_normal.png</t>
  </si>
  <si>
    <t>http://pbs.twimg.com/profile_images/580498279282155520/wtbr8vtm_normal.png</t>
  </si>
  <si>
    <t>http://pbs.twimg.com/profile_images/577641525661696000/ioBNuAOt_normal.jpeg</t>
  </si>
  <si>
    <t>http://pbs.twimg.com/profile_images/559823102943985664/Wopi-iyg_normal.jpeg</t>
  </si>
  <si>
    <t>http://pbs.twimg.com/profile_images/468008088985825282/7Qc79R-T_normal.jpeg</t>
  </si>
  <si>
    <t>http://pbs.twimg.com/profile_images/517761077627867136/wFiv4k5r_normal.jpeg</t>
  </si>
  <si>
    <t>http://pbs.twimg.com/profile_images/572039389635543040/-X_WC_5s_normal.jpeg</t>
  </si>
  <si>
    <t>http://pbs.twimg.com/profile_images/1193408763/Labour_Teachers_logo_-_transparent_background_normal.gif</t>
  </si>
  <si>
    <t>http://pbs.twimg.com/profile_images/436120889533288449/zREotgBd_normal.jpeg</t>
  </si>
  <si>
    <t>http://pbs.twimg.com/profile_images/589084998839439360/QPVTXl06_normal.png</t>
  </si>
  <si>
    <t>http://pbs.twimg.com/profile_images/413475267693137921/7kMNcBHI_normal.jpeg</t>
  </si>
  <si>
    <t>http://pbs.twimg.com/profile_images/540504515162537984/RMx_WoJj_normal.jpeg</t>
  </si>
  <si>
    <t>http://pbs.twimg.com/profile_images/378800000397988452/373c6f8323d3610d66a05d1dfdc77a31_normal.jpeg</t>
  </si>
  <si>
    <t>http://pbs.twimg.com/profile_images/591079606528139265/6ngQWTWl_normal.jpg</t>
  </si>
  <si>
    <t>http://pbs.twimg.com/profile_images/1826581184/IMG_0106_normal.JPG</t>
  </si>
  <si>
    <t>http://pbs.twimg.com/profile_images/587365824022843393/yppKLaQ3_normal.jpg</t>
  </si>
  <si>
    <t>http://pbs.twimg.com/profile_images/571233452541915136/njJL5ryS_normal.jpeg</t>
  </si>
  <si>
    <t>http://pbs.twimg.com/profile_images/573417481949331456/7J_RtCcP_normal.jpeg</t>
  </si>
  <si>
    <t>http://pbs.twimg.com/profile_images/596057058316804096/etNN6HwN_normal.jpg</t>
  </si>
  <si>
    <t>http://pbs.twimg.com/profile_images/597408240117383168/Uw4nGzk5_normal.jpg</t>
  </si>
  <si>
    <t>http://pbs.twimg.com/profile_images/560990805851000834/9raj-ZVQ_normal.jpeg</t>
  </si>
  <si>
    <t>http://pbs.twimg.com/profile_images/523911685724467202/yJNWsv0G_normal.jpeg</t>
  </si>
  <si>
    <t>http://pbs.twimg.com/profile_images/597310328905412608/HrL2tqbs_normal.png</t>
  </si>
  <si>
    <t>http://pbs.twimg.com/profile_images/2901890301/e719940acb5b1ecbbf0af78ff9ed05eb_normal.jpeg</t>
  </si>
  <si>
    <t>http://pbs.twimg.com/profile_images/458998630175617024/MIwtW6L0_normal.png</t>
  </si>
  <si>
    <t>http://pbs.twimg.com/profile_images/597910168412631040/9qtjLdNv_normal.jpg</t>
  </si>
  <si>
    <t>http://pbs.twimg.com/profile_images/594343123955916800/ODufW19Z_normal.jpg</t>
  </si>
  <si>
    <t>http://pbs.twimg.com/profile_images/588763416644419584/QDD_NEzb_normal.png</t>
  </si>
  <si>
    <t>http://pbs.twimg.com/profile_images/592695874125438976/cSuo7hYd_normal.png</t>
  </si>
  <si>
    <t>http://pbs.twimg.com/profile_images/82451606/CETPA_color_icon_normal.jpg</t>
  </si>
  <si>
    <t>http://pbs.twimg.com/profile_images/597940173742088192/EwHUohIC_normal.jpg</t>
  </si>
  <si>
    <t>http://pbs.twimg.com/profile_images/596136339877269505/MgwwihmS_normal.jpg</t>
  </si>
  <si>
    <t>http://pbs.twimg.com/profile_images/472770695240613888/K2Xn4OQE_normal.jpeg</t>
  </si>
  <si>
    <t>http://pbs.twimg.com/profile_images/568157309797285888/agdbgUBC_normal.jpeg</t>
  </si>
  <si>
    <t>http://pbs.twimg.com/profile_images/554137781963087872/DSgEojEK_normal.jpeg</t>
  </si>
  <si>
    <t>http://pbs.twimg.com/profile_images/562370314911236096/TYRQv2sA_normal.jpeg</t>
  </si>
  <si>
    <t>http://pbs.twimg.com/profile_images/581944866504052736/xS5V-ajB_normal.jpg</t>
  </si>
  <si>
    <t>http://pbs.twimg.com/profile_images/514415805652422657/VVLin2v4_normal.png</t>
  </si>
  <si>
    <t>http://pbs.twimg.com/profile_images/378800000591662816/3d589ce8536d96f7f24b0d0a4c284773_normal.jpeg</t>
  </si>
  <si>
    <t>http://pbs.twimg.com/profile_images/578203853524336640/u3eKdfTJ_normal.jpeg</t>
  </si>
  <si>
    <t>http://pbs.twimg.com/profile_images/690936465/icon_normal.gif</t>
  </si>
  <si>
    <t>http://pbs.twimg.com/profile_images/597124068609892352/itVqr24-_normal.jpg</t>
  </si>
  <si>
    <t>http://pbs.twimg.com/profile_images/1449995948/twitter_bird_3_normal.jpg</t>
  </si>
  <si>
    <t>http://pbs.twimg.com/profile_images/467501647778693120/npeR0EI-_normal.jpeg</t>
  </si>
  <si>
    <t>http://pbs.twimg.com/profile_images/459030128819847168/6dILeHl4_normal.jpeg</t>
  </si>
  <si>
    <t>http://pbs.twimg.com/profile_images/557016782431875072/kT8u4kCH_normal.jpeg</t>
  </si>
  <si>
    <t>http://pbs.twimg.com/profile_images/1817906065/bismuth_fan_fortress_australia_normal.jpg</t>
  </si>
  <si>
    <t>http://pbs.twimg.com/profile_images/549343636396072960/PRT-I2FC_normal.jpeg</t>
  </si>
  <si>
    <t>http://pbs.twimg.com/profile_images/3453543332/3b5cc2fc47ad7ff2aa0bf36012f92f4a_normal.png</t>
  </si>
  <si>
    <t>http://pbs.twimg.com/profile_images/463352800613629952/Y7uHBKWe_normal.jpeg</t>
  </si>
  <si>
    <t>http://pbs.twimg.com/profile_images/589832046085812224/SQEfCafw_normal.jpg</t>
  </si>
  <si>
    <t>http://pbs.twimg.com/profile_images/551227728821620737/GZH-24_o_normal.jpeg</t>
  </si>
  <si>
    <t>http://pbs.twimg.com/profile_images/501244150046789632/X8AAx3Ie_normal.jpeg</t>
  </si>
  <si>
    <t>http://pbs.twimg.com/profile_images/590575294890844162/WXbp3ST6_normal.jpg</t>
  </si>
  <si>
    <t>http://pbs.twimg.com/profile_images/592054279302737922/LE5R6vbu_normal.jpg</t>
  </si>
  <si>
    <t>http://pbs.twimg.com/profile_images/591438885873319936/K4o2kssQ_normal.jpg</t>
  </si>
  <si>
    <t>http://pbs.twimg.com/profile_images/586421638490521601/oBkudXQB_normal.jpg</t>
  </si>
  <si>
    <t>http://pbs.twimg.com/profile_images/597917614732648448/KK2KK6jD_normal.jpg</t>
  </si>
  <si>
    <t>http://pbs.twimg.com/profile_images/429103748657324032/StojJshj_normal.jpeg</t>
  </si>
  <si>
    <t>http://pbs.twimg.com/profile_images/547608948656717824/X-VEN2qt_normal.jpeg</t>
  </si>
  <si>
    <t>http://pbs.twimg.com/profile_images/412064804887490561/B6zigrA-_normal.png</t>
  </si>
  <si>
    <t>http://pbs.twimg.com/profile_images/474741139614883841/bgeS_H_v_normal.jpeg</t>
  </si>
  <si>
    <t>http://pbs.twimg.com/profile_images/598324350979280897/i5sJtJuW_normal.jpg</t>
  </si>
  <si>
    <t>http://pbs.twimg.com/profile_images/3307737955/124d26ae0a883c6d3499b87a7890456f_normal.jpeg</t>
  </si>
  <si>
    <t>http://pbs.twimg.com/profile_images/472046796202459136/7aCV2gq3_normal.jpeg</t>
  </si>
  <si>
    <t>http://pbs.twimg.com/profile_images/552800081754456064/MHsHy1OQ_normal.jpeg</t>
  </si>
  <si>
    <t>http://pbs.twimg.com/profile_images/551958531306700802/IlfXjGw6_normal.jpeg</t>
  </si>
  <si>
    <t>http://pbs.twimg.com/profile_images/597541552425021441/ErP4xlf__normal.jpg</t>
  </si>
  <si>
    <t>http://pbs.twimg.com/profile_images/3706224742/3d9533b9e6d74d8e7cbdb1c56b45ec7e_normal.jpeg</t>
  </si>
  <si>
    <t>http://pbs.twimg.com/profile_images/483664618154258432/lY5Rp8fQ_normal.png</t>
  </si>
  <si>
    <t>http://pbs.twimg.com/profile_images/576540197229203456/wyGYB_om_normal.jpeg</t>
  </si>
  <si>
    <t>http://pbs.twimg.com/profile_images/596272475576487936/8S5O4Rae_normal.jpg</t>
  </si>
  <si>
    <t>http://pbs.twimg.com/profile_images/596213364851802112/VVfzlt87_normal.jpg</t>
  </si>
  <si>
    <t>http://pbs.twimg.com/profile_images/597934225459810304/XXmBr_8J_normal.jpg</t>
  </si>
  <si>
    <t>http://pbs.twimg.com/profile_images/596908647474573312/XryALfsN_normal.jpg</t>
  </si>
  <si>
    <t>http://pbs.twimg.com/profile_images/571425574108803072/RG-P6sKM_normal.jpeg</t>
  </si>
  <si>
    <t>http://pbs.twimg.com/profile_images/594581463821099010/pO43PlyG_normal.jpg</t>
  </si>
  <si>
    <t>http://pbs.twimg.com/profile_images/542776285542350848/glMq5emO_normal.png</t>
  </si>
  <si>
    <t>http://pbs.twimg.com/profile_images/593231299013267456/oNvx4ogo_normal.jpg</t>
  </si>
  <si>
    <t>http://pbs.twimg.com/profile_images/1859209249/Twitter_icon_normal.jpg</t>
  </si>
  <si>
    <t>http://pbs.twimg.com/profile_images/497276397551759360/uQaQiWaO_normal.jpeg</t>
  </si>
  <si>
    <t>http://pbs.twimg.com/profile_images/598389441414070272/LVxiNYYf_normal.jpg</t>
  </si>
  <si>
    <t>http://pbs.twimg.com/profile_images/2757213681/59768c3297a2090fe00bdce28b4c8dc7_normal.jpeg</t>
  </si>
  <si>
    <t>https://twitter.com/robertfrausto</t>
  </si>
  <si>
    <t>https://twitter.com/justonered</t>
  </si>
  <si>
    <t>https://twitter.com/theregokii__</t>
  </si>
  <si>
    <t>https://twitter.com/fuckdesehoezzz</t>
  </si>
  <si>
    <t>https://twitter.com/drpatfarrell</t>
  </si>
  <si>
    <t>https://twitter.com/drmerle</t>
  </si>
  <si>
    <t>https://twitter.com/larryasler</t>
  </si>
  <si>
    <t>https://twitter.com/jikeriaaa_</t>
  </si>
  <si>
    <t>https://twitter.com/keisha_theone</t>
  </si>
  <si>
    <t>https://twitter.com/kxliegh_</t>
  </si>
  <si>
    <t>https://twitter.com/tiffany23237</t>
  </si>
  <si>
    <t>https://twitter.com/louisekinross</t>
  </si>
  <si>
    <t>https://twitter.com/csudoma</t>
  </si>
  <si>
    <t>https://twitter.com/azds</t>
  </si>
  <si>
    <t>https://twitter.com/mrbyall</t>
  </si>
  <si>
    <t>https://twitter.com/tracwell</t>
  </si>
  <si>
    <t>https://twitter.com/michelleobama</t>
  </si>
  <si>
    <t>https://twitter.com/nbcnightlynews</t>
  </si>
  <si>
    <t>https://twitter.com/workclassjane</t>
  </si>
  <si>
    <t>https://twitter.com/ee_woman</t>
  </si>
  <si>
    <t>https://twitter.com/edvotes</t>
  </si>
  <si>
    <t>https://twitter.com/elderberryplace</t>
  </si>
  <si>
    <t>https://twitter.com/diverdown48</t>
  </si>
  <si>
    <t>https://twitter.com/exposingalec</t>
  </si>
  <si>
    <t>https://twitter.com/sandstock</t>
  </si>
  <si>
    <t>https://twitter.com/suzannemalveaux</t>
  </si>
  <si>
    <t>https://twitter.com/openideo</t>
  </si>
  <si>
    <t>https://twitter.com/19bq91</t>
  </si>
  <si>
    <t>https://twitter.com/phyllissparksky</t>
  </si>
  <si>
    <t>https://twitter.com/gowithmark</t>
  </si>
  <si>
    <t>https://twitter.com/cyncyty66</t>
  </si>
  <si>
    <t>https://twitter.com/kathleen_wynne</t>
  </si>
  <si>
    <t>https://twitter.com/matthewwa25</t>
  </si>
  <si>
    <t>https://twitter.com/drudge_report</t>
  </si>
  <si>
    <t>https://twitter.com/yosibelvaldez</t>
  </si>
  <si>
    <t>https://twitter.com/louisejeff2</t>
  </si>
  <si>
    <t>https://twitter.com/giffyloop</t>
  </si>
  <si>
    <t>https://twitter.com/worded_woman</t>
  </si>
  <si>
    <t>https://twitter.com/quicktempa</t>
  </si>
  <si>
    <t>https://twitter.com/trelaire1st</t>
  </si>
  <si>
    <t>https://twitter.com/karyi789</t>
  </si>
  <si>
    <t>https://twitter.com/lindsiexd</t>
  </si>
  <si>
    <t>https://twitter.com/samgar_1</t>
  </si>
  <si>
    <t>https://twitter.com/websurferss</t>
  </si>
  <si>
    <t>https://twitter.com/jillshroyer</t>
  </si>
  <si>
    <t>https://twitter.com/nikki_v23</t>
  </si>
  <si>
    <t>https://twitter.com/effortlesslyraw</t>
  </si>
  <si>
    <t>https://twitter.com/mikaylaamo</t>
  </si>
  <si>
    <t>https://twitter.com/rationalbassist</t>
  </si>
  <si>
    <t>https://twitter.com/squarestatelib</t>
  </si>
  <si>
    <t>https://twitter.com/finesse_king_17</t>
  </si>
  <si>
    <t>https://twitter.com/xxheadfullahair</t>
  </si>
  <si>
    <t>https://twitter.com/lateai</t>
  </si>
  <si>
    <t>https://twitter.com/woman_of_impact</t>
  </si>
  <si>
    <t>https://twitter.com/swipe_sxsw_left</t>
  </si>
  <si>
    <t>https://twitter.com/n8taki</t>
  </si>
  <si>
    <t>https://twitter.com/sofiaorden</t>
  </si>
  <si>
    <t>https://twitter.com/wendchain</t>
  </si>
  <si>
    <t>https://twitter.com/in3ez</t>
  </si>
  <si>
    <t>https://twitter.com/mayittav</t>
  </si>
  <si>
    <t>https://twitter.com/h011x</t>
  </si>
  <si>
    <t>https://twitter.com/r00ndy</t>
  </si>
  <si>
    <t>https://twitter.com/a2yulia</t>
  </si>
  <si>
    <t>https://twitter.com/simg0na</t>
  </si>
  <si>
    <t>https://twitter.com/serelad</t>
  </si>
  <si>
    <t>https://twitter.com/ohio98babe</t>
  </si>
  <si>
    <t>https://twitter.com/kimreedyy</t>
  </si>
  <si>
    <t>https://twitter.com/flavormia</t>
  </si>
  <si>
    <t>https://twitter.com/jan2no</t>
  </si>
  <si>
    <t>https://twitter.com/r1tap</t>
  </si>
  <si>
    <t>https://twitter.com/ailiashia</t>
  </si>
  <si>
    <t>https://twitter.com/eleparal</t>
  </si>
  <si>
    <t>https://twitter.com/melani3r</t>
  </si>
  <si>
    <t>https://twitter.com/tiftan</t>
  </si>
  <si>
    <t>https://twitter.com/de08b</t>
  </si>
  <si>
    <t>https://twitter.com/m1l1r</t>
  </si>
  <si>
    <t>https://twitter.com/sanusli</t>
  </si>
  <si>
    <t>https://twitter.com/0am8er</t>
  </si>
  <si>
    <t>https://twitter.com/sass1h</t>
  </si>
  <si>
    <t>https://twitter.com/sl1lm</t>
  </si>
  <si>
    <t>https://twitter.com/t1kat1ka</t>
  </si>
  <si>
    <t>https://twitter.com/m33lina</t>
  </si>
  <si>
    <t>https://twitter.com/rit01a</t>
  </si>
  <si>
    <t>https://twitter.com/j3n11f</t>
  </si>
  <si>
    <t>https://twitter.com/2ddomca</t>
  </si>
  <si>
    <t>https://twitter.com/n1l0a</t>
  </si>
  <si>
    <t>https://twitter.com/swaggggyz_</t>
  </si>
  <si>
    <t>https://twitter.com/ipetisut</t>
  </si>
  <si>
    <t>https://twitter.com/imelda_elliott</t>
  </si>
  <si>
    <t>https://twitter.com/scoopit</t>
  </si>
  <si>
    <t>https://twitter.com/mzaykesman</t>
  </si>
  <si>
    <t>https://twitter.com/kharisma_edu</t>
  </si>
  <si>
    <t>https://twitter.com/yourteenfriends</t>
  </si>
  <si>
    <t>https://twitter.com/quippyquote</t>
  </si>
  <si>
    <t>https://twitter.com/teapartyedu</t>
  </si>
  <si>
    <t>https://twitter.com/trobrien11</t>
  </si>
  <si>
    <t>https://twitter.com/dat_mvp_tmarq</t>
  </si>
  <si>
    <t>https://twitter.com/yesitsstrue</t>
  </si>
  <si>
    <t>https://twitter.com/rihabthegreat</t>
  </si>
  <si>
    <t>https://twitter.com/bearcastmedia</t>
  </si>
  <si>
    <t>https://twitter.com/huffpostedu</t>
  </si>
  <si>
    <t>https://twitter.com/endshamingnow</t>
  </si>
  <si>
    <t>https://twitter.com/maggiebella</t>
  </si>
  <si>
    <t>https://twitter.com/preguntamama</t>
  </si>
  <si>
    <t>https://twitter.com/antoniobuehler</t>
  </si>
  <si>
    <t>https://twitter.com/naijawhatsup</t>
  </si>
  <si>
    <t>https://twitter.com/glitznglamourng</t>
  </si>
  <si>
    <t>https://twitter.com/heathermbeaven</t>
  </si>
  <si>
    <t>https://twitter.com/mobile_reportz</t>
  </si>
  <si>
    <t>https://twitter.com/spliichx_chuca</t>
  </si>
  <si>
    <t>https://twitter.com/ravaresio</t>
  </si>
  <si>
    <t>https://twitter.com/sagnew_uiowa</t>
  </si>
  <si>
    <t>https://twitter.com/judycohen24</t>
  </si>
  <si>
    <t>https://twitter.com/rabbijosh</t>
  </si>
  <si>
    <t>https://twitter.com/wdp_heathgeorge</t>
  </si>
  <si>
    <t>https://twitter.com/championsknow</t>
  </si>
  <si>
    <t>https://twitter.com/insystechinc</t>
  </si>
  <si>
    <t>https://twitter.com/rhrebinka</t>
  </si>
  <si>
    <t>https://twitter.com/xoxo_angel3030</t>
  </si>
  <si>
    <t>https://twitter.com/maddyemmaraven</t>
  </si>
  <si>
    <t>https://twitter.com/triadmomsonmain</t>
  </si>
  <si>
    <t>https://twitter.com/tajunnisa</t>
  </si>
  <si>
    <t>https://twitter.com/intanimpian</t>
  </si>
  <si>
    <t>https://twitter.com/syamimifitrah</t>
  </si>
  <si>
    <t>https://twitter.com/_morganliane</t>
  </si>
  <si>
    <t>https://twitter.com/grlforce</t>
  </si>
  <si>
    <t>https://twitter.com/francogiuliano8</t>
  </si>
  <si>
    <t>https://twitter.com/irishcathrevol</t>
  </si>
  <si>
    <t>https://twitter.com/mammagardner</t>
  </si>
  <si>
    <t>https://twitter.com/dmgrossblatt</t>
  </si>
  <si>
    <t>https://twitter.com/mcsadie</t>
  </si>
  <si>
    <t>https://twitter.com/jtprov</t>
  </si>
  <si>
    <t>https://twitter.com/bx3__</t>
  </si>
  <si>
    <t>https://twitter.com/__shaheena</t>
  </si>
  <si>
    <t>https://twitter.com/satanspeedsup</t>
  </si>
  <si>
    <t>https://twitter.com/lumisopa_</t>
  </si>
  <si>
    <t>https://twitter.com/rawlingsbeckyxo</t>
  </si>
  <si>
    <t>https://twitter.com/adamyoung456</t>
  </si>
  <si>
    <t>https://twitter.com/farrah_khan</t>
  </si>
  <si>
    <t>https://twitter.com/_anupa</t>
  </si>
  <si>
    <t>https://twitter.com/chefboyarissa</t>
  </si>
  <si>
    <t>https://twitter.com/greaterlowellcc</t>
  </si>
  <si>
    <t>https://twitter.com/zheelaj</t>
  </si>
  <si>
    <t>https://twitter.com/ndi</t>
  </si>
  <si>
    <t>https://twitter.com/rylaaah</t>
  </si>
  <si>
    <t>https://twitter.com/runnymedetrust</t>
  </si>
  <si>
    <t>https://twitter.com/colbycoated</t>
  </si>
  <si>
    <t>https://twitter.com/thedragan2121</t>
  </si>
  <si>
    <t>https://twitter.com/bunny5moon</t>
  </si>
  <si>
    <t>https://twitter.com/liberalatheist6</t>
  </si>
  <si>
    <t>https://twitter.com/tesswilliams6</t>
  </si>
  <si>
    <t>https://twitter.com/oldandrewuk</t>
  </si>
  <si>
    <t>https://twitter.com/labourteachers</t>
  </si>
  <si>
    <t>https://twitter.com/drozann</t>
  </si>
  <si>
    <t>https://twitter.com/glblctzn</t>
  </si>
  <si>
    <t>https://twitter.com/tarbiyahacademy</t>
  </si>
  <si>
    <t>https://twitter.com/stclairtheatre</t>
  </si>
  <si>
    <t>https://twitter.com/marciadrutdavis</t>
  </si>
  <si>
    <t>https://twitter.com/mbzeee</t>
  </si>
  <si>
    <t>https://twitter.com/faraztalat</t>
  </si>
  <si>
    <t>https://twitter.com/yrwhm</t>
  </si>
  <si>
    <t>https://twitter.com/nidak_</t>
  </si>
  <si>
    <t>https://twitter.com/haleemak_</t>
  </si>
  <si>
    <t>https://twitter.com/woman_223</t>
  </si>
  <si>
    <t>https://twitter.com/trevyjnr</t>
  </si>
  <si>
    <t>https://twitter.com/askcreditlady</t>
  </si>
  <si>
    <t>https://twitter.com/jane_basham</t>
  </si>
  <si>
    <t>https://twitter.com/kwebbrcn</t>
  </si>
  <si>
    <t>https://twitter.com/afsienko</t>
  </si>
  <si>
    <t>https://twitter.com/rollingstone</t>
  </si>
  <si>
    <t>https://twitter.com/leandrapersad</t>
  </si>
  <si>
    <t>https://twitter.com/tamaarraa_</t>
  </si>
  <si>
    <t>https://twitter.com/fablekids</t>
  </si>
  <si>
    <t>https://twitter.com/hackeducation</t>
  </si>
  <si>
    <t>https://twitter.com/cetpa</t>
  </si>
  <si>
    <t>https://twitter.com/illmatic99</t>
  </si>
  <si>
    <t>https://twitter.com/brittmchenry</t>
  </si>
  <si>
    <t>https://twitter.com/jtheodozio</t>
  </si>
  <si>
    <t>https://twitter.com/bullsot</t>
  </si>
  <si>
    <t>https://twitter.com/brothermanphil</t>
  </si>
  <si>
    <t>https://twitter.com/e_joyce</t>
  </si>
  <si>
    <t>https://twitter.com/being_woman</t>
  </si>
  <si>
    <t>https://twitter.com/whitehouse</t>
  </si>
  <si>
    <t>https://twitter.com/ezeiche21</t>
  </si>
  <si>
    <t>https://twitter.com/cristiano</t>
  </si>
  <si>
    <t>https://twitter.com/sanfujinkadebut</t>
  </si>
  <si>
    <t>https://twitter.com/oneworldonepeo1</t>
  </si>
  <si>
    <t>https://twitter.com/hirekw</t>
  </si>
  <si>
    <t>https://twitter.com/melhorl</t>
  </si>
  <si>
    <t>https://twitter.com/ndn</t>
  </si>
  <si>
    <t>https://twitter.com/jacobwinge</t>
  </si>
  <si>
    <t>https://twitter.com/alrenous</t>
  </si>
  <si>
    <t>https://twitter.com/tachyon_web</t>
  </si>
  <si>
    <t>https://twitter.com/msiduri</t>
  </si>
  <si>
    <t>https://twitter.com/clarkehole</t>
  </si>
  <si>
    <t>https://twitter.com/kick_n_snare</t>
  </si>
  <si>
    <t>https://twitter.com/raveenthedream</t>
  </si>
  <si>
    <t>https://twitter.com/abitofkwanslife</t>
  </si>
  <si>
    <t>https://twitter.com/lovey_cm</t>
  </si>
  <si>
    <t>https://twitter.com/englishgraffiti</t>
  </si>
  <si>
    <t>https://twitter.com/abdaleahmed</t>
  </si>
  <si>
    <t>https://twitter.com/seemyambition_</t>
  </si>
  <si>
    <t>https://twitter.com/foreign_queenx</t>
  </si>
  <si>
    <t>https://twitter.com/dwproctor</t>
  </si>
  <si>
    <t>https://twitter.com/audreywatters</t>
  </si>
  <si>
    <t>https://twitter.com/xolotl</t>
  </si>
  <si>
    <t>https://twitter.com/dorrainer</t>
  </si>
  <si>
    <t>https://twitter.com/barackobarber</t>
  </si>
  <si>
    <t>https://twitter.com/refracting</t>
  </si>
  <si>
    <t>https://twitter.com/publisherswkly</t>
  </si>
  <si>
    <t>https://twitter.com/principalegg</t>
  </si>
  <si>
    <t>https://twitter.com/teammak2016</t>
  </si>
  <si>
    <t>https://twitter.com/carlaakinss</t>
  </si>
  <si>
    <t>https://twitter.com/computercertify</t>
  </si>
  <si>
    <t>https://twitter.com/gripeo_outreach</t>
  </si>
  <si>
    <t>https://twitter.com/justnonprofit</t>
  </si>
  <si>
    <t>https://twitter.com/chiweethedog</t>
  </si>
  <si>
    <t>https://twitter.com/saltooturnt</t>
  </si>
  <si>
    <t>https://twitter.com/arrawelo_</t>
  </si>
  <si>
    <t>https://twitter.com/_himam</t>
  </si>
  <si>
    <t>https://twitter.com/libralovesyoual</t>
  </si>
  <si>
    <t>https://twitter.com/suziesheehan</t>
  </si>
  <si>
    <t>https://twitter.com/andariyamag</t>
  </si>
  <si>
    <t>https://twitter.com/myknittingwool</t>
  </si>
  <si>
    <t>https://twitter.com/financialreview</t>
  </si>
  <si>
    <t>https://twitter.com/latingle</t>
  </si>
  <si>
    <t>https://twitter.com/baxnaan_416</t>
  </si>
  <si>
    <t>https://twitter.com/dtporge</t>
  </si>
  <si>
    <t>robertfrausto
As busy as this man is, Kanye still
out here getting his education
while Kim ain't doing shit and
don't say she's a business woman</t>
  </si>
  <si>
    <t>justonered
RT @RobertFrausto: As busy as this
man is, Kanye still out here getting
his education while Kim ain't doing
shit and don't say she's a busi…</t>
  </si>
  <si>
    <t>theregokii__
RT @FuckDeseHoezzz: Love a woman
about her education and paper😅☺️😘</t>
  </si>
  <si>
    <t xml:space="preserve">fuckdesehoezzz
</t>
  </si>
  <si>
    <t>drpatfarrell
Good thoughts go out for the woman
student w seizure disorder caused
by years of brutal beatings by
her husband. Good guy? #education</t>
  </si>
  <si>
    <t>drmerle
@LarryAsler excuse me! Always interested
in the education of children who
then attend Uni. As a woman I know
children are our future. Do you</t>
  </si>
  <si>
    <t xml:space="preserve">larryasler
</t>
  </si>
  <si>
    <t>jikeriaaa_
RT @keisha_theone: As a woman you
have to learn to your money and
education before your emotions.
That love shit will leave you unfocused
&amp;amp;…</t>
  </si>
  <si>
    <t xml:space="preserve">keisha_theone
</t>
  </si>
  <si>
    <t>kxliegh_
RT @keisha_theone: As a woman you
have to learn to your money and
education before your emotions.
That love shit will leave you unfocused
&amp;amp;…</t>
  </si>
  <si>
    <t>tiffany23237
RT @keisha_theone: As a woman you
have to learn to your money and
education before your emotions.
That love shit will leave you unfocused
&amp;amp;…</t>
  </si>
  <si>
    <t>louisekinross
Plane makes emergency landing after
mom asks for hot meal to calm her
teen w #autism http://t.co/yJuMWSPmJ8
Need for #disability education!</t>
  </si>
  <si>
    <t>csudoma
RT @LouiseKinross: Plane makes
emergency landing after mom asks
for hot meal to calm her teen w
#autism http://t.co/yJuMWSPmJ8
Need for #di…</t>
  </si>
  <si>
    <t>azds
This #Flagstaff woman had 14 children
herself, but was a mother to hundreds
more http://t.co/TW4IANW0PG http://t.co/Gv5nbEgvzR</t>
  </si>
  <si>
    <t>mrbyall
Govt. Trivia: this woman is one
of the few Democrats in the IN
state government leadership &amp;amp;
is focused on education http://t.co/VOiLkyscLl</t>
  </si>
  <si>
    <t>tracwell
@NBCNightlyNews @MichelleObama
after Friday I am unemployed bcuz
a black woman with no education
is more qualified than me with
a master's</t>
  </si>
  <si>
    <t xml:space="preserve">michelleobama
</t>
  </si>
  <si>
    <t xml:space="preserve">nbcnightlynews
</t>
  </si>
  <si>
    <t>workclassjane
RT @ExposingALEC: @diverdown48
@elderberryplace @edvotes @EE_Woman
it's not just FL. It's everywhere!
This is a NATIONAL ATTACK to #privati…</t>
  </si>
  <si>
    <t>ee_woman
RT @ExposingALEC: @diverdown48
@elderberryplace @edvotes @EE_Woman
it's not just FL. It's everywhere!
This is a NATIONAL ATTACK to #privati…</t>
  </si>
  <si>
    <t xml:space="preserve">edvotes
</t>
  </si>
  <si>
    <t>elderberryplace
RT @ExposingALEC: @diverdown48
@elderberryplace @edvotes @EE_Woman
it's not just FL. It's everywhere!
This is a NATIONAL ATTACK to #privati…</t>
  </si>
  <si>
    <t>diverdown48
RT @ExposingALEC: @diverdown48
@elderberryplace @edvotes @EE_Woman
it's not just FL. It's everywhere!
This is a NATIONAL ATTACK to #privati…</t>
  </si>
  <si>
    <t>exposingalec
@diverdown48 @elderberryplace @edvotes
@EE_Woman it's not just FL. It's
everywhere! This is a NATIONAL
ATTACK to #privatize #education.</t>
  </si>
  <si>
    <t>sandstock
@SuzanneMalveaux this woman w/ivy
league education on arm spending
1.2b in perks extravagant vacations
-lives better than 99,9 % of people</t>
  </si>
  <si>
    <t xml:space="preserve">suzannemalveaux
</t>
  </si>
  <si>
    <t>openideo
Empowering Syrian women w/ governance+democracy
building skills: Check out this
inspiring idea for #RefugeeEducation
http://t.co/mcOrFFbHse</t>
  </si>
  <si>
    <t>19bq91
RT @OpenIDEO: Empowering Syrian
women w/ governance+democracy building
skills: Check out this inspiring
idea for #RefugeeEducation http://t…</t>
  </si>
  <si>
    <t>phyllissparksky
Hal Heiner jus insulted an entire
population of successful men and
woman with a high school education.
#shamOnYou</t>
  </si>
  <si>
    <t>gowithmark
RT @PhyllisSparksKY: Hal Heiner
jus insulted an entire population
of successful men and woman with
a high school education. #shamOnYou</t>
  </si>
  <si>
    <t>cyncyty66
@Kathleen_Wynne how about we make
it BRING EDUCATION BACK TO ONTARIO
MONTH...WTH is wrong with you woman???</t>
  </si>
  <si>
    <t xml:space="preserve">kathleen_wynne
</t>
  </si>
  <si>
    <t>matthewwa25
@DRUDGE_REPORT Maybe these woman
had less education or less time
on the job? There's many factors.
This debate is bs.</t>
  </si>
  <si>
    <t xml:space="preserve">drudge_report
</t>
  </si>
  <si>
    <t>yosibelvaldez
“The better a woman’s education,
the better chance her children
have of surviving economically,
protecting... http://t.co/GobWw7p2AJ</t>
  </si>
  <si>
    <t>louisejeff2
Leading woman in connection with
computers open arms liberal education.:
xcgQfkyAj</t>
  </si>
  <si>
    <t>giffyloop
This woman, Busty Heart, has her
own Wikipedia page, but Emily Griffith,
a champion of adult education who
pioneered the field, does not.</t>
  </si>
  <si>
    <t>worded_woman
RT @QuickTempa: A professor who
actually cares about the education
of his students. So dope. http://t.co/qna172Ha8u</t>
  </si>
  <si>
    <t xml:space="preserve">quicktempa
</t>
  </si>
  <si>
    <t>trelaire1st
A beautiful vivacious woman with
an education? I'd do whatever for
one of those.</t>
  </si>
  <si>
    <t>karyi789
If you are a woman and you don't
think children need education</t>
  </si>
  <si>
    <t>lindsiexd
My little sister has truly inspired
me with her dedication to her education
without relying on my parent's
help. Such a hard working woman.</t>
  </si>
  <si>
    <t>samgar_1
RT @LindsiexD: My little sister
has truly inspired me with her
dedication to her education without
relying on my parent's help. Such
a hard…</t>
  </si>
  <si>
    <t>websurferss
‘’The standard porn scene.1 woman
3 men.Spitting in her face.Calling
her a whore, a slut.This is the
sex education today across the
world.’’</t>
  </si>
  <si>
    <t>jillshroyer
Michelle Obama sure has had a rough
life, Ivy league education and
all. Depressing, bitter woman.
She's no Laura Bush or Jackie Kennedy.</t>
  </si>
  <si>
    <t>nikki_v23
A woman with a job is nice but
damn a woman with an education
and her career started takes the
cake 😍😍😍 #womenwhomakerealmoney
#fukur$11job</t>
  </si>
  <si>
    <t>effortlesslyraw
RT @FuckDeseHoezzz: Love a woman
about her education and paper😅☺️😘</t>
  </si>
  <si>
    <t>mikaylaamo
As a woman you gotta learn to put
your money &amp;amp; education before
your emotions, that love bs will
leave you unfocused &amp;amp; broke.</t>
  </si>
  <si>
    <t>rationalbassist
If @BostonUniversity is vilifying
a woman for having views that some
might find objectionable, what
kind of education are they offering?</t>
  </si>
  <si>
    <t>squarestatelib
To be a truly self made man or
woman you be ignorant of public
roads and public education, or
a flatworm produced by asexual
budding.</t>
  </si>
  <si>
    <t>finesse_king_17
When a woman take education to
the next level 😉😍🙆🏿</t>
  </si>
  <si>
    <t>xxheadfullahair
Wen it comes to the Black woman,
the higher the education that she
has is linked to the higher chances
of her being single for a longer
time</t>
  </si>
  <si>
    <t>lateai
RT @xxHeadFullaHair: Wen it comes
to the Black woman, the higher
the education that she has is linked
to the higher chances of her being
si…</t>
  </si>
  <si>
    <t>woman_of_impact
#SoundTheAlarm #SchoolsInCrisis
#YourChildNeedsToSeeYourInterestInTheirEducation
#HaveYouTalkedToYourChildsTeacher
http://t.co/zM6cuRix28</t>
  </si>
  <si>
    <t>swipe_sxsw_left
Sandra Day O'Connor: "The more
education a woman has, the wider
the gap between men's and women's
earnings for the same work." #education</t>
  </si>
  <si>
    <t>n8taki
RT @sofiaorden: The Woman in White
- Wilkie Collins | http://t.co/tBBRgxITaV
| Classics #free #Classics education</t>
  </si>
  <si>
    <t xml:space="preserve">sofiaorden
</t>
  </si>
  <si>
    <t>wendchain
RT @sofiaorden: The Woman in White
- Wilkie Collins | http://t.co/tBBRgxITaV
| Classics #free #Classics education</t>
  </si>
  <si>
    <t>in3ez
RT @sofiaorden: The Woman in White
- Wilkie Collins | http://t.co/tBBRgxITaV
| Classics #free #Classics education</t>
  </si>
  <si>
    <t>mayittav
RT @sofiaorden: The Woman in White
- Wilkie Collins | http://t.co/tBBRgxITaV
| Classics #free #Classics education</t>
  </si>
  <si>
    <t>h011x
RT @sofiaorden: The Woman in White
- Wilkie Collins | http://t.co/tBBRgxITaV
| Classics #free #Classics education</t>
  </si>
  <si>
    <t>r00ndy
RT @sofiaorden: The Woman in White
- Wilkie Collins | http://t.co/tBBRgxITaV
| Classics #free #Classics education</t>
  </si>
  <si>
    <t>a2yulia
RT @sofiaorden: The Woman in White
- Wilkie Collins | http://t.co/tBBRgxITaV
| Classics #free #Classics education</t>
  </si>
  <si>
    <t>simg0na
RT @sofiaorden: The Woman in White
- Wilkie Collins | http://t.co/tBBRgxITaV
| Classics #free #Classics education</t>
  </si>
  <si>
    <t>serelad
RT @sofiaorden: The Woman in White
- Wilkie Collins | http://t.co/tBBRgxITaV
| Classics #free #Classics education</t>
  </si>
  <si>
    <t>ohio98babe
RT @sofiaorden: The Woman in White
- Wilkie Collins | http://t.co/tBBRgxITaV
| Classics #free #Classics education</t>
  </si>
  <si>
    <t>kimreedyy
RT @sofiaorden: The Woman in White
- Wilkie Collins | http://t.co/tBBRgxITaV
| Classics #free #Classics education</t>
  </si>
  <si>
    <t>flavormia
RT @sofiaorden: The Woman in White
- Wilkie Collins | http://t.co/tBBRgxITaV
| Classics #free #Classics education</t>
  </si>
  <si>
    <t>jan2no
RT @sofiaorden: The Woman in White
- Wilkie Collins | http://t.co/tBBRgxITaV
| Classics #free #Classics education</t>
  </si>
  <si>
    <t>r1tap
RT @sofiaorden: The Woman in White
- Wilkie Collins | http://t.co/tBBRgxITaV
| Classics #free #Classics education</t>
  </si>
  <si>
    <t>ailiashia
RT @sofiaorden: The Woman in White
- Wilkie Collins | http://t.co/tBBRgxITaV
| Classics #free #Classics education</t>
  </si>
  <si>
    <t>eleparal
RT @sofiaorden: The Woman in White
- Wilkie Collins | http://t.co/tBBRgxITaV
| Classics #free #Classics education</t>
  </si>
  <si>
    <t>melani3r
RT @sofiaorden: The Woman in White
- Wilkie Collins | http://t.co/tBBRgxITaV
| Classics #free #Classics education</t>
  </si>
  <si>
    <t>tiftan
RT @sofiaorden: The Woman in White
- Wilkie Collins | http://t.co/tBBRgxITaV
| Classics #free #Classics education</t>
  </si>
  <si>
    <t>de08b
RT @sofiaorden: The Woman in White
- Wilkie Collins | http://t.co/tBBRgxITaV
| Classics #free #Classics education</t>
  </si>
  <si>
    <t>m1l1r
RT @sofiaorden: The Woman in White
- Wilkie Collins | http://t.co/tBBRgxITaV
| Classics #free #Classics education</t>
  </si>
  <si>
    <t>sanusli
RT @sofiaorden: The Woman in White
- Wilkie Collins | http://t.co/tBBRgxITaV
| Classics #free #Classics education</t>
  </si>
  <si>
    <t>0am8er
RT @sofiaorden: The Woman in White
- Wilkie Collins | http://t.co/tBBRgxITaV
| Classics #free #Classics education</t>
  </si>
  <si>
    <t>sass1h
RT @sofiaorden: The Woman in White
- Wilkie Collins | http://t.co/tBBRgxITaV
| Classics #free #Classics education</t>
  </si>
  <si>
    <t>sl1lm
#The #Woman #in #White #Wilkie
#Collins #Classics #free #Classics
#education #The... http://t.co/1EDe3ZR5h8
|F</t>
  </si>
  <si>
    <t>t1kat1ka
RT @sofiaorden: The Woman in White
- Wilkie Collins | http://t.co/tBBRgxITaV
| Classics #free #Classics education</t>
  </si>
  <si>
    <t>m33lina
RT @sofiaorden: The Woman in White
- Wilkie Collins | http://t.co/tBBRgxITaV
| Classics #free #Classics education</t>
  </si>
  <si>
    <t>rit01a
RT @sofiaorden: The Woman in White
- Wilkie Collins | http://t.co/tBBRgxITaV
| Classics #free #Classics education</t>
  </si>
  <si>
    <t>j3n11f
RT @sofiaorden: The Woman in White
- Wilkie Collins | http://t.co/tBBRgxITaV
| Classics #free #Classics education</t>
  </si>
  <si>
    <t>2ddomca
RT @sofiaorden: The Woman in White
- Wilkie Collins | http://t.co/tBBRgxITaV
| Classics #free #Classics education</t>
  </si>
  <si>
    <t>n1l0a
RT @sofiaorden: The Woman in White
- Wilkie Collins | http://t.co/tBBRgxITaV
| Classics #free #Classics education</t>
  </si>
  <si>
    <t>swaggggyz_
A woman with a plan of her own
future and education is probably
the most beautiful sight</t>
  </si>
  <si>
    <t>ipetisut
black woman. you can keep fat,
keep AIDS &amp;amp; keep white man's
dumb education. why its so hard
for you to keep wealth in black
community</t>
  </si>
  <si>
    <t>imelda_elliott
Nicola Sturgeon on Loose Women:
How the 'most powerful woman in
British ... - The Independent |
@scoopit http://t.co/YJMYkmQsmo</t>
  </si>
  <si>
    <t xml:space="preserve">scoopit
</t>
  </si>
  <si>
    <t>mzaykesman
Rest in peace #RuthMompati great
woman of the word and education.</t>
  </si>
  <si>
    <t>kharisma_edu
Dear Sahabat Kharisma Woman &amp;amp;
Education, "Inspirational Sharing
Session bersama Peggy Melati Sukma
: From... http://t.co/9HzSaRk3HJ</t>
  </si>
  <si>
    <t>yourteenfriends
FOR GIRLS ONLY ▸http://t.co/tmGdCcJcX7
| #boyfriend #marriage #engaged
#advice #family #living #woman
#life #education #success and #friend</t>
  </si>
  <si>
    <t>quippyquote
Education liberates a woman. http://t.co/0yN7tLYMRA</t>
  </si>
  <si>
    <t>teapartyedu
The History of the Woman's Club
Movement in America by Jane Cunningham
Croly http://t.co/6VN4cbuMdS #AmericanHistory
#Education #Women</t>
  </si>
  <si>
    <t>trobrien11
RT @TeaPartyEdu: It is just as
important to educate and develop
the spirit and character of man
/ woman as it is to educate the
mind and bo…</t>
  </si>
  <si>
    <t>dat_mvp_tmarq
RT @yesitsstrue: "Drinking habits
and education are directly proportional
in women. The more educated a woman
is, the more likely she is to…</t>
  </si>
  <si>
    <t xml:space="preserve">yesitsstrue
</t>
  </si>
  <si>
    <t>rihabthegreat
It is disrespectful. It's an unacceptable
behavior coming from a Muslim woman.
She clearly lacks morals and education.</t>
  </si>
  <si>
    <t>bearcastmedia
RT @HuffPostEdu: Teen takes great-grandma
to prom because she's 'the prettiest
woman' http://t.co/lbSKhi8WjA</t>
  </si>
  <si>
    <t>huffpostedu
Teen takes great-grandma to prom
because she's 'the prettiest woman'
http://t.co/lbSKhi8WjA</t>
  </si>
  <si>
    <t>endshamingnow
RT @HuffPostEdu: Teen takes great-grandma
to prom because she's 'the prettiest
woman' http://t.co/lbSKhi8WjA</t>
  </si>
  <si>
    <t>maggiebella
RT @HuffPostEdu: Teen takes great-grandma
to prom because she's 'the prettiest
woman' http://t.co/lbSKhi8WjA</t>
  </si>
  <si>
    <t>preguntamama
RT @HuffPostEdu: Teen takes great-grandma
to prom because she's 'the prettiest
woman' http://t.co/lbSKhi8WjA</t>
  </si>
  <si>
    <t>antoniobuehler
RT @HuffPostEdu: Teen takes great-grandma
to prom because she's 'the prettiest
woman' http://t.co/lbSKhi8WjA</t>
  </si>
  <si>
    <t>naijawhatsup
Woman, 91, Threatens To Occupy
Fashola Office If College Is Not
Returned In 7 Days http://t.co/zMSCfWFNJe</t>
  </si>
  <si>
    <t>glitznglamourng
[IN THE NEWS] Woman, 91, Threatens
To Occupy Fashola Office If College
Is Not Returned In 7 Days http://t.co/Ez5AlUHgoB</t>
  </si>
  <si>
    <t>heathermbeaven
RT @HuffPostEdu: Teen takes great-grandma
to prom because she's 'the prettiest
woman' http://t.co/lbSKhi8WjA</t>
  </si>
  <si>
    <t>mobile_reportz
RT @HuffPostEdu: Teen takes great-grandma
to prom because she's 'the prettiest
woman' http://t.co/lbSKhi8WjA</t>
  </si>
  <si>
    <t>spliichx_chuca
Woman, 91, Threatens To Occupy
Fashola Office If College Is Not
Returned In 7 Days http://t.co/GwElq65Il4</t>
  </si>
  <si>
    <t>ravaresio
RT @HuffPostEdu: Teen takes great-grandma
to prom because she's 'the prettiest
woman' http://t.co/lbSKhi8WjA</t>
  </si>
  <si>
    <t>sagnew_uiowa
RT @HuffPostEdu: Teen takes great-grandma
to prom because she's 'the prettiest
woman' http://t.co/lbSKhi8WjA</t>
  </si>
  <si>
    <t>judycohen24
It is apparent that flight attendants
need education about children with
autism. http://t.co/Z1FNtzWZXS
http://t.co/57Tjgadm4D</t>
  </si>
  <si>
    <t>rabbijosh
In Uganda, the value of a woman
is directly tied to how many children
she has. Education increases self-value.
Dr. Tadria #ajwssummit</t>
  </si>
  <si>
    <t>wdp_heathgeorge
Why one young woman will never
vote conservative http://t.co/0Q0zcltcLm
#education</t>
  </si>
  <si>
    <t>championsknow
RT @HuffPostEdu: Teen takes great-grandma
to prom because she's 'the prettiest
woman' http://t.co/lbSKhi8WjA</t>
  </si>
  <si>
    <t>insystechinc
97-Year-Old 'Guardian Angel' Goes
On Field Trip With Local Schoolchildren
- http://t.co/jesJt3Mkzr #VolunteersMakingADifference</t>
  </si>
  <si>
    <t>rhrebinka
RT @HuffPostEdu: Teen takes great-grandma
to prom because she's 'the prettiest
woman' http://t.co/lbSKhi8WjA</t>
  </si>
  <si>
    <t>xoxo_angel3030
A good woman cooks, cleans, works,
has an education, always looks
good for her man. Oh &amp;amp; let's
not forget, pleases her man too.</t>
  </si>
  <si>
    <t>maddyemmaraven
an anti-gay woman as minister for
equalities at the Department of
Education... nice one Cameron,
nice one</t>
  </si>
  <si>
    <t>triadmomsonmain
Enjoy a morning of fun and education
at Forsyth Woman and Forsyth Family
Magazines' Kids Morning Out this...
http://t.co/ajxvNLBRtp</t>
  </si>
  <si>
    <t>tajunnisa
#RahulVsSmriti Amethisis not Smriti
Irani's jageedar, and tell that
woman to mind her HRD business,
education standards are rotting
in India</t>
  </si>
  <si>
    <t>intanimpian
From my perspective, woman pun
nak masa depan anak2 terjamin.
How? Money and education lah. Bukan
masa depan ourselves je</t>
  </si>
  <si>
    <t>syamimifitrah
RT @IntanImpian: From my perspective,
woman pun nak masa depan anak2
terjamin. How? Money and education
lah. Bukan masa depan ourselves
je</t>
  </si>
  <si>
    <t>_morganliane
RT @grlforce: it annoys me that
in the USA, a woman with the same
level of education as her male
counterpart can expect to earn
around 18% …</t>
  </si>
  <si>
    <t xml:space="preserve">grlforce
</t>
  </si>
  <si>
    <t>francogiuliano8
Education of a Woman - Heilbrun,
Carolyn G. http://t.co/OhZ6pUXySV
http://t.co/82sSlczFJ4</t>
  </si>
  <si>
    <t>irishcathrevol
Money Smoothes Education and Communication.
What advice would you give a woman
about this?</t>
  </si>
  <si>
    <t>mammagardner
@dmgrossblatt yes #education good
woman 👏🏻👏🏻👏🏻👏🏻</t>
  </si>
  <si>
    <t xml:space="preserve">dmgrossblatt
</t>
  </si>
  <si>
    <t>mcsadie
When abstinence only education
leads young women to not understand
the basics of their bodies, this
happens: http://t.co/BCHEnJR2E1</t>
  </si>
  <si>
    <t>jtprov
97-Year-Old 'Guardian Angel' Goes
On Field Trip With Local Schoolchildren
http://t.co/5KZBq5itzB</t>
  </si>
  <si>
    <t>bx3__
we all know that patriarchy has
a scale, there are countries where
woman get killed for wanting education.</t>
  </si>
  <si>
    <t>__shaheena
RT @satanspeedsup: NICOLA MORGAN
IS EQUALITIES MINISTER AND EDUCATION
SECRETARY. THIS WOMAN IS A HOMOPHOBE
AND STILL HAS NO IDEA ABOUT EDUC…</t>
  </si>
  <si>
    <t xml:space="preserve">satanspeedsup
</t>
  </si>
  <si>
    <t>lumisopa_
@rawlingsbeckyxo that's a terrible
attitude towards education young
woman</t>
  </si>
  <si>
    <t xml:space="preserve">rawlingsbeckyxo
</t>
  </si>
  <si>
    <t>adamyoung456
http://t.co/mMdjsgNwgl people like
this actually exist in UK higher
education...</t>
  </si>
  <si>
    <t>farrah_khan
RT @_anupa: two years ago i wrote
abt my mom returning to school
&amp;amp; negotiating her identity
as an indian woman #mothersdaycontent
http://t.…</t>
  </si>
  <si>
    <t xml:space="preserve">_anupa
</t>
  </si>
  <si>
    <t>chefboyarissa
Stop chasing these money hungry
no education having ass bitches
and get a woman .</t>
  </si>
  <si>
    <t>greaterlowellcc
W.I.S.E. scholarship apps are due
on 5/15! We will be awarding $1,000
to a local woman furthering her
education! http://t.co/wGb33wyVoJ</t>
  </si>
  <si>
    <t>zheelaj
@NDI #Afghan woman activist: we
will continue empowering women
through education, seminars and
vocational programs http://t.co/z20tFFAcN6</t>
  </si>
  <si>
    <t xml:space="preserve">ndi
</t>
  </si>
  <si>
    <t>rylaaah
RT @RunnymedeTrust: As Cameron
annouces his cabinet, a UCL student
asks when we'll have a black female
Prime Minister? http://t.co/wLWvg3Io…</t>
  </si>
  <si>
    <t>runnymedetrust
As Cameron annouces his cabinet,
a UCL student asks when we'll have
a black female Prime Minister?
http://t.co/wLWvg3IoLx #RaceCard</t>
  </si>
  <si>
    <t>colbycoated
RT @HuffPostEdu: Teen takes great-grandma
to prom because she's 'the prettiest
woman' http://t.co/lbSKhi8WjA</t>
  </si>
  <si>
    <t>thedragan2121
Group: dammit Violet you are too
good for this class. Education
and a woman. GTFO XD</t>
  </si>
  <si>
    <t>bunny5moon
RT @TheDragan2121: Group: dammit
Violet you are too good for this
class. Education and a woman. GTFO
XD</t>
  </si>
  <si>
    <t>liberalatheist6
This is where SJWs will lead: http://t.co/LUsAdnEGcd
Note they harassed and vilified
a woman who disagreed with THEM
as "enabling rape"</t>
  </si>
  <si>
    <t>tesswilliams6
RT @RunnymedeTrust: As Cameron
annouces his cabinet, a UCL student
asks when we'll have a black female
Prime Minister? http://t.co/wLWvg3Io…</t>
  </si>
  <si>
    <t>oldandrewuk
To be honest, I could with finding
another woman education blogger
to agree to write a post for @labourteachers
every 2 months. Cheers.</t>
  </si>
  <si>
    <t xml:space="preserve">labourteachers
</t>
  </si>
  <si>
    <t>drozann
@GlblCtzn every woman needs a good
education otherwise she has no
future. Can't get decent pay.</t>
  </si>
  <si>
    <t xml:space="preserve">glblctzn
</t>
  </si>
  <si>
    <t>tarbiyahacademy
INSPIRING: One Woman's motivation
to found a school for the love
of her son. Imagine what a well-intentioned...
http://t.co/hligOxsK9T</t>
  </si>
  <si>
    <t>stclairtheatre
RT @HuffPostEdu: Teen takes great-grandma
to prom because she's 'the prettiest
woman' http://t.co/lbSKhi8WjA</t>
  </si>
  <si>
    <t>marciadrutdavis
I detest these news events! And
it proves, over and over, that
we need effective REALISTIC education
about... http://t.co/RJZVG6tBt0</t>
  </si>
  <si>
    <t>mbzeee
@YRWHM lol not only education is
needed my friend. Single parent,
a woman, is hard. Very hard. They
refused to sit back @nidak_ @FarazTalat</t>
  </si>
  <si>
    <t xml:space="preserve">faraztalat
</t>
  </si>
  <si>
    <t>yrwhm
@haleemak_ @nidak_ @MbZeee @FarazTalat
financial constraints, no education
/skills to get a job, faces abuse/
harassment as a single woman</t>
  </si>
  <si>
    <t xml:space="preserve">nidak_
</t>
  </si>
  <si>
    <t xml:space="preserve">haleemak_
</t>
  </si>
  <si>
    <t>woman_223
RT @TrevyJnr: La virginité c'est
plus qu'une fierté, c'est ton éducation
l'honneur de tes parents , l'offre
pas a n'importe qui sale pute</t>
  </si>
  <si>
    <t xml:space="preserve">trevyjnr
</t>
  </si>
  <si>
    <t>askcreditlady
This woman did not want to release
her identity, but is now homeless
with a well college education!!
She fell... http://t.co/kjdseU7u2m</t>
  </si>
  <si>
    <t>jane_basham
RT @RunnymedeTrust: As Cameron
annouces his cabinet, a UCL student
asks when we'll have a black female
Prime Minister? http://t.co/wLWvg3Io…</t>
  </si>
  <si>
    <t>kwebbrcn
RT @RunnymedeTrust: As Cameron
annouces his cabinet, a UCL student
asks when we'll have a black female
Prime Minister? http://t.co/wLWvg3Io…</t>
  </si>
  <si>
    <t>afsienko
Take a look at how @RollingStone
changed this woman's photo to see
how sick modern journalism has
become http://t.co/NF5HdE6nT5</t>
  </si>
  <si>
    <t xml:space="preserve">rollingstone
</t>
  </si>
  <si>
    <t>leandrapersad
@tamaarraa_ only woman that takes
a vacation from education to read
more</t>
  </si>
  <si>
    <t>tamaarraa_
RT @leandrapersad: @tamaarraa_
only woman that takes a vacation
from education to read more</t>
  </si>
  <si>
    <t>fablekids
A look at history of #edtech -
invoking Wonder Woman! The Golden
Lasso of Education Technology http://t.co/Ghoa1v8SdS
via @hackeducation</t>
  </si>
  <si>
    <t xml:space="preserve">hackeducation
</t>
  </si>
  <si>
    <t>cetpa
A look at history of #edtech -
invoking Wonder Woman! The Golden
Lasso of Education Technology http://t.co/qk40Qr2r6D
via @hackeducation</t>
  </si>
  <si>
    <t>illmatic99
RT @BullsOT: @jtheodozio @BrittMcHenry
Yes, they are the rude ones. Not
the woman who told a person doing
her job to get better teeth &amp;amp;
edu…</t>
  </si>
  <si>
    <t xml:space="preserve">brittmchenry
</t>
  </si>
  <si>
    <t xml:space="preserve">jtheodozio
</t>
  </si>
  <si>
    <t>bullsot
@jtheodozio @BrittMcHenry Yes,
they are the rude ones. Not the
woman who told a person doing her
job to get better teeth &amp;amp; education.</t>
  </si>
  <si>
    <t>brothermanphil
RT @BullsOT: @jtheodozio @BrittMcHenry
Yes, they are the rude ones. Not
the woman who told a person doing
her job to get better teeth &amp;amp;
edu…</t>
  </si>
  <si>
    <t>e_joyce
"Another example of one of those
#Georgia charlatans. This woman
has a doctorate degree in education,
but the... http://t.co/4jydqM7IoI</t>
  </si>
  <si>
    <t>being_woman
RT @WhiteHouse: RT if you agree:
It’s time to expand opportunity
by investing in early childhood
education. #PovertySummit http://t.co/jGFM…</t>
  </si>
  <si>
    <t xml:space="preserve">whitehouse
</t>
  </si>
  <si>
    <t>ezeiche21
@Cristiano, I see u do a lot of
Philanthropy. I read about the
woman u helped pay for her son's
brain surgery and I know u support
education</t>
  </si>
  <si>
    <t xml:space="preserve">cristiano
</t>
  </si>
  <si>
    <t>sanfujinkadebut
[子育て]そろそろ流行の時期、手足口病の症状と対策方法（excite)http://t.co/akgaTRXefr
#sanfujinka</t>
  </si>
  <si>
    <t>oneworldonepeo1
World wide education on rape is
important for change to happen.
A woman as well as a man are important.</t>
  </si>
  <si>
    <t>hirekw
Building handyman/woman - I Check
Inc. - Kitchener, ON: Languages
English Education Completion of
high… http://t.co/kI3frlAhYl #hirekw</t>
  </si>
  <si>
    <t>melhorl
Woman praises school district for
top high schools ranking. Holds
up copy of @ndn. ICYMI: http://t.co/GhFYGgxx5a</t>
  </si>
  <si>
    <t>ndn
RT @MelhorL: Woman praises school
district for top high schools ranking.
Holds up copy of @ndn. ICYMI: http://t.co/GhFYGgxx5a</t>
  </si>
  <si>
    <t>jacobwinge
RT @MelhorL: Woman praises school
district for top high schools ranking.
Holds up copy of @ndn. ICYMI: http://t.co/GhFYGgxx5a</t>
  </si>
  <si>
    <t>alrenous
Now marriage is for making some
average woman feel Special™ by
spending a college education's
worth of money on her in one day.</t>
  </si>
  <si>
    <t>tachyon_web
RT @Alrenous: Now marriage is for
making some average woman feel
Special™ by spending a college
education's worth of money on her
in one da…</t>
  </si>
  <si>
    <t>msiduri
http://t.co/uy1lQjfRLt #review
"A Vindication of the Rights of
Woman" by Mary Wollstonecraft Achieve
sexual equality through education</t>
  </si>
  <si>
    <t>clarkehole
Oh come on!!! What is going on
with our sex education if this
woman doesn't even know she was
pregnant. Duh!!!! https://t.co/sKonjo8udG</t>
  </si>
  <si>
    <t>kick_n_snare
@RaveenTheDream you're too dangerous
for me....a woman with an education
on a mission.....</t>
  </si>
  <si>
    <t xml:space="preserve">raveenthedream
</t>
  </si>
  <si>
    <t>abitofkwanslife
Notice they continue to bring up
Holly's education, they're so jealous
of an educated black woman. #DanceMoms</t>
  </si>
  <si>
    <t>lovey_cm
RT @ABitOfKwansLife: Notice they
continue to bring up Holly's education,
they're so jealous of an educated
black woman. #DanceMoms</t>
  </si>
  <si>
    <t>englishgraffiti
In 8th grade English class my teacher
told me woman didn't deserve to
have free education because all
they do is look at their nails</t>
  </si>
  <si>
    <t>abdaleahmed
changing of the country better
education and healthy Future Somalia
children and the woman History
we need a responsibility</t>
  </si>
  <si>
    <t>seemyambition_
It's disgusting .. let's be glad
more of our black men and woman
actually want to further their
education.</t>
  </si>
  <si>
    <t>foreign_queenx
"As a young woman, you have to
learn how to put ur money &amp;amp;
education before ur emotions. Love
gon leave u unfocused and broke
👌😒💯</t>
  </si>
  <si>
    <t>dwproctor
RT @xolotl: Bet you didn't realize
how #edtech is like Wonder Woman:
The Golden Lasso of Education Technology
/by @audreywatters http://t.…</t>
  </si>
  <si>
    <t xml:space="preserve">audreywatters
</t>
  </si>
  <si>
    <t xml:space="preserve">xolotl
</t>
  </si>
  <si>
    <t>dorrainer
HOW MY SUPER-WOMAN GRANDMA SHAPED
MY EDUCATION http://t.co/718kSVGUiO</t>
  </si>
  <si>
    <t>barackobarber
Invest in your woman's education
&amp;amp; future...</t>
  </si>
  <si>
    <t>refracting
@PublishersWkly RED JACKET is an
"exceptional story of one woman's
education, career, &amp;amp; motherhood..."</t>
  </si>
  <si>
    <t xml:space="preserve">publisherswkly
</t>
  </si>
  <si>
    <t>principalegg
Woman froze to death at school"
in middle of giving lesson #teachers
#education http://t.co/tU1cG4kURd
http://t.co/KViz4K2gU2</t>
  </si>
  <si>
    <t>teammak2016
@carlaakinss education is important
woman!</t>
  </si>
  <si>
    <t xml:space="preserve">carlaakinss
</t>
  </si>
  <si>
    <t>computercertify
Urdu Video Tutorials, Online Videos,
Learning Courses, Urdu School,
Computer Science Tutorials, Urdu
Tube,… http://t.co/GaKLh09T41</t>
  </si>
  <si>
    <t>gripeo_outreach
RT @computercertify: Urdu Video
Tutorials, Online Videos, Learning
Courses, Urdu School, Computer
Science Tutorials, Urdu Tube,…
http://t.c…</t>
  </si>
  <si>
    <t>justnonprofit
Should We Have A Woman On The $20
Bill? http://t.co/VJs8YPiBh1 More
#Education #news http://t.co/YyNKutrF8G
http://t.co/NdZONvO395</t>
  </si>
  <si>
    <t>chiweethedog
RT @BullsOT: @jtheodozio @BrittMcHenry
Yes, they are the rude ones. Not
the woman who told a person doing
her job to get better teeth &amp;amp;
edu…</t>
  </si>
  <si>
    <t>saltooturnt
RT @arrawelo_: Why is it that every
young Somali woman on my timeline
goes to a higher education institution
and has a job? #sitback #kickb…</t>
  </si>
  <si>
    <t>arrawelo_
Why is it that every young Somali
woman on my timeline goes to a
higher education institution and
has a job? #sitback #kickback</t>
  </si>
  <si>
    <t>_himam
RT @arrawelo_: Why is it that every
young Somali woman on my timeline
goes to a higher education institution
and has a job? #sitback #kickb…</t>
  </si>
  <si>
    <t>libralovesyoual
Harriet Tubman may be first woman
on $20 bill. I had to look her
up. I am so sad my public education
sucked. I'm in! #onboardwithHarriet!</t>
  </si>
  <si>
    <t>suziesheehan
RT @AndariyaMag: Pioneering programme
teaches pupils about the dangers
of FGM across the UK founded by
a young Sudanese woman http://t.co/y…</t>
  </si>
  <si>
    <t xml:space="preserve">andariyamag
</t>
  </si>
  <si>
    <t>myknittingwool
@latingle @FinancialReview why
by cutting billions from health
education and 80K woman no PPL
and family tax A cut , no mojo
ever</t>
  </si>
  <si>
    <t xml:space="preserve">financialreview
</t>
  </si>
  <si>
    <t xml:space="preserve">latingle
</t>
  </si>
  <si>
    <t>baxnaan_416
How are u a grown ass nigga and
unemployed and u talking reck at
a woman who got a job and education
man you need to play your position</t>
  </si>
  <si>
    <t>dtporge
RT @ExposingALEC: @diverdown48
@elderberryplace @edvotes @EE_Woman
it's not just FL. It's everywhere!
This is a NATIONAL ATTACK to #privati…</t>
  </si>
  <si>
    <t>http://www.scoop.it/t/british-civilisation-education-in-england-british-politics/p/4043381283/2015/05/12/nicola-sturgeon-on-loose-women-how-the-most-powerful-woman-in-british-the-independent</t>
  </si>
  <si>
    <t>http://yourteenfriends.sharedby.co/share/zRJfoR</t>
  </si>
  <si>
    <t>http://dlvr.it/9nRYMx</t>
  </si>
  <si>
    <t>scoop.it</t>
  </si>
  <si>
    <t>sharedby.co</t>
  </si>
  <si>
    <t>dlvr.it</t>
  </si>
  <si>
    <t>Edges</t>
  </si>
  <si>
    <t>Vertices[Joined Twitter Date (UTC)]</t>
  </si>
  <si>
    <t>Subgraph</t>
  </si>
  <si>
    <t>Edge Weight</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</si>
  <si>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</si>
  <si>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</si>
  <si>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</si>
  <si>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</si>
  <si>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</si>
  <si>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</si>
  <si>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</si>
  <si>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</si>
  <si>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</si>
  <si>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</si>
  <si>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</si>
  <si>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</si>
  <si>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</si>
  <si>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</si>
  <si>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</si>
  <si>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</si>
  <si>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</si>
  <si>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</si>
  <si>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</si>
  <si>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</si>
  <si>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</si>
  <si>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</si>
  <si>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</si>
  <si>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</si>
  <si>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</si>
  <si>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</si>
  <si>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</si>
  <si>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</si>
  <si>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</si>
  <si>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</si>
  <si>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</si>
  <si>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</si>
  <si>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</si>
  <si>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</si>
  <si>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</si>
  <si>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</si>
  <si>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</si>
  <si>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</si>
  <si>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</si>
  <si>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</si>
  <si>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</si>
  <si>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</si>
  <si>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</si>
  <si>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</si>
  <si>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</si>
  <si>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</si>
  <si>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</si>
  <si>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</si>
  <si>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</si>
  <si>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</si>
  <si>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</si>
  <si>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</si>
  <si>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</si>
  <si>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</si>
  <si>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</si>
  <si>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</si>
  <si>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</si>
  <si>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</si>
  <si>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</si>
  <si>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</si>
  <si>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</si>
  <si>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</si>
  <si>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</si>
  <si>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</si>
  <si>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</si>
  <si>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</si>
  <si>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</si>
  <si>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</si>
  <si>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</si>
  <si>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</si>
  <si>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</si>
  <si>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</si>
  <si>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</si>
  <si>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</si>
  <si>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</si>
  <si>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</si>
  <si>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</si>
  <si>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</si>
  <si>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</si>
  <si>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</si>
  <si>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</si>
  <si>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</si>
  <si>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</si>
  <si>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</si>
  <si>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</si>
  <si>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</si>
  <si>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</si>
  <si>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</si>
  <si>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</si>
  <si>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</si>
  <si>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</si>
  <si>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</si>
  <si>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</si>
  <si>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</si>
  <si>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</si>
  <si>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</si>
  <si>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</si>
  <si>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</si>
  <si>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</si>
  <si>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</si>
  <si>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</si>
  <si>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</si>
  <si>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</si>
  <si>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</si>
  <si>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</si>
  <si>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</si>
  <si>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</si>
  <si>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</si>
  <si>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</si>
  <si>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</si>
  <si>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</si>
  <si>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</si>
  <si>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</si>
  <si>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</si>
  <si>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</si>
  <si>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0, 12, 96</t>
  </si>
  <si>
    <t>0, 136, 227</t>
  </si>
  <si>
    <t>0, 100, 50</t>
  </si>
  <si>
    <t>0, 176, 22</t>
  </si>
  <si>
    <t>191, 0, 0</t>
  </si>
  <si>
    <t>230, 120, 0</t>
  </si>
  <si>
    <t>255, 191, 0</t>
  </si>
  <si>
    <t>150, 200, 0</t>
  </si>
  <si>
    <t>200, 0, 120</t>
  </si>
  <si>
    <t>77, 0, 96</t>
  </si>
  <si>
    <t>91, 0, 191</t>
  </si>
  <si>
    <t>0, 98, 130</t>
  </si>
  <si>
    <t>213, 218, 255</t>
  </si>
  <si>
    <t>213, 238, 255</t>
  </si>
  <si>
    <t>213, 255, 234</t>
  </si>
  <si>
    <t>213, 255, 218</t>
  </si>
  <si>
    <t>255, 213, 213</t>
  </si>
  <si>
    <t>255, 235, 213</t>
  </si>
  <si>
    <t>255, 244, 213</t>
  </si>
  <si>
    <t>Graph Type</t>
  </si>
  <si>
    <t>Modularity</t>
  </si>
  <si>
    <t>NodeXL Version</t>
  </si>
  <si>
    <t>1.0.1.336</t>
  </si>
  <si>
    <t>Group 1</t>
  </si>
  <si>
    <t>Group 2</t>
  </si>
  <si>
    <t>Top URLs in Tweet in Entire Graph</t>
  </si>
  <si>
    <t>Entire Graph Count</t>
  </si>
  <si>
    <t>Top URLs in Tweet in G1</t>
  </si>
  <si>
    <t>Top URLs in Tweet in G2</t>
  </si>
  <si>
    <t>G1 Count</t>
  </si>
  <si>
    <t>Top URLs in Tweet in G3</t>
  </si>
  <si>
    <t>G2 Count</t>
  </si>
  <si>
    <t>Top URLs in Tweet in G4</t>
  </si>
  <si>
    <t>G3 Count</t>
  </si>
  <si>
    <t>Top URLs in Tweet in G5</t>
  </si>
  <si>
    <t>G4 Count</t>
  </si>
  <si>
    <t>Top URLs in Tweet in G6</t>
  </si>
  <si>
    <t>G5 Count</t>
  </si>
  <si>
    <t>Top URLs in Tweet in G7</t>
  </si>
  <si>
    <t>G6 Count</t>
  </si>
  <si>
    <t>Top URLs in Tweet in G8</t>
  </si>
  <si>
    <t>G7 Count</t>
  </si>
  <si>
    <t>Top URLs in Tweet in G9</t>
  </si>
  <si>
    <t>G8 Count</t>
  </si>
  <si>
    <t>Top URLs in Tweet in G10</t>
  </si>
  <si>
    <t>G9 Count</t>
  </si>
  <si>
    <t>G10 Count</t>
  </si>
  <si>
    <t>Top URLs in Tweet</t>
  </si>
  <si>
    <t>http://www.huffingtonpost.com/2015/05/11/teen-takes-great-grandmother-to-prom_n_7258444.html?ir=Education&amp;ncid=tweetlnkushpmg00000023 http://www.huffingtonpost.com/2015/05/11/97-year-old-woman-first-field-trip_n_7244296.html?ir=Education&amp;ncid=tweetlnkushpmg00000023</t>
  </si>
  <si>
    <t>http://computerpakistan.com/urdu-video-tutorials-online-videos-learning-courses-urdu-school-computer-science-tutorials-urdu-tube-education-in-urdu-rt-yahootech-woman-sues-verizon-after-bad-customer-service-causes-heart-a/ http://computerpakistan.com/urdu-video-tutorials-online-videos-learning-courses-urdu-school-computer-science-tutorials-urdu-tube-education-in-urdu-rt-yahootech-woman-sues-verizon-after-bad-customer-service-causes-heart-a-2/ http://computerpakistan.com/urdu-video-tutorials-online-videos-learning-courses-urdu-school-computer-science-tutorials-urdu-tube-education-in-urdu-rt-yahootech-a-california-woman-claims-she-was-fired-for-deleting-an-app/</t>
  </si>
  <si>
    <t>Top Domains in Tweet in Entire Graph</t>
  </si>
  <si>
    <t>Top Domains in Tweet in G1</t>
  </si>
  <si>
    <t>Top Domains in Tweet in G2</t>
  </si>
  <si>
    <t>Top Domains in Tweet in G3</t>
  </si>
  <si>
    <t>Top Domains in Tweet in G4</t>
  </si>
  <si>
    <t>Top Domains in Tweet in G5</t>
  </si>
  <si>
    <t>Top Domains in Tweet in G6</t>
  </si>
  <si>
    <t>Top Domains in Tweet in G7</t>
  </si>
  <si>
    <t>Top Domains in Tweet in G8</t>
  </si>
  <si>
    <t>Top Domains in Tweet in G9</t>
  </si>
  <si>
    <t>Top Domains in Tweet in G10</t>
  </si>
  <si>
    <t>Top Domains in Tweet</t>
  </si>
  <si>
    <t>Top Hashtags in Tweet in Entire Graph</t>
  </si>
  <si>
    <t>classics</t>
  </si>
  <si>
    <t>free</t>
  </si>
  <si>
    <t>privatize</t>
  </si>
  <si>
    <t>sitback</t>
  </si>
  <si>
    <t>kickback</t>
  </si>
  <si>
    <t>Top Hashtags in Tweet in G1</t>
  </si>
  <si>
    <t>Top Hashtags in Tweet in G2</t>
  </si>
  <si>
    <t>Top Hashtags in Tweet in G3</t>
  </si>
  <si>
    <t>Top Hashtags in Tweet in G4</t>
  </si>
  <si>
    <t>Top Hashtags in Tweet in G5</t>
  </si>
  <si>
    <t>Top Hashtags in Tweet in G6</t>
  </si>
  <si>
    <t>Top Hashtags in Tweet in G7</t>
  </si>
  <si>
    <t>Top Hashtags in Tweet in G8</t>
  </si>
  <si>
    <t>Top Hashtags in Tweet in G9</t>
  </si>
  <si>
    <t>Top Hashtags in Tweet in G10</t>
  </si>
  <si>
    <t>Top Hashtags in Tweet</t>
  </si>
  <si>
    <t>education americanhistory women</t>
  </si>
  <si>
    <t>boyfriend marriage engaged advice family living woman life education success</t>
  </si>
  <si>
    <t>the classics woman in white wilkie collins free education</t>
  </si>
  <si>
    <t>Top Words in Tweet in Entire Graph</t>
  </si>
  <si>
    <t>woman</t>
  </si>
  <si>
    <t>rt</t>
  </si>
  <si>
    <t>white</t>
  </si>
  <si>
    <t>wilkie</t>
  </si>
  <si>
    <t>collins</t>
  </si>
  <si>
    <t>urdu</t>
  </si>
  <si>
    <t>Top Words in Tweet in G1</t>
  </si>
  <si>
    <t>Top Words in Tweet in G2</t>
  </si>
  <si>
    <t>teen</t>
  </si>
  <si>
    <t>takes</t>
  </si>
  <si>
    <t>great</t>
  </si>
  <si>
    <t>grandma</t>
  </si>
  <si>
    <t>prom</t>
  </si>
  <si>
    <t>'the</t>
  </si>
  <si>
    <t>prettiest</t>
  </si>
  <si>
    <t>woman'</t>
  </si>
  <si>
    <t>Top Words in Tweet in G3</t>
  </si>
  <si>
    <t>fl</t>
  </si>
  <si>
    <t>everywhere</t>
  </si>
  <si>
    <t>national</t>
  </si>
  <si>
    <t>attack</t>
  </si>
  <si>
    <t>Top Words in Tweet in G4</t>
  </si>
  <si>
    <t>yes</t>
  </si>
  <si>
    <t>rude</t>
  </si>
  <si>
    <t>ones</t>
  </si>
  <si>
    <t>told</t>
  </si>
  <si>
    <t>person</t>
  </si>
  <si>
    <t>doing</t>
  </si>
  <si>
    <t>job</t>
  </si>
  <si>
    <t>Top Words in Tweet in G5</t>
  </si>
  <si>
    <t>cameron</t>
  </si>
  <si>
    <t>annouces</t>
  </si>
  <si>
    <t>cabinet</t>
  </si>
  <si>
    <t>ucl</t>
  </si>
  <si>
    <t>student</t>
  </si>
  <si>
    <t>asks</t>
  </si>
  <si>
    <t>black</t>
  </si>
  <si>
    <t>female</t>
  </si>
  <si>
    <t>prime</t>
  </si>
  <si>
    <t>minister</t>
  </si>
  <si>
    <t>Top Words in Tweet in G6</t>
  </si>
  <si>
    <t>single</t>
  </si>
  <si>
    <t>hard</t>
  </si>
  <si>
    <t>Top Words in Tweet in G7</t>
  </si>
  <si>
    <t>learn</t>
  </si>
  <si>
    <t>money</t>
  </si>
  <si>
    <t>before</t>
  </si>
  <si>
    <t>emotions</t>
  </si>
  <si>
    <t>love</t>
  </si>
  <si>
    <t>shit</t>
  </si>
  <si>
    <t>Top Words in Tweet in G8</t>
  </si>
  <si>
    <t>Top Words in Tweet in G9</t>
  </si>
  <si>
    <t>young</t>
  </si>
  <si>
    <t>somali</t>
  </si>
  <si>
    <t>timeline</t>
  </si>
  <si>
    <t>goes</t>
  </si>
  <si>
    <t>higher</t>
  </si>
  <si>
    <t>institution</t>
  </si>
  <si>
    <t>Top Words in Tweet in G10</t>
  </si>
  <si>
    <t>Top Words in Tweet</t>
  </si>
  <si>
    <t>classics rt sofiaorden woman white wilkie collins free education</t>
  </si>
  <si>
    <t>teen takes great grandma prom 'the prettiest woman' rt huffpostedu</t>
  </si>
  <si>
    <t>diverdown48 elderberryplace edvotes ee_woman fl everywhere national attack rt exposingalec</t>
  </si>
  <si>
    <t>jtheodozio brittmchenry yes rude ones woman told person doing job</t>
  </si>
  <si>
    <t>cameron annouces cabinet ucl student asks black female prime minister</t>
  </si>
  <si>
    <t>nidak_ faraztalat education single woman hard</t>
  </si>
  <si>
    <t>rt keisha_theone woman learn money education before emotions love shit</t>
  </si>
  <si>
    <t/>
  </si>
  <si>
    <t>young somali woman timeline goes higher education institution job sitback</t>
  </si>
  <si>
    <t>woman praises school district top high schools ranking holds up</t>
  </si>
  <si>
    <t>look history edtech invoking wonder woman golden lasso education technology</t>
  </si>
  <si>
    <t>rt fuckdesehoezzz love woman education paper</t>
  </si>
  <si>
    <t>urdu tutorials video online videos learning courses school computer science</t>
  </si>
  <si>
    <t>notice continue bring up holly's education jealous educated black woman</t>
  </si>
  <si>
    <t>now marriage making average woman feel special spending college education's</t>
  </si>
  <si>
    <t>u</t>
  </si>
  <si>
    <t>tamaarraa_ woman takes vacation education read more</t>
  </si>
  <si>
    <t>c'est</t>
  </si>
  <si>
    <t>group dammit violet good class education woman gtfo xd</t>
  </si>
  <si>
    <t>masa depan perspective woman pun nak anak2 terjamin money education</t>
  </si>
  <si>
    <t>more</t>
  </si>
  <si>
    <t>educate important develop spirit character man woman mind education</t>
  </si>
  <si>
    <t>higher wen comes black woman education linked chances being</t>
  </si>
  <si>
    <t>little sister truly inspired dedication education without relying parent's help</t>
  </si>
  <si>
    <t>less</t>
  </si>
  <si>
    <t>hal heiner jus insulted entire population successful men woman high</t>
  </si>
  <si>
    <t>empowering syrian women w governance democracy building skills check out</t>
  </si>
  <si>
    <t>plane makes emergency landing mom asks hot meal calm teen</t>
  </si>
  <si>
    <t>children</t>
  </si>
  <si>
    <t>busy man kanye still out here getting education kim doing</t>
  </si>
  <si>
    <t>ur</t>
  </si>
  <si>
    <t>review vindication rights woman mary wollstonecraft sexual equality through education</t>
  </si>
  <si>
    <t>important</t>
  </si>
  <si>
    <t>over</t>
  </si>
  <si>
    <t>morning forsyth</t>
  </si>
  <si>
    <t>nice one</t>
  </si>
  <si>
    <t>good man</t>
  </si>
  <si>
    <t>value</t>
  </si>
  <si>
    <t>keep black keeps woman fat aids white man's dumb education</t>
  </si>
  <si>
    <t>public</t>
  </si>
  <si>
    <t>amp</t>
  </si>
  <si>
    <t>better</t>
  </si>
  <si>
    <t>good</t>
  </si>
  <si>
    <t>Top Word Pairs in Tweet in Entire Graph</t>
  </si>
  <si>
    <t>woman,white</t>
  </si>
  <si>
    <t>white,wilkie</t>
  </si>
  <si>
    <t>wilkie,collins</t>
  </si>
  <si>
    <t>collins,classics</t>
  </si>
  <si>
    <t>classics,free</t>
  </si>
  <si>
    <t>free,classics</t>
  </si>
  <si>
    <t>classics,education</t>
  </si>
  <si>
    <t>rt,sofiaorden</t>
  </si>
  <si>
    <t>sofiaorden,woman</t>
  </si>
  <si>
    <t>teen,takes</t>
  </si>
  <si>
    <t>Top Word Pairs in Tweet in G1</t>
  </si>
  <si>
    <t>Top Word Pairs in Tweet in G2</t>
  </si>
  <si>
    <t>takes,great</t>
  </si>
  <si>
    <t>great,grandma</t>
  </si>
  <si>
    <t>grandma,prom</t>
  </si>
  <si>
    <t>prom,'the</t>
  </si>
  <si>
    <t>'the,prettiest</t>
  </si>
  <si>
    <t>prettiest,woman'</t>
  </si>
  <si>
    <t>rt,huffpostedu</t>
  </si>
  <si>
    <t>huffpostedu,teen</t>
  </si>
  <si>
    <t>Top Word Pairs in Tweet in G3</t>
  </si>
  <si>
    <t>diverdown48,elderberryplace</t>
  </si>
  <si>
    <t>elderberryplace,edvotes</t>
  </si>
  <si>
    <t>edvotes,ee_woman</t>
  </si>
  <si>
    <t>ee_woman,fl</t>
  </si>
  <si>
    <t>fl,everywhere</t>
  </si>
  <si>
    <t>everywhere,national</t>
  </si>
  <si>
    <t>national,attack</t>
  </si>
  <si>
    <t>rt,exposingalec</t>
  </si>
  <si>
    <t>exposingalec,diverdown48</t>
  </si>
  <si>
    <t>attack,privati</t>
  </si>
  <si>
    <t>Top Word Pairs in Tweet in G4</t>
  </si>
  <si>
    <t>jtheodozio,brittmchenry</t>
  </si>
  <si>
    <t>brittmchenry,yes</t>
  </si>
  <si>
    <t>yes,rude</t>
  </si>
  <si>
    <t>rude,ones</t>
  </si>
  <si>
    <t>ones,woman</t>
  </si>
  <si>
    <t>woman,told</t>
  </si>
  <si>
    <t>told,person</t>
  </si>
  <si>
    <t>person,doing</t>
  </si>
  <si>
    <t>doing,job</t>
  </si>
  <si>
    <t>job,better</t>
  </si>
  <si>
    <t>Top Word Pairs in Tweet in G5</t>
  </si>
  <si>
    <t>cameron,annouces</t>
  </si>
  <si>
    <t>annouces,cabinet</t>
  </si>
  <si>
    <t>cabinet,ucl</t>
  </si>
  <si>
    <t>ucl,student</t>
  </si>
  <si>
    <t>student,asks</t>
  </si>
  <si>
    <t>asks,black</t>
  </si>
  <si>
    <t>black,female</t>
  </si>
  <si>
    <t>female,prime</t>
  </si>
  <si>
    <t>prime,minister</t>
  </si>
  <si>
    <t>rt,runnymedetrust</t>
  </si>
  <si>
    <t>Top Word Pairs in Tweet in G6</t>
  </si>
  <si>
    <t>Top Word Pairs in Tweet in G7</t>
  </si>
  <si>
    <t>rt,keisha_theone</t>
  </si>
  <si>
    <t>keisha_theone,woman</t>
  </si>
  <si>
    <t>woman,learn</t>
  </si>
  <si>
    <t>learn,money</t>
  </si>
  <si>
    <t>money,education</t>
  </si>
  <si>
    <t>education,before</t>
  </si>
  <si>
    <t>before,emotions</t>
  </si>
  <si>
    <t>emotions,love</t>
  </si>
  <si>
    <t>love,shit</t>
  </si>
  <si>
    <t>shit,leave</t>
  </si>
  <si>
    <t>Top Word Pairs in Tweet in G8</t>
  </si>
  <si>
    <t>Top Word Pairs in Tweet in G9</t>
  </si>
  <si>
    <t>young,somali</t>
  </si>
  <si>
    <t>somali,woman</t>
  </si>
  <si>
    <t>woman,timeline</t>
  </si>
  <si>
    <t>timeline,goes</t>
  </si>
  <si>
    <t>goes,higher</t>
  </si>
  <si>
    <t>higher,education</t>
  </si>
  <si>
    <t>education,institution</t>
  </si>
  <si>
    <t>institution,job</t>
  </si>
  <si>
    <t>job,sitback</t>
  </si>
  <si>
    <t>rt,arrawelo_</t>
  </si>
  <si>
    <t>Top Word Pairs in Tweet in G10</t>
  </si>
  <si>
    <t>Top Word Pairs in Tweet</t>
  </si>
  <si>
    <t>rt,sofiaorden  sofiaorden,woman  woman,white  white,wilkie  wilkie,collins  collins,classics  classics,free  free,classics  classics,education</t>
  </si>
  <si>
    <t>teen,takes  takes,great  great,grandma  grandma,prom  prom,'the  'the,prettiest  prettiest,woman'  rt,huffpostedu  huffpostedu,teen</t>
  </si>
  <si>
    <t>diverdown48,elderberryplace  elderberryplace,edvotes  edvotes,ee_woman  ee_woman,fl  fl,everywhere  everywhere,national  national,attack  rt,exposingalec  exposingalec,diverdown48  attack,privati</t>
  </si>
  <si>
    <t>jtheodozio,brittmchenry  brittmchenry,yes  yes,rude  rude,ones  ones,woman  woman,told  told,person  person,doing  doing,job  job,better</t>
  </si>
  <si>
    <t>cameron,annouces  annouces,cabinet  cabinet,ucl  ucl,student  student,asks  asks,black  black,female  female,prime  prime,minister  rt,runnymedetrust</t>
  </si>
  <si>
    <t>rt,keisha_theone  keisha_theone,woman  woman,learn  learn,money  money,education  education,before  before,emotions  emotions,love  love,shit  shit,leave</t>
  </si>
  <si>
    <t>young,somali  somali,woman  woman,timeline  timeline,goes  goes,higher  higher,education  education,institution  institution,job  job,sitback  rt,arrawelo_</t>
  </si>
  <si>
    <t>woman,praises  praises,school  school,district  district,top  top,high  high,schools  schools,ranking  ranking,holds  holds,up  up,copy</t>
  </si>
  <si>
    <t>look,history  history,edtech  edtech,invoking  invoking,wonder  wonder,woman  woman,golden  golden,lasso  lasso,education  education,technology  technology,via</t>
  </si>
  <si>
    <t>rt,fuckdesehoezzz  fuckdesehoezzz,love  love,woman  woman,education  education,paper</t>
  </si>
  <si>
    <t>urdu,video  video,tutorials  tutorials,online  online,videos  videos,learning  learning,courses  courses,urdu  urdu,school  school,computer  computer,science</t>
  </si>
  <si>
    <t>notice,continue  continue,bring  bring,up  up,holly's  holly's,education  education,jealous  jealous,educated  educated,black  black,woman  woman,dancemoms</t>
  </si>
  <si>
    <t>now,marriage  marriage,making  making,average  average,woman  woman,feel  feel,special  special,spending  spending,college  college,education's  education's,worth</t>
  </si>
  <si>
    <t>tamaarraa_,woman  woman,takes  takes,vacation  vacation,education  education,read  read,more</t>
  </si>
  <si>
    <t>group,dammit  dammit,violet  violet,good  good,class  class,education  education,woman  woman,gtfo  gtfo,xd</t>
  </si>
  <si>
    <t>masa,depan  perspective,woman  woman,pun  pun,nak  nak,masa  depan,anak2  anak2,terjamin  terjamin,money  money,education  education,lah</t>
  </si>
  <si>
    <t>important,educate  educate,develop  develop,spirit  spirit,character  character,man  man,woman  woman,educate  educate,mind</t>
  </si>
  <si>
    <t>wen,comes  comes,black  black,woman  woman,higher  higher,education  education,linked  linked,higher  higher,chances  chances,being</t>
  </si>
  <si>
    <t>little,sister  sister,truly  truly,inspired  inspired,dedication  dedication,education  education,without  without,relying  relying,parent's  parent's,help  help,such</t>
  </si>
  <si>
    <t>hal,heiner  heiner,jus  jus,insulted  insulted,entire  entire,population  population,successful  successful,men  men,woman  woman,high  high,school</t>
  </si>
  <si>
    <t>empowering,syrian  syrian,women  women,w  w,governance  governance,democracy  democracy,building  building,skills  skills,check  check,out  out,inspiring</t>
  </si>
  <si>
    <t>plane,makes  makes,emergency  emergency,landing  landing,mom  mom,asks  asks,hot  hot,meal  meal,calm  calm,teen  teen,w</t>
  </si>
  <si>
    <t>busy,man  man,kanye  kanye,still  still,out  out,here  here,getting  getting,education  education,kim  kim,doing  doing,shit</t>
  </si>
  <si>
    <t>review,vindication  vindication,rights  rights,woman  woman,mary  mary,wollstonecraft  sexual,equality  equality,through  through,education</t>
  </si>
  <si>
    <t>nice,one</t>
  </si>
  <si>
    <t>black,woman  white,man's  man's,dumb  dumb,education</t>
  </si>
  <si>
    <t>Top Replied-To in Entire Graph</t>
  </si>
  <si>
    <t>Top Mentioned in Entire Graph</t>
  </si>
  <si>
    <t>Top Replied-To in G1</t>
  </si>
  <si>
    <t>Top Replied-To in G2</t>
  </si>
  <si>
    <t>Top Mentioned in G1</t>
  </si>
  <si>
    <t>Top Mentioned in G2</t>
  </si>
  <si>
    <t>Top Replied-To in G3</t>
  </si>
  <si>
    <t>Top Mentioned in G3</t>
  </si>
  <si>
    <t>Top Replied-To in G4</t>
  </si>
  <si>
    <t>Top Mentioned in G4</t>
  </si>
  <si>
    <t>Top Replied-To in G5</t>
  </si>
  <si>
    <t>Top Mentioned in G5</t>
  </si>
  <si>
    <t>Top Replied-To in G6</t>
  </si>
  <si>
    <t>Top Mentioned in G6</t>
  </si>
  <si>
    <t>Top Replied-To in G7</t>
  </si>
  <si>
    <t>Top Mentioned in G7</t>
  </si>
  <si>
    <t>Top Replied-To in G8</t>
  </si>
  <si>
    <t>Top Mentioned in G8</t>
  </si>
  <si>
    <t>Top Replied-To in G9</t>
  </si>
  <si>
    <t>Top Mentioned in G9</t>
  </si>
  <si>
    <t>Top Replied-To in G10</t>
  </si>
  <si>
    <t>Top Mentioned in G10</t>
  </si>
  <si>
    <t>Top Replied-To in Tweet</t>
  </si>
  <si>
    <t>haleemak_ yrwhm</t>
  </si>
  <si>
    <t>Top Mentioned in Tweet</t>
  </si>
  <si>
    <t>elderberryplace edvotes ee_woman exposingalec diverdown48</t>
  </si>
  <si>
    <t>brittmchenry bullsot jtheodozio</t>
  </si>
  <si>
    <t>nidak_ faraztalat mbzeee</t>
  </si>
  <si>
    <t>xolotl audreywatters</t>
  </si>
  <si>
    <t>ndn melhorl</t>
  </si>
  <si>
    <t>leandrapersad tamaarraa_</t>
  </si>
  <si>
    <t>bostonuniversity</t>
  </si>
  <si>
    <t>Top Tweeters in Entire Graph</t>
  </si>
  <si>
    <t>Top Tweeters in G1</t>
  </si>
  <si>
    <t>Top Tweeters in G2</t>
  </si>
  <si>
    <t>Top Tweeters in G3</t>
  </si>
  <si>
    <t>Top Tweeters in G4</t>
  </si>
  <si>
    <t>Top Tweeters in G5</t>
  </si>
  <si>
    <t>Top Tweeters in G6</t>
  </si>
  <si>
    <t>Top Tweeters in G7</t>
  </si>
  <si>
    <t>Top Tweeters in G8</t>
  </si>
  <si>
    <t>Top Tweeters in G9</t>
  </si>
  <si>
    <t>Top Tweeters in G10</t>
  </si>
  <si>
    <t>Top Tweeters</t>
  </si>
  <si>
    <t>sofiaorden ohio98babe wendchain mayittav kimreedyy n8taki tiftan de08b 0am8er eleparal</t>
  </si>
  <si>
    <t>huffpostedu antoniobuehler mobile_reportz maggiebella preguntamama bearcastmedia rhrebinka championsknow heathermbeaven colbycoated</t>
  </si>
  <si>
    <t>dtporge exposingalec elderberryplace workclassjane diverdown48 ee_woman edvotes</t>
  </si>
  <si>
    <t>chiweethedog brothermanphil brittmchenry bullsot illmatic99 jtheodozio</t>
  </si>
  <si>
    <t>kwebbrcn jane_basham runnymedetrust rylaaah tesswilliams6</t>
  </si>
  <si>
    <t>mbzeee yrwhm nidak_ haleemak_ faraztalat</t>
  </si>
  <si>
    <t>jikeriaaa_ kxliegh_ keisha_theone tiffany23237</t>
  </si>
  <si>
    <t>myknittingwool financialreview latingle</t>
  </si>
  <si>
    <t>arrawelo_ _himam saltooturnt</t>
  </si>
  <si>
    <t>audreywatters xolotl dwproctor</t>
  </si>
  <si>
    <t>ndn melhorl jacobwinge</t>
  </si>
  <si>
    <t>fablekids hackeducation cetpa</t>
  </si>
  <si>
    <t>fuckdesehoezzz theregokii__ effortlesslyraw</t>
  </si>
  <si>
    <t>nbcnightlynews tracwell michelleobama</t>
  </si>
  <si>
    <t>suziesheehan andariyamag</t>
  </si>
  <si>
    <t>gripeo_outreach computercertify</t>
  </si>
  <si>
    <t>teammak2016 carlaakinss</t>
  </si>
  <si>
    <t>publisherswkly refracting</t>
  </si>
  <si>
    <t>abitofkwanslife lovey_cm</t>
  </si>
  <si>
    <t>raveenthedream kick_n_snare</t>
  </si>
  <si>
    <t>tachyon_web alrenous</t>
  </si>
  <si>
    <t>cristiano ezeiche21</t>
  </si>
  <si>
    <t>being_woman whitehouse</t>
  </si>
  <si>
    <t>rollingstone afsienko</t>
  </si>
  <si>
    <t>woman_223 trevyjnr</t>
  </si>
  <si>
    <t>glblctzn drozann</t>
  </si>
  <si>
    <t>oldandrewuk labourteachers</t>
  </si>
  <si>
    <t>bunny5moon thedragan2121</t>
  </si>
  <si>
    <t>zheelaj ndi</t>
  </si>
  <si>
    <t>_anupa farrah_khan</t>
  </si>
  <si>
    <t>lumisopa_ rawlingsbeckyxo</t>
  </si>
  <si>
    <t>satanspeedsup __shaheena</t>
  </si>
  <si>
    <t>mammagardner dmgrossblatt</t>
  </si>
  <si>
    <t>_morganliane grlforce</t>
  </si>
  <si>
    <t>intanimpian syamimifitrah</t>
  </si>
  <si>
    <t>dat_mvp_tmarq yesitsstrue</t>
  </si>
  <si>
    <t>teapartyedu trobrien11</t>
  </si>
  <si>
    <t>scoopit imelda_elliott</t>
  </si>
  <si>
    <t>xxheadfullahair lateai</t>
  </si>
  <si>
    <t>lindsiexd samgar_1</t>
  </si>
  <si>
    <t>quicktempa worded_woman</t>
  </si>
  <si>
    <t>drudge_report matthewwa25</t>
  </si>
  <si>
    <t>cyncyty66 kathleen_wynne</t>
  </si>
  <si>
    <t>gowithmark phyllissparksky</t>
  </si>
  <si>
    <t>19bq91 openideo</t>
  </si>
  <si>
    <t>sandstock suzannemalveaux</t>
  </si>
  <si>
    <t>louisekinross csudoma</t>
  </si>
  <si>
    <t>drmerle larryasler</t>
  </si>
  <si>
    <t>robertfrausto justonered</t>
  </si>
  <si>
    <t>Top URLs in Tweet by Count</t>
  </si>
  <si>
    <t>http://computerpakistan.com/urdu-video-tutorials-online-videos-learning-courses-urdu-school-computer-science-tutorials-urdu-tube-education-in-urdu-rt-yahootech-a-california-woman-claims-she-was-fired-for-deleting-an-app/ http://computerpakistan.com/urdu-video-tutorials-online-videos-learning-courses-urdu-school-computer-science-tutorials-urdu-tube-education-in-urdu-rt-yahootech-woman-sues-verizon-after-bad-customer-service-causes-heart-a-2/ http://computerpakistan.com/urdu-video-tutorials-online-videos-learning-courses-urdu-school-computer-science-tutorials-urdu-tube-education-in-urdu-rt-yahootech-woman-sues-verizon-after-bad-customer-service-causes-heart-a/</t>
  </si>
  <si>
    <t>http://computerpakistan.com/urdu-video-tutorials-online-videos-learning-courses-urdu-school-computer-science-tutorials-urdu-tube-education-in-urdu-rt-yahootech-woman-sues-verizon-after-bad-customer-service-causes-heart-a/ http://computerpakistan.com/urdu-video-tutorials-online-videos-learning-courses-urdu-school-computer-science-tutorials-urdu-tube-education-in-urdu-rt-yahootech-woman-sues-verizon-after-bad-customer-service-causes-heart-a-2/</t>
  </si>
  <si>
    <t>Top URLs in Tweet by Salience</t>
  </si>
  <si>
    <t>http://computerpakistan.com/urdu-video-tutorials-online-videos-learning-courses-urdu-school-computer-science-tutorials-urdu-tube-education-in-urdu-rt-yahootech-woman-sues-verizon-after-bad-customer-service-causes-heart-a-2/ http://computerpakistan.com/urdu-video-tutorials-online-videos-learning-courses-urdu-school-computer-science-tutorials-urdu-tube-education-in-urdu-rt-yahootech-woman-sues-verizon-after-bad-customer-service-causes-heart-a/</t>
  </si>
  <si>
    <t>Top Domains in Tweet by Count</t>
  </si>
  <si>
    <t>Top Domains in Tweet by Salience</t>
  </si>
  <si>
    <t>Top Hashtags in Tweet by Count</t>
  </si>
  <si>
    <t>Top Hashtags in Tweet by Salience</t>
  </si>
  <si>
    <t>americanhistory women education</t>
  </si>
  <si>
    <t>Top Words in Tweet by Count</t>
  </si>
  <si>
    <t>robertfrausto busy man kanye still out here getting education kim</t>
  </si>
  <si>
    <t>fuckdesehoezzz love woman education paper</t>
  </si>
  <si>
    <t>good thoughts go out woman student w seizure disorder caused</t>
  </si>
  <si>
    <t>children larryasler excuse always interested education attend uni woman know</t>
  </si>
  <si>
    <t>keisha_theone woman learn money education before emotions love shit leave</t>
  </si>
  <si>
    <t>louisekinross plane makes emergency landing mom asks hot meal calm</t>
  </si>
  <si>
    <t>flagstaff woman 14 children herself mother hundreds more</t>
  </si>
  <si>
    <t>govt trivia woman one few democrats state government leadership amp</t>
  </si>
  <si>
    <t>nbcnightlynews michelleobama friday unemployed bcuz black woman education more qualified</t>
  </si>
  <si>
    <t>exposingalec diverdown48 elderberryplace edvotes ee_woman fl everywhere national attack privati</t>
  </si>
  <si>
    <t>diverdown48 elderberryplace edvotes ee_woman fl everywhere national attack privatize education</t>
  </si>
  <si>
    <t>suzannemalveaux woman w ivy league education arm spending 1 2b</t>
  </si>
  <si>
    <t>openideo empowering syrian women w governance democracy building skills check</t>
  </si>
  <si>
    <t>phyllissparksky hal heiner jus insulted entire population successful men woman</t>
  </si>
  <si>
    <t>kathleen_wynne make bring education back ontario month wth wrong woman</t>
  </si>
  <si>
    <t>less drudge_report maybe woman education time job many factors debate</t>
  </si>
  <si>
    <t>better woman s education chance children surviving economically protecting</t>
  </si>
  <si>
    <t>leading woman connection computers open arms liberal education xcgqfkyaj</t>
  </si>
  <si>
    <t>woman busty heart wikipedia page emily griffith champion adult education</t>
  </si>
  <si>
    <t>quicktempa professor actually cares education students dope</t>
  </si>
  <si>
    <t>beautiful vivacious woman education whatever one those</t>
  </si>
  <si>
    <t>woman think children need education</t>
  </si>
  <si>
    <t>lindsiexd little sister truly inspired dedication education without relying parent's</t>
  </si>
  <si>
    <t>standard porn scene 1 woman 3 men spitting face calling</t>
  </si>
  <si>
    <t>michelle obama sure rough life ivy league education depressing bitter</t>
  </si>
  <si>
    <t>woman job nice damn education career started takes cake womenwhomakerealmoney</t>
  </si>
  <si>
    <t>amp woman gotta learn put money education before emotions love</t>
  </si>
  <si>
    <t>bostonuniversity vilifying woman having views find objectionable kind education offering</t>
  </si>
  <si>
    <t>public truly self made man woman ignorant roads education flatworm</t>
  </si>
  <si>
    <t>woman take education next level</t>
  </si>
  <si>
    <t>higher wen comes black woman education linked chances being single</t>
  </si>
  <si>
    <t>higher xxheadfullahair wen comes black woman education linked chances being</t>
  </si>
  <si>
    <t>education sandra day o'connor more woman wider gap between men's</t>
  </si>
  <si>
    <t>classics sofiaorden woman white wilkie collins free education</t>
  </si>
  <si>
    <t>classics woman white wilkie collins free education f</t>
  </si>
  <si>
    <t>woman plan future education probably beautiful sight</t>
  </si>
  <si>
    <t>nicola sturgeon loose women 'most powerful woman british independent scoopit</t>
  </si>
  <si>
    <t>rest peace ruthmompati great woman word education</t>
  </si>
  <si>
    <t>dear sahabat kharisma woman amp education inspirational sharing session bersama</t>
  </si>
  <si>
    <t>girls http t co tmgdccjcx7 boyfriend marriage engaged advice family</t>
  </si>
  <si>
    <t>education liberates woman</t>
  </si>
  <si>
    <t>education educate history woman's club movement america jane cunningham croly</t>
  </si>
  <si>
    <t>educate teapartyedu important develop spirit character man woman mind bo</t>
  </si>
  <si>
    <t>more yesitsstrue drinking habits education directly proportional women educated woman</t>
  </si>
  <si>
    <t>disrespectful unacceptable behavior coming muslim woman clearly lacks morals education</t>
  </si>
  <si>
    <t>huffpostedu teen takes great grandma prom 'the prettiest woman'</t>
  </si>
  <si>
    <t>teen takes great grandma prom 'the prettiest woman' 97 year</t>
  </si>
  <si>
    <t>woman 91 threatens occupy fashola office college returned 7 days</t>
  </si>
  <si>
    <t>news woman 91 threatens occupy fashola office college returned 7</t>
  </si>
  <si>
    <t>apparent flight attendants need education children autism</t>
  </si>
  <si>
    <t>value uganda woman directly tied many children education increases self</t>
  </si>
  <si>
    <t>one young woman never vote conservative education</t>
  </si>
  <si>
    <t>97 year old 'guardian angel' goes field trip local schoolchildren</t>
  </si>
  <si>
    <t>good man woman cooks cleans works education always looks oh</t>
  </si>
  <si>
    <t>nice one anti gay woman minister equalities department education cameron</t>
  </si>
  <si>
    <t>morning forsyth enjoy fun education woman family magazines' kids out</t>
  </si>
  <si>
    <t>rahulvssmriti amethisis smriti irani's jageedar tell woman mind hrd business</t>
  </si>
  <si>
    <t>masa depan intanimpian perspective woman pun nak anak2 terjamin money</t>
  </si>
  <si>
    <t>grlforce annoys usa woman same level education male counterpart expect</t>
  </si>
  <si>
    <t>education woman heilbrun carolyn g</t>
  </si>
  <si>
    <t>money smoothes education communication advice give woman</t>
  </si>
  <si>
    <t>dmgrossblatt yes education good woman</t>
  </si>
  <si>
    <t>abstinence education leads young women understand basics bodies happens</t>
  </si>
  <si>
    <t>know patriarchy scale countries woman killed wanting education</t>
  </si>
  <si>
    <t>satanspeedsup nicola morgan equalities minister education secretary woman homophobe still</t>
  </si>
  <si>
    <t>rawlingsbeckyxo terrible attitude towards education young woman</t>
  </si>
  <si>
    <t>people actually exist uk higher education</t>
  </si>
  <si>
    <t>_anupa two years ago wrote abt mom returning school amp</t>
  </si>
  <si>
    <t>stop chasing money hungry education having ass bitches woman</t>
  </si>
  <si>
    <t>w s e scholarship apps due 5 15 awarding 1</t>
  </si>
  <si>
    <t>ndi afghan woman activist continue empowering women through education seminars</t>
  </si>
  <si>
    <t>runnymedetrust cameron annouces cabinet ucl student asks black female prime</t>
  </si>
  <si>
    <t>thedragan2121 group dammit violet good class education woman gtfo xd</t>
  </si>
  <si>
    <t>sjws lead note harassed vilified woman disagreed enabling rape</t>
  </si>
  <si>
    <t>honest finding another woman education blogger agree write post labourteachers</t>
  </si>
  <si>
    <t>glblctzn woman needs good education otherwise future decent pay</t>
  </si>
  <si>
    <t>inspiring one woman's motivation found school love son imagine well</t>
  </si>
  <si>
    <t>over detest news events proves need effective realistic education</t>
  </si>
  <si>
    <t>hard yrwhm lol education needed friend single parent woman very</t>
  </si>
  <si>
    <t>haleemak_ nidak_ mbzeee faraztalat financial constraints education skills job faces</t>
  </si>
  <si>
    <t>c'est trevyjnr la virginité plus qu'une fierté ton éducation l'honneur</t>
  </si>
  <si>
    <t>woman want release identity now homeless well college education fell</t>
  </si>
  <si>
    <t>take look rollingstone changed woman's photo see sick modern journalism</t>
  </si>
  <si>
    <t>leandrapersad tamaarraa_ woman takes vacation education read more</t>
  </si>
  <si>
    <t>bullsot jtheodozio brittmchenry yes rude ones woman told person doing</t>
  </si>
  <si>
    <t>another example one those georgia charlatans woman doctorate degree education</t>
  </si>
  <si>
    <t>whitehouse agree s time expand opportunity investing early childhood education</t>
  </si>
  <si>
    <t>u cristiano see lot philanthropy read woman helped pay son's</t>
  </si>
  <si>
    <t>子育て そろそろ流行の時期 手足口病の症状と対策方法 excite http t co akgatrxefr sanfujinka</t>
  </si>
  <si>
    <t>important world wide education rape change happen woman well man</t>
  </si>
  <si>
    <t>building handyman woman check inc kitchener languages english education completion</t>
  </si>
  <si>
    <t>melhorl woman praises school district top high schools ranking holds</t>
  </si>
  <si>
    <t>alrenous now marriage making average woman feel special spending college</t>
  </si>
  <si>
    <t>oh come going sex education woman even know pregnant duh</t>
  </si>
  <si>
    <t>raveenthedream dangerous woman education mission</t>
  </si>
  <si>
    <t>abitofkwanslife notice continue bring up holly's education jealous educated black</t>
  </si>
  <si>
    <t>8th grade english class teacher told woman deserve free education</t>
  </si>
  <si>
    <t>changing country better education healthy future somalia children woman history</t>
  </si>
  <si>
    <t>disgusting let's glad more black men woman actually want further</t>
  </si>
  <si>
    <t>ur young woman learn put money amp education before emotions</t>
  </si>
  <si>
    <t>xolotl bet realize edtech wonder woman golden lasso education technology</t>
  </si>
  <si>
    <t>super woman grandma shaped education</t>
  </si>
  <si>
    <t>invest woman's education amp future</t>
  </si>
  <si>
    <t>publisherswkly red jacket exceptional story one woman's education career amp</t>
  </si>
  <si>
    <t>woman froze death school middle giving lesson teachers education</t>
  </si>
  <si>
    <t>carlaakinss education important woman</t>
  </si>
  <si>
    <t>historically human civilizations heterosexual relationships education employment man supposed better</t>
  </si>
  <si>
    <t>urdu tutorials computercertify video online videos learning courses school computer</t>
  </si>
  <si>
    <t>woman 20 bill more education news</t>
  </si>
  <si>
    <t>arrawelo_ young somali woman timeline goes higher education institution job</t>
  </si>
  <si>
    <t>harriet tubman first woman 20 bill look up sad public</t>
  </si>
  <si>
    <t>andariyamag pioneering programme teaches pupils dangers fgm uk founded young</t>
  </si>
  <si>
    <t>latingle financialreview cutting billions health education 80k woman ppl family</t>
  </si>
  <si>
    <t>u grown ass nigga unemployed talking reck woman job education</t>
  </si>
  <si>
    <t>Top Words in Tweet by Salience</t>
  </si>
  <si>
    <t>keep keeps amp hard community give away whites black woman</t>
  </si>
  <si>
    <t>educate history woman's club movement america jane cunningham croly americanhistory</t>
  </si>
  <si>
    <t>achieve call review vindication rights woman mary wollstonecraft sexual equality</t>
  </si>
  <si>
    <t>Top Word Pairs in Tweet by Count</t>
  </si>
  <si>
    <t>rt,robertfrausto  robertfrausto,busy  busy,man  man,kanye  kanye,still  still,out  out,here  here,getting  getting,education  education,kim</t>
  </si>
  <si>
    <t>good,thoughts  thoughts,go  go,out  out,woman  woman,student  student,w  w,seizure  seizure,disorder  disorder,caused  caused,years</t>
  </si>
  <si>
    <t>larryasler,excuse  excuse,always  always,interested  interested,education  education,children  children,attend  attend,uni  uni,woman  woman,know  know,children</t>
  </si>
  <si>
    <t>rt,louisekinross  louisekinross,plane  plane,makes  makes,emergency  emergency,landing  landing,mom  mom,asks  asks,hot  hot,meal  meal,calm</t>
  </si>
  <si>
    <t>flagstaff,woman  woman,14  14,children  children,herself  herself,mother  mother,hundreds  hundreds,more</t>
  </si>
  <si>
    <t>govt,trivia  trivia,woman  woman,one  one,few  few,democrats  democrats,state  state,government  government,leadership  leadership,amp  amp,focused</t>
  </si>
  <si>
    <t>nbcnightlynews,michelleobama  michelleobama,friday  friday,unemployed  unemployed,bcuz  bcuz,black  black,woman  woman,education  education,more  more,qualified  qualified,master's</t>
  </si>
  <si>
    <t>rt,exposingalec  exposingalec,diverdown48  diverdown48,elderberryplace  elderberryplace,edvotes  edvotes,ee_woman  ee_woman,fl  fl,everywhere  everywhere,national  national,attack  attack,privati</t>
  </si>
  <si>
    <t>diverdown48,elderberryplace  elderberryplace,edvotes  edvotes,ee_woman  ee_woman,fl  fl,everywhere  everywhere,national  national,attack  attack,privatize  privatize,education</t>
  </si>
  <si>
    <t>suzannemalveaux,woman  woman,w  w,ivy  ivy,league  league,education  education,arm  arm,spending  spending,1  1,2b  2b,perks</t>
  </si>
  <si>
    <t>rt,openideo  openideo,empowering  empowering,syrian  syrian,women  women,w  w,governance  governance,democracy  democracy,building  building,skills  skills,check</t>
  </si>
  <si>
    <t>rt,phyllissparksky  phyllissparksky,hal  hal,heiner  heiner,jus  jus,insulted  insulted,entire  entire,population  population,successful  successful,men  men,woman</t>
  </si>
  <si>
    <t>kathleen_wynne,make  make,bring  bring,education  education,back  back,ontario  ontario,month  month,wth  wth,wrong  wrong,woman</t>
  </si>
  <si>
    <t>drudge_report,maybe  maybe,woman  woman,less  less,education  education,less  less,time  time,job  job,many  many,factors  factors,debate</t>
  </si>
  <si>
    <t>better,woman  woman,s  s,education  education,better  better,chance  chance,children  children,surviving  surviving,economically  economically,protecting</t>
  </si>
  <si>
    <t>leading,woman  woman,connection  connection,computers  computers,open  open,arms  arms,liberal  liberal,education  education,xcgqfkyaj</t>
  </si>
  <si>
    <t>woman,busty  busty,heart  heart,wikipedia  wikipedia,page  page,emily  emily,griffith  griffith,champion  champion,adult  adult,education  education,pioneered</t>
  </si>
  <si>
    <t>rt,quicktempa  quicktempa,professor  professor,actually  actually,cares  cares,education  education,students  students,dope</t>
  </si>
  <si>
    <t>beautiful,vivacious  vivacious,woman  woman,education  education,whatever  whatever,one  one,those</t>
  </si>
  <si>
    <t>woman,think  think,children  children,need  need,education</t>
  </si>
  <si>
    <t>rt,lindsiexd  lindsiexd,little  little,sister  sister,truly  truly,inspired  inspired,dedication  dedication,education  education,without  without,relying  relying,parent's</t>
  </si>
  <si>
    <t>standard,porn  porn,scene  scene,1  1,woman  woman,3  3,men  men,spitting  spitting,face  face,calling  calling,whore</t>
  </si>
  <si>
    <t>michelle,obama  obama,sure  sure,rough  rough,life  life,ivy  ivy,league  league,education  education,depressing  depressing,bitter  bitter,woman</t>
  </si>
  <si>
    <t>woman,job  job,nice  nice,damn  damn,woman  woman,education  education,career  career,started  started,takes  takes,cake  cake,womenwhomakerealmoney</t>
  </si>
  <si>
    <t>woman,gotta  gotta,learn  learn,put  put,money  money,amp  amp,education  education,before  before,emotions  emotions,love  love,bs</t>
  </si>
  <si>
    <t>bostonuniversity,vilifying  vilifying,woman  woman,having  having,views  views,find  find,objectionable  objectionable,kind  kind,education  education,offering</t>
  </si>
  <si>
    <t>truly,self  self,made  made,man  man,woman  woman,ignorant  ignorant,public  public,roads  roads,public  public,education  education,flatworm</t>
  </si>
  <si>
    <t>woman,take  take,education  education,next  next,level</t>
  </si>
  <si>
    <t>wen,comes  comes,black  black,woman  woman,higher  higher,education  education,linked  linked,higher  higher,chances  chances,being  being,single</t>
  </si>
  <si>
    <t>rt,xxheadfullahair  xxheadfullahair,wen  wen,comes  comes,black  black,woman  woman,higher  higher,education  education,linked  linked,higher  higher,chances</t>
  </si>
  <si>
    <t>soundthealarm,schoolsincrisis  schoolsincrisis,yourchildneedstoseeyourinterestintheireducation  yourchildneedstoseeyourinterestintheireducation,haveyoutalkedtoyourchildsteacher</t>
  </si>
  <si>
    <t>sandra,day  day,o'connor  o'connor,more  more,education  education,woman  woman,wider  wider,gap  gap,between  between,men's  men's,women's</t>
  </si>
  <si>
    <t>woman,white  white,wilkie  wilkie,collins  collins,classics  classics,free  free,classics  classics,education  education,f</t>
  </si>
  <si>
    <t>woman,plan  plan,future  future,education  education,probably  probably,beautiful  beautiful,sight</t>
  </si>
  <si>
    <t>black,woman  white,man's  man's,dumb  dumb,education  woman,keep  keep,fat  fat,keep  keep,aids  aids,amp  amp,keep</t>
  </si>
  <si>
    <t>nicola,sturgeon  sturgeon,loose  loose,women  women,'most  'most,powerful  powerful,woman  woman,british  british,independent  independent,scoopit</t>
  </si>
  <si>
    <t>rest,peace  peace,ruthmompati  ruthmompati,great  great,woman  woman,word  word,education</t>
  </si>
  <si>
    <t>dear,sahabat  sahabat,kharisma  kharisma,woman  woman,amp  amp,education  education,inspirational  inspirational,sharing  sharing,session  session,bersama  bersama,peggy</t>
  </si>
  <si>
    <t>girls,http  http,t  t,co  co,tmgdccjcx7  tmgdccjcx7,boyfriend  boyfriend,marriage  marriage,engaged  engaged,advice  advice,family  family,living</t>
  </si>
  <si>
    <t>education,liberates  liberates,woman</t>
  </si>
  <si>
    <t>history,woman's  woman's,club  club,movement  movement,america  america,jane  jane,cunningham  cunningham,croly  croly,americanhistory  americanhistory,education  education,women</t>
  </si>
  <si>
    <t>rt,teapartyedu  teapartyedu,important  important,educate  educate,develop  develop,spirit  spirit,character  character,man  man,woman  woman,educate  educate,mind</t>
  </si>
  <si>
    <t>rt,yesitsstrue  yesitsstrue,drinking  drinking,habits  habits,education  education,directly  directly,proportional  proportional,women  women,more  more,educated  educated,woman</t>
  </si>
  <si>
    <t>disrespectful,unacceptable  unacceptable,behavior  behavior,coming  coming,muslim  muslim,woman  woman,clearly  clearly,lacks  lacks,morals  morals,education</t>
  </si>
  <si>
    <t>rt,huffpostedu  huffpostedu,teen  teen,takes  takes,great  great,grandma  grandma,prom  prom,'the  'the,prettiest  prettiest,woman'</t>
  </si>
  <si>
    <t>teen,takes  takes,great  great,grandma  grandma,prom  prom,'the  'the,prettiest  prettiest,woman'  97,year  year,old  old,'guardian</t>
  </si>
  <si>
    <t>woman,91  91,threatens  threatens,occupy  occupy,fashola  fashola,office  office,college  college,returned  returned,7  7,days</t>
  </si>
  <si>
    <t>news,woman  woman,91  91,threatens  threatens,occupy  occupy,fashola  fashola,office  office,college  college,returned  returned,7  7,days</t>
  </si>
  <si>
    <t>apparent,flight  flight,attendants  attendants,need  need,education  education,children  children,autism</t>
  </si>
  <si>
    <t>uganda,value  value,woman  woman,directly  directly,tied  tied,many  many,children  children,education  education,increases  increases,self  self,value</t>
  </si>
  <si>
    <t>one,young  young,woman  woman,never  never,vote  vote,conservative  conservative,education</t>
  </si>
  <si>
    <t>97,year  year,old  old,'guardian  'guardian,angel'  angel',goes  goes,field  field,trip  trip,local  local,schoolchildren  schoolchildren,volunteersmakingadifference</t>
  </si>
  <si>
    <t>good,woman  woman,cooks  cooks,cleans  cleans,works  works,education  education,always  always,looks  looks,good  good,man  man,oh</t>
  </si>
  <si>
    <t>nice,one  anti,gay  gay,woman  woman,minister  minister,equalities  equalities,department  department,education  education,nice  one,cameron  cameron,nice</t>
  </si>
  <si>
    <t>enjoy,morning  morning,fun  fun,education  education,forsyth  forsyth,woman  woman,forsyth  forsyth,family  family,magazines'  magazines',kids  kids,morning</t>
  </si>
  <si>
    <t>rahulvssmriti,amethisis  amethisis,smriti  smriti,irani's  irani's,jageedar  jageedar,tell  tell,woman  woman,mind  mind,hrd  hrd,business  business,education</t>
  </si>
  <si>
    <t>masa,depan  rt,intanimpian  intanimpian,perspective  perspective,woman  woman,pun  pun,nak  nak,masa  depan,anak2  anak2,terjamin  terjamin,money</t>
  </si>
  <si>
    <t>rt,grlforce  grlforce,annoys  annoys,usa  usa,woman  woman,same  same,level  level,education  education,male  male,counterpart  counterpart,expect</t>
  </si>
  <si>
    <t>education,woman  woman,heilbrun  heilbrun,carolyn  carolyn,g</t>
  </si>
  <si>
    <t>money,smoothes  smoothes,education  education,communication  communication,advice  advice,give  give,woman</t>
  </si>
  <si>
    <t>dmgrossblatt,yes  yes,education  education,good  good,woman</t>
  </si>
  <si>
    <t>abstinence,education  education,leads  leads,young  young,women  women,understand  understand,basics  basics,bodies  bodies,happens</t>
  </si>
  <si>
    <t>97,year  year,old  old,'guardian  'guardian,angel'  angel',goes  goes,field  field,trip  trip,local  local,schoolchildren</t>
  </si>
  <si>
    <t>know,patriarchy  patriarchy,scale  scale,countries  countries,woman  woman,killed  killed,wanting  wanting,education</t>
  </si>
  <si>
    <t>rt,satanspeedsup  satanspeedsup,nicola  nicola,morgan  morgan,equalities  equalities,minister  minister,education  education,secretary  secretary,woman  woman,homophobe  homophobe,still</t>
  </si>
  <si>
    <t>rawlingsbeckyxo,terrible  terrible,attitude  attitude,towards  towards,education  education,young  young,woman</t>
  </si>
  <si>
    <t>people,actually  actually,exist  exist,uk  uk,higher  higher,education</t>
  </si>
  <si>
    <t>rt,_anupa  _anupa,two  two,years  years,ago  ago,wrote  wrote,abt  abt,mom  mom,returning  returning,school  school,amp</t>
  </si>
  <si>
    <t>stop,chasing  chasing,money  money,hungry  hungry,education  education,having  having,ass  ass,bitches  bitches,woman</t>
  </si>
  <si>
    <t>w,s  s,e  e,scholarship  scholarship,apps  apps,due  due,5  5,15  15,awarding  awarding,1  1,000</t>
  </si>
  <si>
    <t>ndi,afghan  afghan,woman  woman,activist  activist,continue  continue,empowering  empowering,women  women,through  through,education  education,seminars  seminars,vocational</t>
  </si>
  <si>
    <t>rt,runnymedetrust  runnymedetrust,cameron  cameron,annouces  annouces,cabinet  cabinet,ucl  ucl,student  student,asks  asks,black  black,female  female,prime</t>
  </si>
  <si>
    <t>cameron,annouces  annouces,cabinet  cabinet,ucl  ucl,student  student,asks  asks,black  black,female  female,prime  prime,minister  minister,racecard</t>
  </si>
  <si>
    <t>rt,thedragan2121  thedragan2121,group  group,dammit  dammit,violet  violet,good  good,class  class,education  education,woman  woman,gtfo  gtfo,xd</t>
  </si>
  <si>
    <t>sjws,lead  lead,note  note,harassed  harassed,vilified  vilified,woman  woman,disagreed  disagreed,enabling  enabling,rape</t>
  </si>
  <si>
    <t>honest,finding  finding,another  another,woman  woman,education  education,blogger  blogger,agree  agree,write  write,post  post,labourteachers  labourteachers,2</t>
  </si>
  <si>
    <t>glblctzn,woman  woman,needs  needs,good  good,education  education,otherwise  otherwise,future  future,decent  decent,pay</t>
  </si>
  <si>
    <t>inspiring,one  one,woman's  woman's,motivation  motivation,found  found,school  school,love  love,son  son,imagine  imagine,well  well,intentioned</t>
  </si>
  <si>
    <t>detest,news  news,events  events,proves  proves,over  over,over  over,need  need,effective  effective,realistic  realistic,education</t>
  </si>
  <si>
    <t>yrwhm,lol  lol,education  education,needed  needed,friend  friend,single  single,parent  parent,woman  woman,hard  hard,very  very,hard</t>
  </si>
  <si>
    <t>haleemak_,nidak_  nidak_,mbzeee  mbzeee,faraztalat  faraztalat,financial  financial,constraints  constraints,education  education,skills  skills,job  job,faces  faces,abuse</t>
  </si>
  <si>
    <t>rt,trevyjnr  trevyjnr,la  la,virginité  virginité,c'est  c'est,plus  plus,qu'une  qu'une,fierté  fierté,c'est  c'est,ton  ton,éducation</t>
  </si>
  <si>
    <t>woman,want  want,release  release,identity  identity,now  now,homeless  homeless,well  well,college  college,education  education,fell</t>
  </si>
  <si>
    <t>take,look  look,rollingstone  rollingstone,changed  changed,woman's  woman's,photo  photo,see  see,sick  sick,modern  modern,journalism  journalism,become</t>
  </si>
  <si>
    <t>rt,leandrapersad  leandrapersad,tamaarraa_  tamaarraa_,woman  woman,takes  takes,vacation  vacation,education  education,read  read,more</t>
  </si>
  <si>
    <t>rt,bullsot  bullsot,jtheodozio  jtheodozio,brittmchenry  brittmchenry,yes  yes,rude  rude,ones  ones,woman  woman,told  told,person  person,doing</t>
  </si>
  <si>
    <t>another,example  example,one  one,those  those,georgia  georgia,charlatans  charlatans,woman  woman,doctorate  doctorate,degree  degree,education</t>
  </si>
  <si>
    <t>rt,whitehouse  whitehouse,rt  rt,agree  agree,s  s,time  time,expand  expand,opportunity  opportunity,investing  investing,early  early,childhood</t>
  </si>
  <si>
    <t>cristiano,see  see,u  u,lot  lot,philanthropy  philanthropy,read  read,woman  woman,u  u,helped  helped,pay  pay,son's</t>
  </si>
  <si>
    <t>子育て,そろそろ流行の時期  そろそろ流行の時期,手足口病の症状と対策方法  手足口病の症状と対策方法,excite  excite,http  http,t  t,co  co,akgatrxefr  akgatrxefr,sanfujinka</t>
  </si>
  <si>
    <t>world,wide  wide,education  education,rape  rape,important  important,change  change,happen  happen,woman  woman,well  well,man  man,important</t>
  </si>
  <si>
    <t>building,handyman  handyman,woman  woman,check  check,inc  inc,kitchener  kitchener,languages  languages,english  english,education  education,completion  completion,high</t>
  </si>
  <si>
    <t>rt,melhorl  melhorl,woman  woman,praises  praises,school  school,district  district,top  top,high  high,schools  schools,ranking  ranking,holds</t>
  </si>
  <si>
    <t>rt,alrenous  alrenous,now  now,marriage  marriage,making  making,average  average,woman  woman,feel  feel,special  special,spending  spending,college</t>
  </si>
  <si>
    <t>review,vindication  vindication,rights  rights,woman  woman,mary  mary,wollstonecraft  sexual,equality  equality,through  through,education  wollstonecraft,achieve  achieve,sexual</t>
  </si>
  <si>
    <t>oh,come  come,going  going,sex  sex,education  education,woman  woman,even  even,know  know,pregnant  pregnant,duh</t>
  </si>
  <si>
    <t>raveenthedream,dangerous  dangerous,woman  woman,education  education,mission</t>
  </si>
  <si>
    <t>rt,abitofkwanslife  abitofkwanslife,notice  notice,continue  continue,bring  bring,up  up,holly's  holly's,education  education,jealous  jealous,educated  educated,black</t>
  </si>
  <si>
    <t>8th,grade  grade,english  english,class  class,teacher  teacher,told  told,woman  woman,deserve  deserve,free  free,education  education,look</t>
  </si>
  <si>
    <t>changing,country  country,better  better,education  education,healthy  healthy,future  future,somalia  somalia,children  children,woman  woman,history  history,need</t>
  </si>
  <si>
    <t>disgusting,let's  let's,glad  glad,more  more,black  black,men  men,woman  woman,actually  actually,want  want,further  further,education</t>
  </si>
  <si>
    <t>young,woman  woman,learn  learn,put  put,ur  ur,money  money,amp  amp,education  education,before  before,ur  ur,emotions</t>
  </si>
  <si>
    <t>rt,xolotl  xolotl,bet  bet,realize  realize,edtech  edtech,wonder  wonder,woman  woman,golden  golden,lasso  lasso,education  education,technology</t>
  </si>
  <si>
    <t>super,woman  woman,grandma  grandma,shaped  shaped,education</t>
  </si>
  <si>
    <t>invest,woman's  woman's,education  education,amp  amp,future</t>
  </si>
  <si>
    <t>publisherswkly,red  red,jacket  jacket,exceptional  exceptional,story  story,one  one,woman's  woman's,education  education,career  career,amp  amp,motherhood</t>
  </si>
  <si>
    <t>woman,froze  froze,death  death,school  school,middle  middle,giving  giving,lesson  lesson,teachers  teachers,education</t>
  </si>
  <si>
    <t>carlaakinss,education  education,important  important,woman</t>
  </si>
  <si>
    <t>historically,human  human,civilizations  civilizations,heterosexual  heterosexual,relationships  relationships,education  education,employment  employment,man  man,supposed  supposed,better  better,woman</t>
  </si>
  <si>
    <t>rt,computercertify  computercertify,urdu  urdu,video  video,tutorials  tutorials,online  online,videos  videos,learning  learning,courses  courses,urdu  urdu,school</t>
  </si>
  <si>
    <t>woman,20  20,bill  bill,more  more,education  education,news</t>
  </si>
  <si>
    <t>rt,arrawelo_  arrawelo_,young  young,somali  somali,woman  woman,timeline  timeline,goes  goes,higher  higher,education  education,institution  institution,job</t>
  </si>
  <si>
    <t>young,somali  somali,woman  woman,timeline  timeline,goes  goes,higher  higher,education  education,institution  institution,job  job,sitback  sitback,kickback</t>
  </si>
  <si>
    <t>harriet,tubman  tubman,first  first,woman  woman,20  20,bill  bill,look  look,up  up,sad  sad,public  public,education</t>
  </si>
  <si>
    <t>rt,andariyamag  andariyamag,pioneering  pioneering,programme  programme,teaches  teaches,pupils  pupils,dangers  dangers,fgm  fgm,uk  uk,founded  founded,young</t>
  </si>
  <si>
    <t>latingle,financialreview  financialreview,cutting  cutting,billions  billions,health  health,education  education,80k  80k,woman  woman,ppl  ppl,family  family,tax</t>
  </si>
  <si>
    <t>u,grown  grown,ass  ass,nigga  nigga,unemployed  unemployed,u  u,talking  talking,reck  reck,woman  woman,job  job,education</t>
  </si>
  <si>
    <t>Top Word Pairs in Tweet by Salience</t>
  </si>
  <si>
    <t>woman,keep  keep,fat  fat,keep  keep,aids  aids,amp  amp,keep  keep,white  education,hard  hard,keep  keep,wealth</t>
  </si>
  <si>
    <t>wollstonecraft,achieve  achieve,sexual  wollstonecraft,call  call,sexual  wollstonecraft,sexual  review,vindication  vindication,rights  rights,woman  woman,mary  mary,wollstonecraft</t>
  </si>
  <si>
    <t>Not Applicable</t>
  </si>
  <si>
    <t>211, 117, 34</t>
  </si>
  <si>
    <t>241, 137, 4</t>
  </si>
  <si>
    <t>201, 111, 43</t>
  </si>
  <si>
    <t>196, 107, 48</t>
  </si>
  <si>
    <t>156, 80, 88</t>
  </si>
  <si>
    <t>231, 130, 14</t>
  </si>
  <si>
    <t>191, 104, 53</t>
  </si>
  <si>
    <t>226, 127, 19</t>
  </si>
  <si>
    <t>206, 114, 38</t>
  </si>
  <si>
    <t>236, 134, 9</t>
  </si>
  <si>
    <t>151, 77, 93</t>
  </si>
  <si>
    <t>186, 100, 58</t>
  </si>
  <si>
    <t>81, 30, 161</t>
  </si>
  <si>
    <t>146, 74, 98</t>
  </si>
  <si>
    <t>221, 124, 24</t>
  </si>
  <si>
    <t>46, 7, 195</t>
  </si>
  <si>
    <t>171, 90, 73</t>
  </si>
  <si>
    <t>176, 93, 68</t>
  </si>
  <si>
    <t>136, 67, 107</t>
  </si>
  <si>
    <t>216, 121, 29</t>
  </si>
  <si>
    <t>181, 97, 63</t>
  </si>
  <si>
    <t>126, 61, 116</t>
  </si>
  <si>
    <t>111, 51, 131</t>
  </si>
  <si>
    <t>131, 64, 111</t>
  </si>
  <si>
    <t>141, 70, 102</t>
  </si>
  <si>
    <t>▓0▓0▓0▓True▓Black▓Black▓▓▓0▓0▓0▓0▓0▓False▓▓0▓0▓0▓0▓0▓False▓Tweets▓5▓305244▓0▓True▓241, 137, 4▓46, 7, 195▓▓Followers▓3▓35496333▓0▓1.5▓10▓False▓Followers▓3▓35496333▓0▓10▓100▓False▓▓0▓0▓0▓0▓0▓False▓▓0▓0▓0▓0▓0▓False</t>
  </si>
  <si>
    <t>Workbook Settings 2</t>
  </si>
  <si>
    <t>Workbook Settings 3</t>
  </si>
  <si>
    <t>Red</t>
  </si>
  <si>
    <t>Marked?</t>
  </si>
  <si>
    <t>LayoutAlgorithm░The graph was laid out using the Horizontal Sine Wave layout algorithm.▓GraphDirectedness░The graph is directed.▓GroupingDescription░The graph's vertices were grouped by cluster using the Clauset-Newman-Moore cluster algorithm.</t>
  </si>
  <si>
    <t>&lt;?xml version="1.0" encoding="utf-8"?&gt;_x000D_
&lt;configuration&gt;_x000D_
  &lt;configSections&gt;_x000D_
    &lt;sectionGroup name="userSettings" type="System.Configuration.UserSettingsGroup, System, Version=2.0.0.0, Culture=neutral, PublicKeyToken=b77a5c561934e089"&gt;_x000D_
      &lt;section name="MergeDuplicateEdgesUserSettings"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name="AutomateTasksUserSettings"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&lt;MergeDuplicateEdgesUserSettings&gt;_x000D_
      &lt;setting name="CountDuplicates" serializeAs="String"&gt;_x000D_
        &lt;value&gt;True&lt;/value&gt;_x000D_
      &lt;/setting&gt;_x000D_
      &lt;setting name="DeleteDuplicates" serializeAs="String"&gt;_x000D_
        &lt;value&gt;False&lt;/value&gt;_x000D_
      &lt;/setting&gt;_x000D_
      &lt;setting name="ThirdColumnNameForDuplicateDetection" serializeAs="String"&gt;_x000D_
        &lt;value /&gt;_x000D_
      &lt;/setting&gt;_x000D_
    &lt;/MergeDuplicateEdgesUserSettings&gt;_x000D_
    &lt;AutoFillUserSettings3&gt;_x000D_
      &lt;setting name="EdgeLabelSourceColumnName" serializeAs="String"&gt;_x000D_
        &lt;value /&gt;_x000D_
      &lt;/setting&gt;_x000D_
      &lt;setting name="VertexLabelPositionDetails" serializeAs="String"&gt;_x000D_
        &lt;value&gt;GreaterThan	0	Bottom Center	Nowhere&lt;/value&gt;_x000D_
      &lt;/setting&gt;_x000D_
      &lt;setting name="VertexYDetails" serializeAs="String"&gt;_x000D_
        &lt;value&gt;False	False	0	0	0	9999	False	False&lt;/value&gt;_x000D_
      &lt;/setting&gt;_x000D_
      &lt;setting name="GroupCollapsedSourceColumnName" serializeAs="String"&gt;_x000D_
        &lt;value /&gt;_x000D_
      &lt;/setting&gt;_x000D_
      &lt;setting name="EdgeWidthSourceColumnName" serializeAs="String"&gt;_x000D_
        &lt;value /&gt;_x000D_
      &lt;/setting&gt;_x000D_
      &lt;setting name="VertexColorSourceColumnName" serializeAs="String"&gt;_x000D_
        &lt;value&gt;Tweets&lt;/value&gt;_x000D_
      &lt;/setting&gt;_x000D_
      &lt;setting name="VertexRadiusSourceColumnName" serializeAs="String"&gt;_x000D_
        &lt;value&gt;Followers&lt;/value&gt;_x000D_
      &lt;/setting&gt;_x000D_
      &lt;setting name="VertexRadiusDetails" serializeAs="String"&gt;_x000D_
        &lt;value&gt;False	False	1	10	1.5	10	False	False&lt;/value&gt;_x000D_
      &lt;/setting&gt;_x000D_
      &lt;setting name="GroupCollapsedDetails" serializeAs="String"&gt;_x000D_
        &lt;value&gt;GreaterThan	0	Yes	No&lt;/value&gt;_x000D_
      &lt;/setting&gt;_x000D_
      &lt;setting name="VertexXDetails" serializeAs="String"&gt;_x000D_
        &lt;value&gt;False	False	0	0	0	9999	False	False&lt;/value&gt;_x000D_
      &lt;/setting&gt;_x000D_
      &lt;setting name="VertexPolarAngleDetails" serializeAs="String"&gt;_x000D_
        &lt;value&gt;False	False	0	0	0	359	False	False&lt;/value&gt;_x000D_
      &lt;/setting&gt;_x000D_
      &lt;setting name="VertexPolarRSourceColumnName" serializeAs="String"&gt;_x000D_
        &lt;value /&gt;_x000D_
      &lt;/setting&gt;_x000D_
      &lt;setting name="VertexLayoutOrderDetails" serializeAs="String"&gt;_x000D_
        &lt;value&gt;False	False	0	0	1	9999	False	False&lt;/value&gt;_x000D_
      &lt;/setting&gt;_x000D_
      &lt;setting name="EdgeStyleDetails" serializeAs="String"&gt;_x000D_
        &lt;value&gt;GreaterThan	0	Solid	Dash&lt;/value&gt;_x000D_
      &lt;/setting&gt;_x000D_
      &lt;setting name="VertexShapeSourceColumnName" serializeAs="String"&gt;_x000D_
        &lt;value&gt;In-Degree&lt;/value&gt;_x000D_
      &lt;/setting&gt;_x000D_
      &lt;setting name="VertexAlphaSourceColumnName" serializeAs="String"&gt;_x000D_
        &lt;value&gt;Followers&lt;/value&gt;_x000D_
      &lt;/setting&gt;_x000D_
      &lt;setting name="VertexLayoutOrderSourceColumnName" serializeAs="String"&gt;_x000D_
        &lt;value&gt;Followers&lt;/value&gt;_x000D_
      &lt;/setting&gt;_x000D_
      &lt;setting name="EdgeVisibilityDetails" serializeAs="String"&gt;_x000D_
        &lt;value&gt;GreaterThan	0	Show	Skip&lt;/value&gt;_x000D_
      &lt;/setting&gt;_x000D_
      &lt;setting name="VertexVisibilitySourceColumnName" serializeAs="String"&gt;_x000D_
        &lt;value /&gt;_x000D_
      &lt;/setting&gt;_x000D_
      &lt;setting name="GroupLabelSourceColumnName" serializeAs="String"&gt;_x000D_
        &lt;value /&gt;_x000D_
      &lt;/setting&gt;_x000D_
      &lt;setting name="EdgeColorSourceColumnName" serializeAs="String"&gt;_x000D_
        &lt;value /&gt;_x000D_
      &lt;/setting&gt;_x000D_
      &lt;setting name="VertexLabelSourceColumnName" serializeAs="String"&gt;_x000D_
        &lt;value&gt;Vertex&lt;/value&gt;_x000D_
      &lt;/setting&gt;_x000D_
      &lt;setting name="VertexLabelFillColorSourceColumnName" serializeAs</t>
  </si>
  <si>
    <t xml:space="preserve">="String"&gt;_x000D_
        &lt;value /&gt;_x000D_
      &lt;/setting&gt;_x000D_
      &lt;setting name="VertexColorDetails" serializeAs="String"&gt;_x000D_
        &lt;value&gt;False	False	0	10	241, 137, 4	46, 7, 195	False	False	True&lt;/value&gt;_x000D_
      &lt;/setting&gt;_x000D_
      &lt;setting name="VertexPolarAngleSourceColumnName" serializeAs="String"&gt;_x000D_
        &lt;value /&gt;_x000D_
      &lt;/setting&gt;_x000D_
      &lt;setting name="VertexPolarRDetails" serializeAs="String"&gt;_x000D_
        &lt;value&gt;False	False	0	0	0	1	False	False&lt;/value&gt;_x000D_
      &lt;/setting&gt;_x000D_
      &lt;setting name="VertexToolTipSourceColumnName" serializeAs="String"&gt;_x000D_
        &lt;value /&gt;_x000D_
      &lt;/setting&gt;_x000D_
      &lt;setting name="EdgeAlphaSourceColumnName" serializeAs="String"&gt;_x000D_
        &lt;value /&gt;_x000D_
      &lt;/setting&gt;_x000D_
      &lt;setting name="VertexLabelPositionSourceColumnName" serializeAs="String"&gt;_x000D_
        &lt;value /&gt;_x000D_
      &lt;/setting&gt;_x000D_
      &lt;setting name="VertexShapeDetails" serializeAs="String"&gt;_x000D_
        &lt;value&gt;GreaterThan	0	Solid Square	Disk&lt;/value&gt;_x000D_
      &lt;/setting&gt;_x000D_
      &lt;setting name="EdgeStyleSourceColumnName" serializeAs="String"&gt;_x000D_
        &lt;value /&gt;_x000D_
      &lt;/setting&gt;_x000D_
      &lt;setting name="VertexLabelFillColorDetails" serializeAs="String"&gt;_x000D_
        &lt;value&gt;False	False	0	10	241, 137, 4	46, 7, 195	False	False	True&lt;/value&gt;_x000D_
      &lt;/setting&gt;_x000D_
      &lt;setting name="VertexYSourceColumnName" serializeAs="String"&gt;_x000D_
        &lt;value /&gt;_x000D_
      &lt;/setting&gt;_x000D_
      &lt;setting name="VertexAlphaDetails" serializeAs="String"&gt;_x000D_
        &lt;value&gt;False	False	0	100	10	100	False	False&lt;/value&gt;_x000D_
      &lt;/setting&gt;_x000D_
      &lt;setting name="EdgeVisibilitySourceColumnName" serializeAs="String"&gt;_x000D_
        &lt;value /&gt;_x000D_
      &lt;/setting&gt;_x000D_
      &lt;setting name="EdgeAlphaDetails" serializeAs="String"&gt;_x000D_
        &lt;value&gt;False	False	0	100	10	100	False	False&lt;/value&gt;_x000D_
      &lt;/setting&gt;_x000D_
      &lt;setting name="VertexVisibilityDetails" serializeAs="String"&gt;_x000D_
        &lt;value&gt;GreaterThan	0	Show if in an Edge	Skip&lt;/value&gt;_x000D_
      &lt;/setting&gt;_x000D_
      &lt;setting name="EdgeWidthDetails" serializeAs="String"&gt;_x000D_
        &lt;value&gt;False	False	1	10	1	10	False	False&lt;/value&gt;_x000D_
      &lt;/setting&gt;_x000D_
      &lt;setting name="VertexXSourceColumnName" serializeAs="String"&gt;_x000D_
        &lt;value /&gt;_x000D_
      &lt;/setting&gt;_x000D_
      &lt;setting name="EdgeColorDetails" serializeAs="String"&gt;_x000D_
        &lt;value&gt;False	False	0	10	241, 137, 4	46, 7, 195	False	False	True&lt;/value&gt;_x000D_
      &lt;/setting&gt;_x000D_
    &lt;/AutoFillUserSettings3&gt;_x000D_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&lt;value&gt;BrandesFastCentralities&lt;/value&gt;_x000D_
      &lt;/setting&gt;_x000D_
    &lt;/GraphMetricUserSettings&gt;_x000D_
    &lt;GroupUserSettings&gt;_x000D_
      &lt;setting name="ReadGroups" serializeAs="String"&gt;_x000D_
        &lt;value&gt;True&lt;/value&gt;_x000D_
      &lt;/setting&gt;_x000D_
    &lt;/GroupUserSettings&gt;_x000D_
    &lt;AutomateTasksUserSettings&gt;_x000D_
      &lt;setting name="FolderToAutomate" serializeAs="String"&gt;_x000D_
        &lt;value /&gt;_x000D_
      &lt;/setting&gt;_x000D_
      &lt;setting name="AutomateThisWorkbookOnly" serializeAs="String"&gt;_x000D_
        &lt;value&gt;True&lt;/value&gt;_x000D_
      &lt;/setting&gt;_x000D_
      &lt;setting name="TasksToRun" serializeAs="String"&gt;_x000D_
        &lt;value&gt;MergeDuplicateEdges, CalculateGraphMetrics, AutoFillWorkbook, CreateSubgraphImages, CalculateClusters, ReadWorkbook, SaveWorkbookIfNeverSaved, SaveGraphImageFile, ExportToNodeXLGraphGallery, ExportToEmail&lt;/value&gt;_x000D_
      &lt;/setting&gt;_x000D_
    &lt;/AutomateTasksUserSettings&gt;_x000D_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&lt;LayoutUserSettings&gt;_x000D_
      &lt;setting name="Layout" serializeAs="String"&gt;_x000D_
        &lt;value&gt;SinusoidHorizontal&lt;/value&gt;_x000D_
      &lt;/setting&gt;_x000D_
    &lt;/LayoutUserSettings&gt;_x000D_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t>
  </si>
  <si>
    <t xml:space="preserve">        &lt;value&gt;1&lt;/value&gt;_x000D_
      &lt;/setting&gt;_x000D_
      &lt;setting name="VertexColor" serializeAs="String"&gt;_x000D_
        &lt;value&gt;128, 255,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&lt;value&gt;None&lt;/value&gt;_x000D_
      &lt;/setting&gt;_x000D_
      &lt;setting name="VertexImageSize" serializeAs="String"&gt;_x000D_
        &lt;value&gt;5&lt;/value&gt;_x000D_
      &lt;/setting&gt;_x000D_
      &lt;setting name="AxisFont" serializeAs="String"&gt;_x000D_
        &lt;value&gt;Microsoft Sans Serif, 8.25pt&lt;/value&gt;_x000D_
      &lt;/setting&gt;_x000D_
      &lt;setting name="EdgeBundlerStraightening" serializeAs="String"&gt;_x000D_
        &lt;value&gt;0.15&lt;/value&gt;_x000D_
      &lt;/setting&gt;_x000D_
      &lt;setting name="EdgeColor" serializeAs="String"&gt;_x000D_
        &lt;value&gt;Gray&lt;/value&gt;_x000D_
      &lt;/setting&gt;_x000D_
    &lt;/GeneralUserSettings4&gt;_x000D_
  &lt;/userSettings&gt;_x000D_
&lt;/configuration&gt;</t>
  </si>
</sst>
</file>

<file path=xl/styles.xml><?xml version="1.0" encoding="utf-8"?>
<styleSheet xmlns="http://schemas.openxmlformats.org/spreadsheetml/2006/main">
  <numFmts count="4">
    <numFmt numFmtId="164" formatCode="0.0"/>
    <numFmt numFmtId="165" formatCode="#,##0.0"/>
    <numFmt numFmtId="166" formatCode="#,##0.000"/>
    <numFmt numFmtId="167" formatCode="0.000"/>
  </numFmts>
  <fonts count="14">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alignment vertical="top"/>
      <protection locked="0"/>
    </xf>
  </cellStyleXfs>
  <cellXfs count="13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49" fontId="6" fillId="6" borderId="1" xfId="6" applyNumberFormat="1" applyAlignment="1">
      <alignment wrapText="1"/>
    </xf>
    <xf numFmtId="0" fontId="5" fillId="2" borderId="1" xfId="1" applyNumberFormat="1"/>
    <xf numFmtId="0" fontId="6" fillId="6" borderId="1" xfId="6"/>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Border="1" applyAlignment="1">
      <alignment wrapText="1"/>
    </xf>
    <xf numFmtId="49" fontId="0" fillId="0" borderId="0" xfId="3" applyNumberFormat="1" applyFont="1" applyAlignment="1"/>
    <xf numFmtId="0" fontId="0" fillId="0" borderId="0" xfId="0" applyAlignment="1"/>
    <xf numFmtId="22" fontId="0" fillId="0" borderId="0" xfId="0" applyNumberFormat="1" applyAlignment="1"/>
    <xf numFmtId="0" fontId="13" fillId="0" borderId="0" xfId="9" applyAlignment="1" applyProtection="1"/>
    <xf numFmtId="0" fontId="0" fillId="0" borderId="0" xfId="0" quotePrefix="1"/>
    <xf numFmtId="0" fontId="0" fillId="0" borderId="0" xfId="0" quotePrefix="1" applyAlignment="1"/>
    <xf numFmtId="0" fontId="13" fillId="5" borderId="1" xfId="9" applyNumberFormat="1" applyFill="1" applyBorder="1" applyAlignment="1" applyProtection="1"/>
    <xf numFmtId="49" fontId="6" fillId="6" borderId="1" xfId="6" applyNumberForma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xf numFmtId="0" fontId="11" fillId="2" borderId="1" xfId="1" applyNumberFormat="1" applyFont="1" applyAlignment="1"/>
    <xf numFmtId="0" fontId="0" fillId="0" borderId="0" xfId="0" applyFill="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0" fontId="11"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11" fillId="2" borderId="11" xfId="1" applyNumberFormat="1" applyFont="1" applyBorder="1" applyAlignment="1"/>
    <xf numFmtId="0" fontId="0" fillId="0" borderId="0" xfId="2" applyNumberFormat="1" applyFont="1" applyBorder="1" applyAlignment="1"/>
    <xf numFmtId="0" fontId="0" fillId="0" borderId="0" xfId="0" applyFill="1" applyBorder="1" applyAlignment="1"/>
    <xf numFmtId="0" fontId="13" fillId="0" borderId="0" xfId="9" applyBorder="1" applyAlignment="1" applyProtection="1"/>
    <xf numFmtId="22" fontId="0" fillId="0" borderId="0" xfId="0" applyNumberFormat="1" applyFill="1" applyAlignment="1"/>
    <xf numFmtId="22" fontId="0" fillId="0" borderId="0" xfId="0" applyNumberFormat="1" applyFill="1" applyBorder="1" applyAlignment="1"/>
    <xf numFmtId="0" fontId="13" fillId="0" borderId="0" xfId="9" applyFill="1" applyAlignment="1" applyProtection="1"/>
    <xf numFmtId="0" fontId="0" fillId="0" borderId="0" xfId="0" quotePrefix="1" applyFill="1" applyAlignment="1"/>
    <xf numFmtId="1" fontId="0" fillId="5" borderId="1" xfId="4" applyNumberFormat="1" applyFont="1" applyBorder="1" applyAlignment="1"/>
    <xf numFmtId="0" fontId="13" fillId="0" borderId="0" xfId="9" applyNumberFormat="1" applyAlignment="1" applyProtection="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1" fontId="11" fillId="4" borderId="1" xfId="5" applyNumberFormat="1" applyFont="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5" fontId="0" fillId="0" borderId="0" xfId="0" applyNumberFormat="1" applyFill="1" applyAlignment="1"/>
    <xf numFmtId="16" fontId="0" fillId="0" borderId="0" xfId="0" applyNumberFormat="1" applyFill="1" applyAlignment="1"/>
    <xf numFmtId="0" fontId="0" fillId="0" borderId="0" xfId="0" applyBorder="1" applyAlignment="1"/>
    <xf numFmtId="22" fontId="0" fillId="0" borderId="0" xfId="0" applyNumberFormat="1" applyBorder="1" applyAlignment="1"/>
    <xf numFmtId="0" fontId="11" fillId="5" borderId="1" xfId="4" applyNumberFormat="1" applyFont="1"/>
    <xf numFmtId="0" fontId="11" fillId="2" borderId="1" xfId="1" applyNumberFormat="1" applyFont="1"/>
    <xf numFmtId="0" fontId="0" fillId="5" borderId="12" xfId="4" applyNumberFormat="1" applyFont="1" applyBorder="1" applyAlignment="1"/>
    <xf numFmtId="164" fontId="0" fillId="5" borderId="12" xfId="4" applyNumberFormat="1" applyFont="1" applyBorder="1" applyAlignment="1"/>
    <xf numFmtId="0" fontId="11" fillId="5" borderId="12" xfId="4" applyNumberFormat="1" applyFont="1" applyBorder="1" applyAlignment="1"/>
    <xf numFmtId="1" fontId="0" fillId="5" borderId="12" xfId="4" applyNumberFormat="1" applyFont="1" applyBorder="1" applyAlignment="1"/>
    <xf numFmtId="49" fontId="6" fillId="6" borderId="12" xfId="6" applyNumberFormat="1" applyBorder="1" applyAlignment="1"/>
    <xf numFmtId="0" fontId="6" fillId="6" borderId="12" xfId="6" applyNumberFormat="1" applyBorder="1" applyAlignment="1"/>
    <xf numFmtId="0" fontId="0" fillId="2" borderId="12" xfId="1" applyNumberFormat="1" applyFont="1" applyBorder="1" applyAlignment="1"/>
    <xf numFmtId="0" fontId="0" fillId="2" borderId="13" xfId="1" applyNumberFormat="1" applyFont="1" applyBorder="1" applyAlignment="1"/>
    <xf numFmtId="0" fontId="13" fillId="0" borderId="0" xfId="9" applyFill="1" applyBorder="1" applyAlignment="1" applyProtection="1"/>
    <xf numFmtId="0" fontId="0" fillId="5" borderId="13" xfId="4" applyNumberFormat="1" applyFont="1" applyBorder="1" applyAlignment="1"/>
    <xf numFmtId="0" fontId="0" fillId="0" borderId="0" xfId="0" applyNumberFormat="1" applyAlignment="1"/>
    <xf numFmtId="49" fontId="0" fillId="0" borderId="0" xfId="0" applyNumberFormat="1" applyBorder="1" applyAlignment="1">
      <alignment wrapText="1"/>
    </xf>
    <xf numFmtId="0" fontId="5" fillId="5" borderId="1" xfId="8" applyNumberFormat="1" applyAlignment="1"/>
    <xf numFmtId="0" fontId="0" fillId="0" borderId="0" xfId="3" applyFont="1" applyAlignment="1"/>
    <xf numFmtId="0" fontId="0" fillId="0" borderId="0" xfId="3" applyFont="1" applyBorder="1" applyAlignment="1"/>
    <xf numFmtId="0" fontId="0" fillId="0" borderId="0" xfId="3" applyFont="1" applyAlignment="1">
      <alignment wrapText="1"/>
    </xf>
    <xf numFmtId="49" fontId="5" fillId="4" borderId="1" xfId="5" applyNumberFormat="1" applyAlignment="1">
      <alignment wrapText="1"/>
    </xf>
    <xf numFmtId="1" fontId="5" fillId="4" borderId="1" xfId="5" quotePrefix="1" applyNumberFormat="1" applyAlignment="1"/>
    <xf numFmtId="0" fontId="0" fillId="0" borderId="0" xfId="0" quotePrefix="1" applyBorder="1" applyAlignment="1">
      <alignment wrapText="1"/>
    </xf>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338">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border outline="0">
        <left style="thin">
          <color theme="0"/>
        </left>
      </border>
    </dxf>
    <dxf>
      <numFmt numFmtId="167" formatCode="0.00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fill>
        <patternFill patternType="solid">
          <fgColor rgb="FFDBE5F1"/>
          <bgColor rgb="FF000000"/>
        </patternFill>
      </fill>
    </dxf>
    <dxf>
      <numFmt numFmtId="167" formatCode="0.000"/>
      <alignment horizontal="general" vertical="bottom" textRotation="0" wrapText="0" indent="0" relativeIndent="255" justifyLastLine="0" shrinkToFit="0" mergeCell="0" readingOrder="0"/>
      <border outline="0">
        <left style="thin">
          <color theme="0"/>
        </left>
        <right style="thin">
          <color theme="0"/>
        </right>
      </border>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border outline="0">
        <left style="thin">
          <color theme="0"/>
        </left>
      </border>
    </dxf>
    <dxf>
      <numFmt numFmtId="1" formatCode="0"/>
      <alignment horizontal="general" vertical="bottom" textRotation="0" wrapText="0" indent="0" relativeIndent="255" justifyLastLine="0" shrinkToFit="0" mergeCell="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relativeIndent="255" justifyLastLine="0" shrinkToFit="0" mergeCell="0" readingOrder="0"/>
      <border outline="0">
        <right style="thin">
          <color theme="0"/>
        </right>
      </border>
    </dxf>
    <dxf>
      <numFmt numFmtId="167" formatCode="0.000"/>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border outline="0">
        <left style="thin">
          <color theme="0"/>
        </left>
      </border>
    </dxf>
    <dxf>
      <numFmt numFmtId="167" formatCode="0.00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67" formatCode="0.000"/>
      <alignment horizontal="general" vertical="bottom" textRotation="0" wrapText="0" indent="0" relativeIndent="255" justifyLastLine="0" shrinkToFit="0" mergeCell="0" readingOrder="0"/>
      <border outline="0">
        <right style="thin">
          <color theme="0"/>
        </right>
      </border>
    </dxf>
    <dxf>
      <numFmt numFmtId="167" formatCode="0.00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0" formatCode="General"/>
      <border outline="0">
        <right style="thin">
          <color theme="0"/>
        </right>
      </border>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numFmt numFmtId="1" formatCode="0"/>
      <alignment horizontal="general" vertical="bottom" textRotation="0" wrapText="0" indent="0" relativeIndent="255" justifyLastLine="0" shrinkToFit="0" mergeCell="0" readingOrder="0"/>
      <border outline="0">
        <right style="thin">
          <color theme="0"/>
        </right>
      </border>
    </dxf>
    <dxf>
      <alignment horizontal="general" vertical="bottom" textRotation="0" wrapText="0" indent="0" relativeIndent="255" justifyLastLine="0" shrinkToFit="0" mergeCell="0" readingOrder="0"/>
      <border outline="0">
        <right style="thin">
          <color theme="0"/>
        </right>
      </border>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border outline="0">
        <right style="thin">
          <color theme="0"/>
        </right>
      </border>
    </dxf>
    <dxf>
      <alignment horizontal="general" vertical="bottom" textRotation="0" wrapText="0"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164" formatCode="0.0"/>
      <alignment horizontal="general" vertical="bottom" textRotation="0" wrapText="0" indent="0" relativeIndent="255" justifyLastLine="0" shrinkToFit="0" mergeCell="0" readingOrder="0"/>
      <border diagonalUp="0" diagonalDown="0" outline="0">
        <left style="thin">
          <color theme="0"/>
        </left>
      </border>
    </dxf>
    <dxf>
      <numFmt numFmtId="0" formatCode="General"/>
      <alignment horizontal="general" vertical="bottom" textRotation="0" wrapText="0" indent="0" relativeIndent="255" justifyLastLine="0" shrinkToFit="0" mergeCell="0" readingOrder="0"/>
      <border diagonalUp="0" diagonalDown="0" outline="0">
        <right style="thin">
          <color theme="0"/>
        </right>
      </border>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66" formatCode="#,##0.000"/>
      <alignment horizontal="general" vertical="bottom" textRotation="0" wrapText="0" indent="0" relativeIndent="255" justifyLastLine="0" shrinkToFit="0" mergeCell="0" readingOrder="0"/>
    </dxf>
    <dxf>
      <numFmt numFmtId="166" formatCode="#,##0.0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65" formatCode="#,##0.0"/>
      <alignment horizontal="general" vertical="bottom" textRotation="0" wrapText="0" indent="0" relativeIndent="255" justifyLastLine="0" shrinkToFit="0" mergeCell="0" readingOrder="0"/>
    </dxf>
    <dxf>
      <numFmt numFmtId="165" formatCode="#,##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border diagonalUp="0" diagonalDown="0" outline="0">
        <left style="thin">
          <color theme="0"/>
        </left>
      </border>
    </dxf>
    <dxf>
      <numFmt numFmtId="1" formatCode="0"/>
      <alignment horizontal="general" vertical="bottom" textRotation="0" wrapText="0" indent="0" relativeIndent="255" justifyLastLine="0" shrinkToFit="0" mergeCell="0" readingOrder="0"/>
      <border diagonalUp="0" diagonalDown="0" outline="0">
        <right style="thin">
          <color theme="0"/>
        </right>
      </border>
    </dxf>
    <dxf>
      <numFmt numFmtId="164" formatCode="0.0"/>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30" formatCode="@"/>
      <alignment horizontal="general" vertical="bottom" textRotation="0" wrapText="0" indent="0" relativeIndent="255" justifyLastLine="0" shrinkToFit="0" mergeCell="0" readingOrder="0"/>
    </dxf>
    <dxf>
      <numFmt numFmtId="0" formatCode="General"/>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relativeIndent="255" justifyLastLine="0" shrinkToFit="0" mergeCell="0" readingOrder="0"/>
    </dxf>
    <dxf>
      <numFmt numFmtId="164" formatCode="0.0"/>
      <alignment horizontal="general" vertical="bottom" textRotation="0" wrapText="0" indent="0" relativeIndent="255"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relativeIndent="255" justifyLastLine="0" shrinkToFit="0" readingOrder="0"/>
    </dxf>
    <dxf>
      <numFmt numFmtId="30" formatCode="@"/>
      <alignment horizontal="general" vertical="bottom" textRotation="0" wrapText="1" indent="0" relativeIndent="255" justifyLastLine="0" shrinkToFit="0" readingOrder="0"/>
    </dxf>
    <dxf>
      <alignment horizontal="general" vertical="bottom" textRotation="0" wrapText="1" indent="0" relativeIndent="255"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3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Metrics'!$E$2</c:f>
              <c:strCache>
                <c:ptCount val="1"/>
                <c:pt idx="0">
                  <c:v>0</c:v>
                </c:pt>
              </c:strCache>
            </c:strRef>
          </c:tx>
          <c:spPr>
            <a:solidFill>
              <a:schemeClr val="accent1"/>
            </a:solidFill>
          </c:spPr>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gapWidth val="0"/>
        <c:axId val="85306752"/>
        <c:axId val="85321216"/>
      </c:barChart>
      <c:catAx>
        <c:axId val="8530675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85321216"/>
        <c:crosses val="autoZero"/>
        <c:auto val="1"/>
        <c:lblAlgn val="ctr"/>
        <c:lblOffset val="100"/>
      </c:catAx>
      <c:valAx>
        <c:axId val="85321216"/>
        <c:scaling>
          <c:orientation val="minMax"/>
        </c:scaling>
        <c:axPos val="l"/>
        <c:majorGridlines/>
        <c:title>
          <c:tx>
            <c:rich>
              <a:bodyPr rot="-5400000" vert="horz"/>
              <a:lstStyle/>
              <a:p>
                <a:pPr>
                  <a:defRPr/>
                </a:pPr>
                <a:r>
                  <a:rPr lang="en-US"/>
                  <a:t>Frequency</a:t>
                </a:r>
              </a:p>
            </c:rich>
          </c:tx>
        </c:title>
        <c:numFmt formatCode="General" sourceLinked="1"/>
        <c:tickLblPos val="nextTo"/>
        <c:crossAx val="8530675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Metrics'!$G$2</c:f>
              <c:strCache>
                <c:ptCount val="1"/>
                <c:pt idx="0">
                  <c:v>99</c:v>
                </c:pt>
              </c:strCache>
            </c:strRef>
          </c:tx>
          <c:spPr>
            <a:solidFill>
              <a:schemeClr val="accent1"/>
            </a:solidFill>
          </c:spPr>
          <c:cat>
            <c:numRef>
              <c:f>'Overall Metrics'!$F$2:$F$45</c:f>
              <c:numCache>
                <c:formatCode>#,##0.00</c:formatCode>
                <c:ptCount val="44"/>
                <c:pt idx="0">
                  <c:v>0</c:v>
                </c:pt>
                <c:pt idx="1">
                  <c:v>0.67441860465116277</c:v>
                </c:pt>
                <c:pt idx="2">
                  <c:v>1.3488372093023255</c:v>
                </c:pt>
                <c:pt idx="3">
                  <c:v>2.0232558139534884</c:v>
                </c:pt>
                <c:pt idx="4">
                  <c:v>2.6976744186046511</c:v>
                </c:pt>
                <c:pt idx="5">
                  <c:v>3.3720930232558137</c:v>
                </c:pt>
                <c:pt idx="6">
                  <c:v>4.0465116279069768</c:v>
                </c:pt>
                <c:pt idx="7">
                  <c:v>4.7209302325581399</c:v>
                </c:pt>
                <c:pt idx="8">
                  <c:v>5.395348837209303</c:v>
                </c:pt>
                <c:pt idx="9">
                  <c:v>6.0697674418604661</c:v>
                </c:pt>
                <c:pt idx="10">
                  <c:v>6.7441860465116292</c:v>
                </c:pt>
                <c:pt idx="11">
                  <c:v>7.4186046511627923</c:v>
                </c:pt>
                <c:pt idx="12">
                  <c:v>8.0930232558139554</c:v>
                </c:pt>
                <c:pt idx="13">
                  <c:v>8.7674418604651176</c:v>
                </c:pt>
                <c:pt idx="14">
                  <c:v>9.4418604651162799</c:v>
                </c:pt>
                <c:pt idx="15">
                  <c:v>10.116279069767442</c:v>
                </c:pt>
                <c:pt idx="16">
                  <c:v>10.790697674418604</c:v>
                </c:pt>
                <c:pt idx="17">
                  <c:v>11.465116279069766</c:v>
                </c:pt>
                <c:pt idx="18">
                  <c:v>12.139534883720929</c:v>
                </c:pt>
                <c:pt idx="19">
                  <c:v>12.813953488372091</c:v>
                </c:pt>
                <c:pt idx="20">
                  <c:v>13.488372093023253</c:v>
                </c:pt>
                <c:pt idx="21">
                  <c:v>14.162790697674415</c:v>
                </c:pt>
                <c:pt idx="22">
                  <c:v>14.837209302325578</c:v>
                </c:pt>
                <c:pt idx="23">
                  <c:v>15.51162790697674</c:v>
                </c:pt>
                <c:pt idx="24">
                  <c:v>16.186046511627904</c:v>
                </c:pt>
                <c:pt idx="25">
                  <c:v>16.860465116279066</c:v>
                </c:pt>
                <c:pt idx="26">
                  <c:v>17.534883720930228</c:v>
                </c:pt>
                <c:pt idx="27">
                  <c:v>18.20930232558139</c:v>
                </c:pt>
                <c:pt idx="28">
                  <c:v>18.883720930232553</c:v>
                </c:pt>
                <c:pt idx="29">
                  <c:v>19.558139534883715</c:v>
                </c:pt>
                <c:pt idx="30">
                  <c:v>20.232558139534877</c:v>
                </c:pt>
                <c:pt idx="31">
                  <c:v>20.906976744186039</c:v>
                </c:pt>
                <c:pt idx="32">
                  <c:v>21.581395348837201</c:v>
                </c:pt>
                <c:pt idx="33">
                  <c:v>22.255813953488364</c:v>
                </c:pt>
                <c:pt idx="34">
                  <c:v>22.930232558139526</c:v>
                </c:pt>
                <c:pt idx="35">
                  <c:v>23.604651162790688</c:v>
                </c:pt>
                <c:pt idx="36">
                  <c:v>24.27906976744185</c:v>
                </c:pt>
                <c:pt idx="37">
                  <c:v>24.953488372093013</c:v>
                </c:pt>
                <c:pt idx="38">
                  <c:v>25.627906976744175</c:v>
                </c:pt>
                <c:pt idx="39">
                  <c:v>26.302325581395337</c:v>
                </c:pt>
                <c:pt idx="40">
                  <c:v>26.976744186046499</c:v>
                </c:pt>
                <c:pt idx="41">
                  <c:v>27.651162790697661</c:v>
                </c:pt>
                <c:pt idx="42">
                  <c:v>28.325581395348824</c:v>
                </c:pt>
                <c:pt idx="43">
                  <c:v>29</c:v>
                </c:pt>
              </c:numCache>
            </c:numRef>
          </c:cat>
          <c:val>
            <c:numRef>
              <c:f>'Overall Metrics'!$G$2:$G$45</c:f>
              <c:numCache>
                <c:formatCode>General</c:formatCode>
                <c:ptCount val="44"/>
                <c:pt idx="0">
                  <c:v>99</c:v>
                </c:pt>
                <c:pt idx="1">
                  <c:v>99</c:v>
                </c:pt>
                <c:pt idx="2">
                  <c:v>18</c:v>
                </c:pt>
                <c:pt idx="3">
                  <c:v>0</c:v>
                </c:pt>
                <c:pt idx="4">
                  <c:v>3</c:v>
                </c:pt>
                <c:pt idx="5">
                  <c:v>2</c:v>
                </c:pt>
                <c:pt idx="6">
                  <c:v>0</c:v>
                </c:pt>
                <c:pt idx="7">
                  <c:v>5</c:v>
                </c:pt>
                <c:pt idx="8">
                  <c:v>1</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gapWidth val="0"/>
        <c:axId val="82093952"/>
        <c:axId val="82100224"/>
      </c:barChart>
      <c:catAx>
        <c:axId val="82093952"/>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82100224"/>
        <c:crosses val="autoZero"/>
        <c:auto val="1"/>
        <c:lblAlgn val="ctr"/>
        <c:lblOffset val="100"/>
      </c:catAx>
      <c:valAx>
        <c:axId val="82100224"/>
        <c:scaling>
          <c:orientation val="minMax"/>
        </c:scaling>
        <c:axPos val="l"/>
        <c:majorGridlines/>
        <c:title>
          <c:tx>
            <c:rich>
              <a:bodyPr rot="-5400000" vert="horz"/>
              <a:lstStyle/>
              <a:p>
                <a:pPr>
                  <a:defRPr/>
                </a:pPr>
                <a:r>
                  <a:rPr lang="en-US"/>
                  <a:t>Frequency</a:t>
                </a:r>
              </a:p>
            </c:rich>
          </c:tx>
        </c:title>
        <c:numFmt formatCode="General" sourceLinked="1"/>
        <c:tickLblPos val="nextTo"/>
        <c:crossAx val="8209395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Metrics'!$I$2</c:f>
              <c:strCache>
                <c:ptCount val="1"/>
                <c:pt idx="0">
                  <c:v>39</c:v>
                </c:pt>
              </c:strCache>
            </c:strRef>
          </c:tx>
          <c:spPr>
            <a:solidFill>
              <a:schemeClr val="accent1"/>
            </a:solidFill>
          </c:spPr>
          <c:cat>
            <c:numRef>
              <c:f>'Overall Metrics'!$H$2:$H$45</c:f>
              <c:numCache>
                <c:formatCode>#,##0.00</c:formatCode>
                <c:ptCount val="44"/>
                <c:pt idx="0">
                  <c:v>0</c:v>
                </c:pt>
                <c:pt idx="1">
                  <c:v>0.11627906976744186</c:v>
                </c:pt>
                <c:pt idx="2">
                  <c:v>0.23255813953488372</c:v>
                </c:pt>
                <c:pt idx="3">
                  <c:v>0.34883720930232559</c:v>
                </c:pt>
                <c:pt idx="4">
                  <c:v>0.46511627906976744</c:v>
                </c:pt>
                <c:pt idx="5">
                  <c:v>0.58139534883720934</c:v>
                </c:pt>
                <c:pt idx="6">
                  <c:v>0.69767441860465118</c:v>
                </c:pt>
                <c:pt idx="7">
                  <c:v>0.81395348837209303</c:v>
                </c:pt>
                <c:pt idx="8">
                  <c:v>0.93023255813953487</c:v>
                </c:pt>
                <c:pt idx="9">
                  <c:v>1.0465116279069768</c:v>
                </c:pt>
                <c:pt idx="10">
                  <c:v>1.1627906976744187</c:v>
                </c:pt>
                <c:pt idx="11">
                  <c:v>1.2790697674418605</c:v>
                </c:pt>
                <c:pt idx="12">
                  <c:v>1.3953488372093024</c:v>
                </c:pt>
                <c:pt idx="13">
                  <c:v>1.5116279069767442</c:v>
                </c:pt>
                <c:pt idx="14">
                  <c:v>1.6279069767441861</c:v>
                </c:pt>
                <c:pt idx="15">
                  <c:v>1.7441860465116279</c:v>
                </c:pt>
                <c:pt idx="16">
                  <c:v>1.8604651162790697</c:v>
                </c:pt>
                <c:pt idx="17">
                  <c:v>1.9767441860465116</c:v>
                </c:pt>
                <c:pt idx="18">
                  <c:v>2.0930232558139537</c:v>
                </c:pt>
                <c:pt idx="19">
                  <c:v>2.2093023255813957</c:v>
                </c:pt>
                <c:pt idx="20">
                  <c:v>2.3255813953488378</c:v>
                </c:pt>
                <c:pt idx="21">
                  <c:v>2.4418604651162799</c:v>
                </c:pt>
                <c:pt idx="22">
                  <c:v>2.5581395348837219</c:v>
                </c:pt>
                <c:pt idx="23">
                  <c:v>2.674418604651164</c:v>
                </c:pt>
                <c:pt idx="24">
                  <c:v>2.7906976744186061</c:v>
                </c:pt>
                <c:pt idx="25">
                  <c:v>2.9069767441860481</c:v>
                </c:pt>
                <c:pt idx="26">
                  <c:v>3.0232558139534902</c:v>
                </c:pt>
                <c:pt idx="27">
                  <c:v>3.1395348837209323</c:v>
                </c:pt>
                <c:pt idx="28">
                  <c:v>3.2558139534883743</c:v>
                </c:pt>
                <c:pt idx="29">
                  <c:v>3.3720930232558164</c:v>
                </c:pt>
                <c:pt idx="30">
                  <c:v>3.4883720930232585</c:v>
                </c:pt>
                <c:pt idx="31">
                  <c:v>3.6046511627907005</c:v>
                </c:pt>
                <c:pt idx="32">
                  <c:v>3.7209302325581426</c:v>
                </c:pt>
                <c:pt idx="33">
                  <c:v>3.8372093023255847</c:v>
                </c:pt>
                <c:pt idx="34">
                  <c:v>3.9534883720930267</c:v>
                </c:pt>
                <c:pt idx="35">
                  <c:v>4.0697674418604688</c:v>
                </c:pt>
                <c:pt idx="36">
                  <c:v>4.1860465116279109</c:v>
                </c:pt>
                <c:pt idx="37">
                  <c:v>4.3023255813953529</c:v>
                </c:pt>
                <c:pt idx="38">
                  <c:v>4.418604651162795</c:v>
                </c:pt>
                <c:pt idx="39">
                  <c:v>4.5348837209302371</c:v>
                </c:pt>
                <c:pt idx="40">
                  <c:v>4.6511627906976791</c:v>
                </c:pt>
                <c:pt idx="41">
                  <c:v>4.7674418604651212</c:v>
                </c:pt>
                <c:pt idx="42">
                  <c:v>4.8837209302325633</c:v>
                </c:pt>
                <c:pt idx="43">
                  <c:v>5</c:v>
                </c:pt>
              </c:numCache>
            </c:numRef>
          </c:cat>
          <c:val>
            <c:numRef>
              <c:f>'Overall Metrics'!$I$2:$I$45</c:f>
              <c:numCache>
                <c:formatCode>General</c:formatCode>
                <c:ptCount val="44"/>
                <c:pt idx="0">
                  <c:v>39</c:v>
                </c:pt>
                <c:pt idx="1">
                  <c:v>0</c:v>
                </c:pt>
                <c:pt idx="2">
                  <c:v>0</c:v>
                </c:pt>
                <c:pt idx="3">
                  <c:v>0</c:v>
                </c:pt>
                <c:pt idx="4">
                  <c:v>0</c:v>
                </c:pt>
                <c:pt idx="5">
                  <c:v>0</c:v>
                </c:pt>
                <c:pt idx="6">
                  <c:v>0</c:v>
                </c:pt>
                <c:pt idx="7">
                  <c:v>0</c:v>
                </c:pt>
                <c:pt idx="8">
                  <c:v>174</c:v>
                </c:pt>
                <c:pt idx="9">
                  <c:v>0</c:v>
                </c:pt>
                <c:pt idx="10">
                  <c:v>0</c:v>
                </c:pt>
                <c:pt idx="11">
                  <c:v>0</c:v>
                </c:pt>
                <c:pt idx="12">
                  <c:v>0</c:v>
                </c:pt>
                <c:pt idx="13">
                  <c:v>0</c:v>
                </c:pt>
                <c:pt idx="14">
                  <c:v>0</c:v>
                </c:pt>
                <c:pt idx="15">
                  <c:v>0</c:v>
                </c:pt>
                <c:pt idx="16">
                  <c:v>0</c:v>
                </c:pt>
                <c:pt idx="17">
                  <c:v>5</c:v>
                </c:pt>
                <c:pt idx="18">
                  <c:v>0</c:v>
                </c:pt>
                <c:pt idx="19">
                  <c:v>0</c:v>
                </c:pt>
                <c:pt idx="20">
                  <c:v>0</c:v>
                </c:pt>
                <c:pt idx="21">
                  <c:v>0</c:v>
                </c:pt>
                <c:pt idx="22">
                  <c:v>0</c:v>
                </c:pt>
                <c:pt idx="23">
                  <c:v>0</c:v>
                </c:pt>
                <c:pt idx="24">
                  <c:v>0</c:v>
                </c:pt>
                <c:pt idx="25">
                  <c:v>4</c:v>
                </c:pt>
                <c:pt idx="26">
                  <c:v>0</c:v>
                </c:pt>
                <c:pt idx="27">
                  <c:v>0</c:v>
                </c:pt>
                <c:pt idx="28">
                  <c:v>0</c:v>
                </c:pt>
                <c:pt idx="29">
                  <c:v>0</c:v>
                </c:pt>
                <c:pt idx="30">
                  <c:v>0</c:v>
                </c:pt>
                <c:pt idx="31">
                  <c:v>0</c:v>
                </c:pt>
                <c:pt idx="32">
                  <c:v>0</c:v>
                </c:pt>
                <c:pt idx="33">
                  <c:v>0</c:v>
                </c:pt>
                <c:pt idx="34">
                  <c:v>5</c:v>
                </c:pt>
                <c:pt idx="35">
                  <c:v>0</c:v>
                </c:pt>
                <c:pt idx="36">
                  <c:v>0</c:v>
                </c:pt>
                <c:pt idx="37">
                  <c:v>0</c:v>
                </c:pt>
                <c:pt idx="38">
                  <c:v>0</c:v>
                </c:pt>
                <c:pt idx="39">
                  <c:v>0</c:v>
                </c:pt>
                <c:pt idx="40">
                  <c:v>0</c:v>
                </c:pt>
                <c:pt idx="41">
                  <c:v>0</c:v>
                </c:pt>
                <c:pt idx="42">
                  <c:v>0</c:v>
                </c:pt>
                <c:pt idx="43">
                  <c:v>2</c:v>
                </c:pt>
              </c:numCache>
            </c:numRef>
          </c:val>
        </c:ser>
        <c:dLbls/>
        <c:gapWidth val="0"/>
        <c:axId val="86249856"/>
        <c:axId val="86251776"/>
      </c:barChart>
      <c:catAx>
        <c:axId val="86249856"/>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title>
        <c:numFmt formatCode="#,##0.00" sourceLinked="1"/>
        <c:tickLblPos val="none"/>
        <c:crossAx val="86251776"/>
        <c:crosses val="autoZero"/>
        <c:auto val="1"/>
        <c:lblAlgn val="ctr"/>
        <c:lblOffset val="100"/>
      </c:catAx>
      <c:valAx>
        <c:axId val="86251776"/>
        <c:scaling>
          <c:orientation val="minMax"/>
        </c:scaling>
        <c:axPos val="l"/>
        <c:majorGridlines/>
        <c:title>
          <c:tx>
            <c:rich>
              <a:bodyPr rot="-5400000" vert="horz"/>
              <a:lstStyle/>
              <a:p>
                <a:pPr>
                  <a:defRPr/>
                </a:pPr>
                <a:r>
                  <a:rPr lang="en-US"/>
                  <a:t>Frequency</a:t>
                </a:r>
              </a:p>
            </c:rich>
          </c:tx>
        </c:title>
        <c:numFmt formatCode="General" sourceLinked="1"/>
        <c:tickLblPos val="nextTo"/>
        <c:crossAx val="86249856"/>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Metrics'!$K$2</c:f>
              <c:strCache>
                <c:ptCount val="1"/>
                <c:pt idx="0">
                  <c:v>227</c:v>
                </c:pt>
              </c:strCache>
            </c:strRef>
          </c:tx>
          <c:spPr>
            <a:solidFill>
              <a:schemeClr val="accent1"/>
            </a:solidFill>
          </c:spPr>
          <c:cat>
            <c:numRef>
              <c:f>'Overall Metrics'!$J$2:$J$45</c:f>
              <c:numCache>
                <c:formatCode>#,##0.00</c:formatCode>
                <c:ptCount val="44"/>
                <c:pt idx="0">
                  <c:v>0</c:v>
                </c:pt>
                <c:pt idx="1">
                  <c:v>18.88372093023256</c:v>
                </c:pt>
                <c:pt idx="2">
                  <c:v>37.767441860465119</c:v>
                </c:pt>
                <c:pt idx="3">
                  <c:v>56.651162790697683</c:v>
                </c:pt>
                <c:pt idx="4">
                  <c:v>75.534883720930239</c:v>
                </c:pt>
                <c:pt idx="5">
                  <c:v>94.418604651162795</c:v>
                </c:pt>
                <c:pt idx="6">
                  <c:v>113.30232558139535</c:v>
                </c:pt>
                <c:pt idx="7">
                  <c:v>132.18604651162792</c:v>
                </c:pt>
                <c:pt idx="8">
                  <c:v>151.06976744186048</c:v>
                </c:pt>
                <c:pt idx="9">
                  <c:v>169.95348837209303</c:v>
                </c:pt>
                <c:pt idx="10">
                  <c:v>188.83720930232559</c:v>
                </c:pt>
                <c:pt idx="11">
                  <c:v>207.72093023255815</c:v>
                </c:pt>
                <c:pt idx="12">
                  <c:v>226.6046511627907</c:v>
                </c:pt>
                <c:pt idx="13">
                  <c:v>245.48837209302326</c:v>
                </c:pt>
                <c:pt idx="14">
                  <c:v>264.37209302325584</c:v>
                </c:pt>
                <c:pt idx="15">
                  <c:v>283.25581395348843</c:v>
                </c:pt>
                <c:pt idx="16">
                  <c:v>302.13953488372101</c:v>
                </c:pt>
                <c:pt idx="17">
                  <c:v>321.0232558139536</c:v>
                </c:pt>
                <c:pt idx="18">
                  <c:v>339.90697674418618</c:v>
                </c:pt>
                <c:pt idx="19">
                  <c:v>358.79069767441877</c:v>
                </c:pt>
                <c:pt idx="20">
                  <c:v>377.67441860465135</c:v>
                </c:pt>
                <c:pt idx="21">
                  <c:v>396.55813953488394</c:v>
                </c:pt>
                <c:pt idx="22">
                  <c:v>415.44186046511652</c:v>
                </c:pt>
                <c:pt idx="23">
                  <c:v>434.3255813953491</c:v>
                </c:pt>
                <c:pt idx="24">
                  <c:v>453.20930232558169</c:v>
                </c:pt>
                <c:pt idx="25">
                  <c:v>472.09302325581427</c:v>
                </c:pt>
                <c:pt idx="26">
                  <c:v>490.97674418604686</c:v>
                </c:pt>
                <c:pt idx="27">
                  <c:v>509.86046511627944</c:v>
                </c:pt>
                <c:pt idx="28">
                  <c:v>528.74418604651203</c:v>
                </c:pt>
                <c:pt idx="29">
                  <c:v>547.62790697674461</c:v>
                </c:pt>
                <c:pt idx="30">
                  <c:v>566.5116279069772</c:v>
                </c:pt>
                <c:pt idx="31">
                  <c:v>585.39534883720978</c:v>
                </c:pt>
                <c:pt idx="32">
                  <c:v>604.27906976744237</c:v>
                </c:pt>
                <c:pt idx="33">
                  <c:v>623.16279069767495</c:v>
                </c:pt>
                <c:pt idx="34">
                  <c:v>642.04651162790753</c:v>
                </c:pt>
                <c:pt idx="35">
                  <c:v>660.93023255814012</c:v>
                </c:pt>
                <c:pt idx="36">
                  <c:v>679.8139534883727</c:v>
                </c:pt>
                <c:pt idx="37">
                  <c:v>698.69767441860529</c:v>
                </c:pt>
                <c:pt idx="38">
                  <c:v>717.58139534883787</c:v>
                </c:pt>
                <c:pt idx="39">
                  <c:v>736.46511627907046</c:v>
                </c:pt>
                <c:pt idx="40">
                  <c:v>755.34883720930304</c:v>
                </c:pt>
                <c:pt idx="41">
                  <c:v>774.23255813953563</c:v>
                </c:pt>
                <c:pt idx="42">
                  <c:v>793.11627906976821</c:v>
                </c:pt>
                <c:pt idx="43">
                  <c:v>812</c:v>
                </c:pt>
              </c:numCache>
            </c:numRef>
          </c:cat>
          <c:val>
            <c:numRef>
              <c:f>'Overall Metrics'!$K$2:$K$45</c:f>
              <c:numCache>
                <c:formatCode>General</c:formatCode>
                <c:ptCount val="44"/>
                <c:pt idx="0">
                  <c:v>227</c:v>
                </c:pt>
                <c:pt idx="1">
                  <c:v>0</c:v>
                </c:pt>
                <c:pt idx="2">
                  <c:v>0</c:v>
                </c:pt>
                <c:pt idx="3">
                  <c:v>0</c:v>
                </c:pt>
                <c:pt idx="4">
                  <c:v>0</c:v>
                </c:pt>
                <c:pt idx="5">
                  <c:v>0</c:v>
                </c:pt>
                <c:pt idx="6">
                  <c:v>0</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gapWidth val="0"/>
        <c:axId val="86293120"/>
        <c:axId val="86295296"/>
      </c:barChart>
      <c:catAx>
        <c:axId val="86293120"/>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title>
        <c:numFmt formatCode="#,##0.00" sourceLinked="1"/>
        <c:tickLblPos val="none"/>
        <c:crossAx val="86295296"/>
        <c:crosses val="autoZero"/>
        <c:auto val="1"/>
        <c:lblAlgn val="ctr"/>
        <c:lblOffset val="100"/>
      </c:catAx>
      <c:valAx>
        <c:axId val="86295296"/>
        <c:scaling>
          <c:orientation val="minMax"/>
        </c:scaling>
        <c:axPos val="l"/>
        <c:majorGridlines/>
        <c:title>
          <c:tx>
            <c:rich>
              <a:bodyPr rot="-5400000" vert="horz"/>
              <a:lstStyle/>
              <a:p>
                <a:pPr>
                  <a:defRPr/>
                </a:pPr>
                <a:r>
                  <a:rPr lang="en-US"/>
                  <a:t>Frequency</a:t>
                </a:r>
              </a:p>
            </c:rich>
          </c:tx>
        </c:title>
        <c:numFmt formatCode="General" sourceLinked="1"/>
        <c:tickLblPos val="nextTo"/>
        <c:crossAx val="86293120"/>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Metrics'!$M$2</c:f>
              <c:strCache>
                <c:ptCount val="1"/>
                <c:pt idx="0">
                  <c:v>94</c:v>
                </c:pt>
              </c:strCache>
            </c:strRef>
          </c:tx>
          <c:spPr>
            <a:solidFill>
              <a:schemeClr val="accent1"/>
            </a:solidFill>
          </c:spPr>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94</c:v>
                </c:pt>
                <c:pt idx="1">
                  <c:v>14</c:v>
                </c:pt>
                <c:pt idx="2">
                  <c:v>0</c:v>
                </c:pt>
                <c:pt idx="3">
                  <c:v>1</c:v>
                </c:pt>
                <c:pt idx="4">
                  <c:v>0</c:v>
                </c:pt>
                <c:pt idx="5">
                  <c:v>0</c:v>
                </c:pt>
                <c:pt idx="6">
                  <c:v>10</c:v>
                </c:pt>
                <c:pt idx="7">
                  <c:v>9</c:v>
                </c:pt>
                <c:pt idx="8">
                  <c:v>5</c:v>
                </c:pt>
                <c:pt idx="9">
                  <c:v>0</c:v>
                </c:pt>
                <c:pt idx="10">
                  <c:v>2</c:v>
                </c:pt>
                <c:pt idx="11">
                  <c:v>0</c:v>
                </c:pt>
                <c:pt idx="12">
                  <c:v>0</c:v>
                </c:pt>
                <c:pt idx="13">
                  <c:v>0</c:v>
                </c:pt>
                <c:pt idx="14">
                  <c:v>13</c:v>
                </c:pt>
                <c:pt idx="15">
                  <c:v>0</c:v>
                </c:pt>
                <c:pt idx="16">
                  <c:v>0</c:v>
                </c:pt>
                <c:pt idx="17">
                  <c:v>0</c:v>
                </c:pt>
                <c:pt idx="18">
                  <c:v>0</c:v>
                </c:pt>
                <c:pt idx="19">
                  <c:v>0</c:v>
                </c:pt>
                <c:pt idx="20">
                  <c:v>0</c:v>
                </c:pt>
                <c:pt idx="21">
                  <c:v>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72</c:v>
                </c:pt>
              </c:numCache>
            </c:numRef>
          </c:val>
        </c:ser>
        <c:dLbls/>
        <c:gapWidth val="0"/>
        <c:axId val="86197376"/>
        <c:axId val="86199296"/>
      </c:barChart>
      <c:catAx>
        <c:axId val="86197376"/>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title>
        <c:numFmt formatCode="#,##0.00" sourceLinked="1"/>
        <c:tickLblPos val="none"/>
        <c:crossAx val="86199296"/>
        <c:crosses val="autoZero"/>
        <c:auto val="1"/>
        <c:lblAlgn val="ctr"/>
        <c:lblOffset val="100"/>
      </c:catAx>
      <c:valAx>
        <c:axId val="86199296"/>
        <c:scaling>
          <c:orientation val="minMax"/>
        </c:scaling>
        <c:axPos val="l"/>
        <c:majorGridlines/>
        <c:title>
          <c:tx>
            <c:rich>
              <a:bodyPr rot="-5400000" vert="horz"/>
              <a:lstStyle/>
              <a:p>
                <a:pPr>
                  <a:defRPr/>
                </a:pPr>
                <a:r>
                  <a:rPr lang="en-US"/>
                  <a:t>Frequency</a:t>
                </a:r>
              </a:p>
            </c:rich>
          </c:tx>
        </c:title>
        <c:numFmt formatCode="General" sourceLinked="1"/>
        <c:tickLblPos val="nextTo"/>
        <c:crossAx val="86197376"/>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Metrics'!$O$2</c:f>
              <c:strCache>
                <c:ptCount val="1"/>
                <c:pt idx="0">
                  <c:v>222</c:v>
                </c:pt>
              </c:strCache>
            </c:strRef>
          </c:tx>
          <c:spPr>
            <a:solidFill>
              <a:schemeClr val="accent1"/>
            </a:solidFill>
          </c:spPr>
          <c:cat>
            <c:numRef>
              <c:f>'Overall Metrics'!$N$2:$N$45</c:f>
              <c:numCache>
                <c:formatCode>#,##0.00</c:formatCode>
                <c:ptCount val="44"/>
                <c:pt idx="0">
                  <c:v>0</c:v>
                </c:pt>
                <c:pt idx="1">
                  <c:v>3.4253255813953489E-3</c:v>
                </c:pt>
                <c:pt idx="2">
                  <c:v>6.8506511627906977E-3</c:v>
                </c:pt>
                <c:pt idx="3">
                  <c:v>1.0275976744186047E-2</c:v>
                </c:pt>
                <c:pt idx="4">
                  <c:v>1.3701302325581395E-2</c:v>
                </c:pt>
                <c:pt idx="5">
                  <c:v>1.7126627906976746E-2</c:v>
                </c:pt>
                <c:pt idx="6">
                  <c:v>2.0551953488372094E-2</c:v>
                </c:pt>
                <c:pt idx="7">
                  <c:v>2.3977279069767442E-2</c:v>
                </c:pt>
                <c:pt idx="8">
                  <c:v>2.7402604651162791E-2</c:v>
                </c:pt>
                <c:pt idx="9">
                  <c:v>3.0827930232558139E-2</c:v>
                </c:pt>
                <c:pt idx="10">
                  <c:v>3.4253255813953491E-2</c:v>
                </c:pt>
                <c:pt idx="11">
                  <c:v>3.767858139534884E-2</c:v>
                </c:pt>
                <c:pt idx="12">
                  <c:v>4.1103906976744188E-2</c:v>
                </c:pt>
                <c:pt idx="13">
                  <c:v>4.4529232558139537E-2</c:v>
                </c:pt>
                <c:pt idx="14">
                  <c:v>4.7954558139534885E-2</c:v>
                </c:pt>
                <c:pt idx="15">
                  <c:v>5.1379883720930233E-2</c:v>
                </c:pt>
                <c:pt idx="16">
                  <c:v>5.4805209302325582E-2</c:v>
                </c:pt>
                <c:pt idx="17">
                  <c:v>5.823053488372093E-2</c:v>
                </c:pt>
                <c:pt idx="18">
                  <c:v>6.1655860465116279E-2</c:v>
                </c:pt>
                <c:pt idx="19">
                  <c:v>6.5081186046511627E-2</c:v>
                </c:pt>
                <c:pt idx="20">
                  <c:v>6.8506511627906982E-2</c:v>
                </c:pt>
                <c:pt idx="21">
                  <c:v>7.1931837209302338E-2</c:v>
                </c:pt>
                <c:pt idx="22">
                  <c:v>7.5357162790697693E-2</c:v>
                </c:pt>
                <c:pt idx="23">
                  <c:v>7.8782488372093049E-2</c:v>
                </c:pt>
                <c:pt idx="24">
                  <c:v>8.2207813953488404E-2</c:v>
                </c:pt>
                <c:pt idx="25">
                  <c:v>8.5633139534883759E-2</c:v>
                </c:pt>
                <c:pt idx="26">
                  <c:v>8.9058465116279115E-2</c:v>
                </c:pt>
                <c:pt idx="27">
                  <c:v>9.248379069767447E-2</c:v>
                </c:pt>
                <c:pt idx="28">
                  <c:v>9.5909116279069825E-2</c:v>
                </c:pt>
                <c:pt idx="29">
                  <c:v>9.9334441860465181E-2</c:v>
                </c:pt>
                <c:pt idx="30">
                  <c:v>0.10275976744186054</c:v>
                </c:pt>
                <c:pt idx="31">
                  <c:v>0.10618509302325589</c:v>
                </c:pt>
                <c:pt idx="32">
                  <c:v>0.10961041860465125</c:v>
                </c:pt>
                <c:pt idx="33">
                  <c:v>0.1130357441860466</c:v>
                </c:pt>
                <c:pt idx="34">
                  <c:v>0.11646106976744196</c:v>
                </c:pt>
                <c:pt idx="35">
                  <c:v>0.11988639534883731</c:v>
                </c:pt>
                <c:pt idx="36">
                  <c:v>0.12331172093023267</c:v>
                </c:pt>
                <c:pt idx="37">
                  <c:v>0.12673704651162801</c:v>
                </c:pt>
                <c:pt idx="38">
                  <c:v>0.13016237209302337</c:v>
                </c:pt>
                <c:pt idx="39">
                  <c:v>0.13358769767441872</c:v>
                </c:pt>
                <c:pt idx="40">
                  <c:v>0.13701302325581408</c:v>
                </c:pt>
                <c:pt idx="41">
                  <c:v>0.14043834883720943</c:v>
                </c:pt>
                <c:pt idx="42">
                  <c:v>0.14386367441860479</c:v>
                </c:pt>
                <c:pt idx="43">
                  <c:v>0.147289</c:v>
                </c:pt>
              </c:numCache>
            </c:numRef>
          </c:cat>
          <c:val>
            <c:numRef>
              <c:f>'Overall Metrics'!$O$2:$O$45</c:f>
              <c:numCache>
                <c:formatCode>General</c:formatCode>
                <c:ptCount val="44"/>
                <c:pt idx="0">
                  <c:v>222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2</c:v>
                </c:pt>
                <c:pt idx="38">
                  <c:v>0</c:v>
                </c:pt>
                <c:pt idx="39">
                  <c:v>0</c:v>
                </c:pt>
                <c:pt idx="40">
                  <c:v>0</c:v>
                </c:pt>
                <c:pt idx="41">
                  <c:v>0</c:v>
                </c:pt>
                <c:pt idx="42">
                  <c:v>0</c:v>
                </c:pt>
                <c:pt idx="43">
                  <c:v>5</c:v>
                </c:pt>
              </c:numCache>
            </c:numRef>
          </c:val>
        </c:ser>
        <c:dLbls/>
        <c:gapWidth val="0"/>
        <c:axId val="86232448"/>
        <c:axId val="86234624"/>
      </c:barChart>
      <c:catAx>
        <c:axId val="8623244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title>
        <c:numFmt formatCode="#,##0.00" sourceLinked="1"/>
        <c:tickLblPos val="none"/>
        <c:crossAx val="86234624"/>
        <c:crosses val="autoZero"/>
        <c:auto val="1"/>
        <c:lblAlgn val="ctr"/>
        <c:lblOffset val="100"/>
      </c:catAx>
      <c:valAx>
        <c:axId val="86234624"/>
        <c:scaling>
          <c:orientation val="minMax"/>
        </c:scaling>
        <c:axPos val="l"/>
        <c:majorGridlines/>
        <c:title>
          <c:tx>
            <c:rich>
              <a:bodyPr rot="-5400000" vert="horz"/>
              <a:lstStyle/>
              <a:p>
                <a:pPr>
                  <a:defRPr/>
                </a:pPr>
                <a:r>
                  <a:rPr lang="en-US"/>
                  <a:t>Frequency</a:t>
                </a:r>
              </a:p>
            </c:rich>
          </c:tx>
        </c:title>
        <c:numFmt formatCode="General" sourceLinked="1"/>
        <c:tickLblPos val="nextTo"/>
        <c:crossAx val="86232448"/>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Metrics'!$S$2</c:f>
              <c:strCache>
                <c:ptCount val="1"/>
                <c:pt idx="0">
                  <c:v>209</c:v>
                </c:pt>
              </c:strCache>
            </c:strRef>
          </c:tx>
          <c:spPr>
            <a:solidFill>
              <a:schemeClr val="accent1"/>
            </a:solidFill>
          </c:spPr>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209</c:v>
                </c:pt>
                <c:pt idx="1">
                  <c:v>0</c:v>
                </c:pt>
                <c:pt idx="2">
                  <c:v>0</c:v>
                </c:pt>
                <c:pt idx="3">
                  <c:v>0</c:v>
                </c:pt>
                <c:pt idx="4">
                  <c:v>0</c:v>
                </c:pt>
                <c:pt idx="5">
                  <c:v>0</c:v>
                </c:pt>
                <c:pt idx="6">
                  <c:v>0</c:v>
                </c:pt>
                <c:pt idx="7">
                  <c:v>1</c:v>
                </c:pt>
                <c:pt idx="8">
                  <c:v>0</c:v>
                </c:pt>
                <c:pt idx="9">
                  <c:v>0</c:v>
                </c:pt>
                <c:pt idx="10">
                  <c:v>2</c:v>
                </c:pt>
                <c:pt idx="11">
                  <c:v>0</c:v>
                </c:pt>
                <c:pt idx="12">
                  <c:v>1</c:v>
                </c:pt>
                <c:pt idx="13">
                  <c:v>0</c:v>
                </c:pt>
                <c:pt idx="14">
                  <c:v>4</c:v>
                </c:pt>
                <c:pt idx="15">
                  <c:v>0</c:v>
                </c:pt>
                <c:pt idx="16">
                  <c:v>0</c:v>
                </c:pt>
                <c:pt idx="17">
                  <c:v>0</c:v>
                </c:pt>
                <c:pt idx="18">
                  <c:v>0</c:v>
                </c:pt>
                <c:pt idx="19">
                  <c:v>0</c:v>
                </c:pt>
                <c:pt idx="20">
                  <c:v>0</c:v>
                </c:pt>
                <c:pt idx="21">
                  <c:v>2</c:v>
                </c:pt>
                <c:pt idx="22">
                  <c:v>0</c:v>
                </c:pt>
                <c:pt idx="23">
                  <c:v>0</c:v>
                </c:pt>
                <c:pt idx="24">
                  <c:v>4</c:v>
                </c:pt>
                <c:pt idx="25">
                  <c:v>0</c:v>
                </c:pt>
                <c:pt idx="26">
                  <c:v>0</c:v>
                </c:pt>
                <c:pt idx="27">
                  <c:v>0</c:v>
                </c:pt>
                <c:pt idx="28">
                  <c:v>1</c:v>
                </c:pt>
                <c:pt idx="29">
                  <c:v>0</c:v>
                </c:pt>
                <c:pt idx="30">
                  <c:v>0</c:v>
                </c:pt>
                <c:pt idx="31">
                  <c:v>0</c:v>
                </c:pt>
                <c:pt idx="32">
                  <c:v>0</c:v>
                </c:pt>
                <c:pt idx="33">
                  <c:v>0</c:v>
                </c:pt>
                <c:pt idx="34">
                  <c:v>2</c:v>
                </c:pt>
                <c:pt idx="35">
                  <c:v>0</c:v>
                </c:pt>
                <c:pt idx="36">
                  <c:v>0</c:v>
                </c:pt>
                <c:pt idx="37">
                  <c:v>0</c:v>
                </c:pt>
                <c:pt idx="38">
                  <c:v>0</c:v>
                </c:pt>
                <c:pt idx="39">
                  <c:v>0</c:v>
                </c:pt>
                <c:pt idx="40">
                  <c:v>0</c:v>
                </c:pt>
                <c:pt idx="41">
                  <c:v>0</c:v>
                </c:pt>
                <c:pt idx="42">
                  <c:v>0</c:v>
                </c:pt>
                <c:pt idx="43">
                  <c:v>3</c:v>
                </c:pt>
              </c:numCache>
            </c:numRef>
          </c:val>
        </c:ser>
        <c:dLbls/>
        <c:gapWidth val="0"/>
        <c:axId val="86857600"/>
        <c:axId val="86872064"/>
      </c:barChart>
      <c:catAx>
        <c:axId val="86857600"/>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title>
        <c:numFmt formatCode="#,##0.00" sourceLinked="1"/>
        <c:tickLblPos val="none"/>
        <c:crossAx val="86872064"/>
        <c:crosses val="autoZero"/>
        <c:auto val="1"/>
        <c:lblAlgn val="ctr"/>
        <c:lblOffset val="100"/>
      </c:catAx>
      <c:valAx>
        <c:axId val="86872064"/>
        <c:scaling>
          <c:orientation val="minMax"/>
        </c:scaling>
        <c:axPos val="l"/>
        <c:majorGridlines/>
        <c:title>
          <c:tx>
            <c:rich>
              <a:bodyPr rot="-5400000" vert="horz"/>
              <a:lstStyle/>
              <a:p>
                <a:pPr>
                  <a:defRPr/>
                </a:pPr>
                <a:r>
                  <a:rPr lang="en-US"/>
                  <a:t>Frequency</a:t>
                </a:r>
              </a:p>
            </c:rich>
          </c:tx>
        </c:title>
        <c:numFmt formatCode="General" sourceLinked="1"/>
        <c:tickLblPos val="nextTo"/>
        <c:crossAx val="86857600"/>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Metrics'!$Q$2</c:f>
              <c:strCache>
                <c:ptCount val="1"/>
                <c:pt idx="0">
                  <c:v>74</c:v>
                </c:pt>
              </c:strCache>
            </c:strRef>
          </c:tx>
          <c:spPr>
            <a:solidFill>
              <a:schemeClr val="accent1"/>
            </a:solidFill>
          </c:spPr>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74</c:v>
                </c:pt>
                <c:pt idx="1">
                  <c:v>130</c:v>
                </c:pt>
                <c:pt idx="2">
                  <c:v>14</c:v>
                </c:pt>
                <c:pt idx="3">
                  <c:v>7</c:v>
                </c:pt>
                <c:pt idx="4">
                  <c:v>1</c:v>
                </c:pt>
                <c:pt idx="5">
                  <c:v>0</c:v>
                </c:pt>
                <c:pt idx="6">
                  <c:v>1</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dLbls/>
        <c:gapWidth val="0"/>
        <c:axId val="86970752"/>
        <c:axId val="86972672"/>
      </c:barChart>
      <c:catAx>
        <c:axId val="8697075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title>
        <c:numFmt formatCode="#,##0.00" sourceLinked="1"/>
        <c:tickLblPos val="none"/>
        <c:crossAx val="86972672"/>
        <c:crosses val="autoZero"/>
        <c:auto val="1"/>
        <c:lblAlgn val="ctr"/>
        <c:lblOffset val="100"/>
      </c:catAx>
      <c:valAx>
        <c:axId val="86972672"/>
        <c:scaling>
          <c:orientation val="minMax"/>
        </c:scaling>
        <c:axPos val="l"/>
        <c:majorGridlines/>
        <c:title>
          <c:tx>
            <c:rich>
              <a:bodyPr rot="-5400000" vert="horz"/>
              <a:lstStyle/>
              <a:p>
                <a:pPr>
                  <a:defRPr/>
                </a:pPr>
                <a:r>
                  <a:rPr lang="en-US"/>
                  <a:t>Frequency</a:t>
                </a:r>
              </a:p>
            </c:rich>
          </c:tx>
        </c:title>
        <c:numFmt formatCode="General" sourceLinked="1"/>
        <c:tickLblPos val="nextTo"/>
        <c:crossAx val="86970752"/>
        <c:crosses val="autoZero"/>
        <c:crossBetween val="between"/>
      </c:valAx>
    </c:plotArea>
    <c:dispBlanksAs val="gap"/>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ser>
          <c:idx val="1"/>
          <c:order val="0"/>
          <c:tx>
            <c:strRef>
              <c:f>'Overall Metrics'!$U$2</c:f>
              <c:strCache>
                <c:ptCount val="1"/>
                <c:pt idx="0">
                  <c:v>1</c:v>
                </c:pt>
              </c:strCache>
            </c:strRef>
          </c:tx>
          <c:spPr>
            <a:solidFill>
              <a:schemeClr val="accent1"/>
            </a:solidFill>
          </c:spPr>
          <c:cat>
            <c:numRef>
              <c:f>'Overall Metrics'!$T$2:$T$45</c:f>
              <c:numCache>
                <c:formatCode>#,##0.00</c:formatCode>
                <c:ptCount val="44"/>
                <c:pt idx="0">
                  <c:v>39180.399560185186</c:v>
                </c:pt>
                <c:pt idx="1">
                  <c:v>39248.811508128769</c:v>
                </c:pt>
                <c:pt idx="2">
                  <c:v>39317.223456072352</c:v>
                </c:pt>
                <c:pt idx="3">
                  <c:v>39385.635404015935</c:v>
                </c:pt>
                <c:pt idx="4">
                  <c:v>39454.047351959518</c:v>
                </c:pt>
                <c:pt idx="5">
                  <c:v>39522.459299903101</c:v>
                </c:pt>
                <c:pt idx="6">
                  <c:v>39590.871247846684</c:v>
                </c:pt>
                <c:pt idx="7">
                  <c:v>39659.283195790267</c:v>
                </c:pt>
                <c:pt idx="8">
                  <c:v>39727.69514373385</c:v>
                </c:pt>
                <c:pt idx="9">
                  <c:v>39796.107091677433</c:v>
                </c:pt>
                <c:pt idx="10">
                  <c:v>39864.519039621016</c:v>
                </c:pt>
                <c:pt idx="11">
                  <c:v>39932.930987564599</c:v>
                </c:pt>
                <c:pt idx="12">
                  <c:v>40001.342935508183</c:v>
                </c:pt>
                <c:pt idx="13">
                  <c:v>40069.754883451766</c:v>
                </c:pt>
                <c:pt idx="14">
                  <c:v>40138.166831395349</c:v>
                </c:pt>
                <c:pt idx="15">
                  <c:v>40206.578779338932</c:v>
                </c:pt>
                <c:pt idx="16">
                  <c:v>40274.990727282515</c:v>
                </c:pt>
                <c:pt idx="17">
                  <c:v>40343.402675226098</c:v>
                </c:pt>
                <c:pt idx="18">
                  <c:v>40411.814623169681</c:v>
                </c:pt>
                <c:pt idx="19">
                  <c:v>40480.226571113264</c:v>
                </c:pt>
                <c:pt idx="20">
                  <c:v>40548.638519056847</c:v>
                </c:pt>
                <c:pt idx="21">
                  <c:v>40617.05046700043</c:v>
                </c:pt>
                <c:pt idx="22">
                  <c:v>40685.462414944013</c:v>
                </c:pt>
                <c:pt idx="23">
                  <c:v>40753.874362887596</c:v>
                </c:pt>
                <c:pt idx="24">
                  <c:v>40822.286310831179</c:v>
                </c:pt>
                <c:pt idx="25">
                  <c:v>40890.698258774763</c:v>
                </c:pt>
                <c:pt idx="26">
                  <c:v>40959.110206718346</c:v>
                </c:pt>
                <c:pt idx="27">
                  <c:v>41027.522154661929</c:v>
                </c:pt>
                <c:pt idx="28">
                  <c:v>41095.934102605512</c:v>
                </c:pt>
                <c:pt idx="29">
                  <c:v>41164.346050549095</c:v>
                </c:pt>
                <c:pt idx="30">
                  <c:v>41232.757998492678</c:v>
                </c:pt>
                <c:pt idx="31">
                  <c:v>41301.169946436261</c:v>
                </c:pt>
                <c:pt idx="32">
                  <c:v>41369.581894379844</c:v>
                </c:pt>
                <c:pt idx="33">
                  <c:v>41437.993842323427</c:v>
                </c:pt>
                <c:pt idx="34">
                  <c:v>41506.40579026701</c:v>
                </c:pt>
                <c:pt idx="35">
                  <c:v>41574.817738210593</c:v>
                </c:pt>
                <c:pt idx="36">
                  <c:v>41643.229686154176</c:v>
                </c:pt>
                <c:pt idx="37">
                  <c:v>41711.641634097759</c:v>
                </c:pt>
                <c:pt idx="38">
                  <c:v>41780.053582041342</c:v>
                </c:pt>
                <c:pt idx="39">
                  <c:v>41848.465529984926</c:v>
                </c:pt>
                <c:pt idx="40">
                  <c:v>41916.877477928509</c:v>
                </c:pt>
                <c:pt idx="41">
                  <c:v>41985.289425872092</c:v>
                </c:pt>
                <c:pt idx="42">
                  <c:v>42053.701373815675</c:v>
                </c:pt>
                <c:pt idx="43">
                  <c:v>42122.113321759258</c:v>
                </c:pt>
              </c:numCache>
            </c:numRef>
          </c:cat>
          <c:val>
            <c:numRef>
              <c:f>'Overall Metrics'!$U$2:$U$45</c:f>
              <c:numCache>
                <c:formatCode>General</c:formatCode>
                <c:ptCount val="44"/>
                <c:pt idx="0">
                  <c:v>1</c:v>
                </c:pt>
                <c:pt idx="1">
                  <c:v>0</c:v>
                </c:pt>
                <c:pt idx="2">
                  <c:v>1</c:v>
                </c:pt>
                <c:pt idx="3">
                  <c:v>1</c:v>
                </c:pt>
                <c:pt idx="4">
                  <c:v>1</c:v>
                </c:pt>
                <c:pt idx="5">
                  <c:v>2</c:v>
                </c:pt>
                <c:pt idx="6">
                  <c:v>1</c:v>
                </c:pt>
                <c:pt idx="7">
                  <c:v>2</c:v>
                </c:pt>
                <c:pt idx="8">
                  <c:v>2</c:v>
                </c:pt>
                <c:pt idx="9">
                  <c:v>5</c:v>
                </c:pt>
                <c:pt idx="10">
                  <c:v>14</c:v>
                </c:pt>
                <c:pt idx="11">
                  <c:v>6</c:v>
                </c:pt>
                <c:pt idx="12">
                  <c:v>3</c:v>
                </c:pt>
                <c:pt idx="13">
                  <c:v>4</c:v>
                </c:pt>
                <c:pt idx="14">
                  <c:v>2</c:v>
                </c:pt>
                <c:pt idx="15">
                  <c:v>10</c:v>
                </c:pt>
                <c:pt idx="16">
                  <c:v>4</c:v>
                </c:pt>
                <c:pt idx="17">
                  <c:v>7</c:v>
                </c:pt>
                <c:pt idx="18">
                  <c:v>5</c:v>
                </c:pt>
                <c:pt idx="19">
                  <c:v>6</c:v>
                </c:pt>
                <c:pt idx="20">
                  <c:v>5</c:v>
                </c:pt>
                <c:pt idx="21">
                  <c:v>6</c:v>
                </c:pt>
                <c:pt idx="22">
                  <c:v>10</c:v>
                </c:pt>
                <c:pt idx="23">
                  <c:v>9</c:v>
                </c:pt>
                <c:pt idx="24">
                  <c:v>8</c:v>
                </c:pt>
                <c:pt idx="25">
                  <c:v>3</c:v>
                </c:pt>
                <c:pt idx="26">
                  <c:v>5</c:v>
                </c:pt>
                <c:pt idx="27">
                  <c:v>3</c:v>
                </c:pt>
                <c:pt idx="28">
                  <c:v>5</c:v>
                </c:pt>
                <c:pt idx="29">
                  <c:v>2</c:v>
                </c:pt>
                <c:pt idx="30">
                  <c:v>6</c:v>
                </c:pt>
                <c:pt idx="31">
                  <c:v>4</c:v>
                </c:pt>
                <c:pt idx="32">
                  <c:v>5</c:v>
                </c:pt>
                <c:pt idx="33">
                  <c:v>5</c:v>
                </c:pt>
                <c:pt idx="34">
                  <c:v>5</c:v>
                </c:pt>
                <c:pt idx="35">
                  <c:v>1</c:v>
                </c:pt>
                <c:pt idx="36">
                  <c:v>4</c:v>
                </c:pt>
                <c:pt idx="37">
                  <c:v>5</c:v>
                </c:pt>
                <c:pt idx="38">
                  <c:v>9</c:v>
                </c:pt>
                <c:pt idx="39">
                  <c:v>8</c:v>
                </c:pt>
                <c:pt idx="40">
                  <c:v>7</c:v>
                </c:pt>
                <c:pt idx="41">
                  <c:v>30</c:v>
                </c:pt>
                <c:pt idx="42">
                  <c:v>6</c:v>
                </c:pt>
                <c:pt idx="43">
                  <c:v>1</c:v>
                </c:pt>
              </c:numCache>
            </c:numRef>
          </c:val>
        </c:ser>
        <c:dLbls/>
        <c:gapWidth val="0"/>
        <c:axId val="86940288"/>
        <c:axId val="86942080"/>
      </c:barChart>
      <c:catAx>
        <c:axId val="86940288"/>
        <c:scaling>
          <c:orientation val="minMax"/>
        </c:scaling>
        <c:delete val="1"/>
        <c:axPos val="b"/>
        <c:numFmt formatCode="#,##0.00" sourceLinked="1"/>
        <c:tickLblPos val="none"/>
        <c:crossAx val="86942080"/>
        <c:crosses val="autoZero"/>
        <c:auto val="1"/>
        <c:lblAlgn val="ctr"/>
        <c:lblOffset val="100"/>
      </c:catAx>
      <c:valAx>
        <c:axId val="86942080"/>
        <c:scaling>
          <c:orientation val="minMax"/>
        </c:scaling>
        <c:delete val="1"/>
        <c:axPos val="l"/>
        <c:numFmt formatCode="General" sourceLinked="1"/>
        <c:tickLblPos val="none"/>
        <c:crossAx val="86940288"/>
        <c:crosses val="autoZero"/>
        <c:crossBetween val="between"/>
      </c:valAx>
      <c:spPr>
        <a:solidFill>
          <a:schemeClr val="bg1">
            <a:lumMod val="85000"/>
          </a:schemeClr>
        </a:solidFill>
        <a:ln>
          <a:noFill/>
        </a:ln>
      </c:spPr>
    </c:plotArea>
    <c:dispBlanksAs val="gap"/>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25400</xdr:rowOff>
    </xdr:from>
    <xdr:to>
      <xdr:col>1</xdr:col>
      <xdr:colOff>749300</xdr:colOff>
      <xdr:row>2</xdr:row>
      <xdr:rowOff>501650</xdr:rowOff>
    </xdr:to>
    <xdr:pic>
      <xdr:nvPicPr>
        <xdr:cNvPr id="918" name="Subgraph-robertfrausto" descr="Img-robertfrausto.png"/>
        <xdr:cNvPicPr>
          <a:picLocks/>
        </xdr:cNvPicPr>
      </xdr:nvPicPr>
      <xdr:blipFill>
        <a:blip xmlns:r="http://schemas.openxmlformats.org/officeDocument/2006/relationships" r:embed="rId1" cstate="print"/>
        <a:stretch>
          <a:fillRect/>
        </a:stretch>
      </xdr:blipFill>
      <xdr:spPr>
        <a:xfrm>
          <a:off x="635000" y="596900"/>
          <a:ext cx="723900" cy="476250"/>
        </a:xfrm>
        <a:prstGeom prst="rect">
          <a:avLst/>
        </a:prstGeom>
      </xdr:spPr>
    </xdr:pic>
    <xdr:clientData/>
  </xdr:twoCellAnchor>
  <xdr:twoCellAnchor editAs="oneCell">
    <xdr:from>
      <xdr:col>1</xdr:col>
      <xdr:colOff>25400</xdr:colOff>
      <xdr:row>3</xdr:row>
      <xdr:rowOff>25400</xdr:rowOff>
    </xdr:from>
    <xdr:to>
      <xdr:col>1</xdr:col>
      <xdr:colOff>749300</xdr:colOff>
      <xdr:row>3</xdr:row>
      <xdr:rowOff>501650</xdr:rowOff>
    </xdr:to>
    <xdr:pic>
      <xdr:nvPicPr>
        <xdr:cNvPr id="919" name="Subgraph-justonered" descr="Img-justonered.png"/>
        <xdr:cNvPicPr>
          <a:picLocks/>
        </xdr:cNvPicPr>
      </xdr:nvPicPr>
      <xdr:blipFill>
        <a:blip xmlns:r="http://schemas.openxmlformats.org/officeDocument/2006/relationships" r:embed="rId2" cstate="print"/>
        <a:stretch>
          <a:fillRect/>
        </a:stretch>
      </xdr:blipFill>
      <xdr:spPr>
        <a:xfrm>
          <a:off x="635000" y="1120775"/>
          <a:ext cx="723900" cy="476250"/>
        </a:xfrm>
        <a:prstGeom prst="rect">
          <a:avLst/>
        </a:prstGeom>
      </xdr:spPr>
    </xdr:pic>
    <xdr:clientData/>
  </xdr:twoCellAnchor>
  <xdr:twoCellAnchor editAs="oneCell">
    <xdr:from>
      <xdr:col>1</xdr:col>
      <xdr:colOff>25400</xdr:colOff>
      <xdr:row>4</xdr:row>
      <xdr:rowOff>25400</xdr:rowOff>
    </xdr:from>
    <xdr:to>
      <xdr:col>1</xdr:col>
      <xdr:colOff>749300</xdr:colOff>
      <xdr:row>4</xdr:row>
      <xdr:rowOff>501650</xdr:rowOff>
    </xdr:to>
    <xdr:pic>
      <xdr:nvPicPr>
        <xdr:cNvPr id="920" name="Subgraph-theregokii__" descr="Img-theregokii__.png"/>
        <xdr:cNvPicPr>
          <a:picLocks/>
        </xdr:cNvPicPr>
      </xdr:nvPicPr>
      <xdr:blipFill>
        <a:blip xmlns:r="http://schemas.openxmlformats.org/officeDocument/2006/relationships" r:embed="rId3" cstate="print"/>
        <a:stretch>
          <a:fillRect/>
        </a:stretch>
      </xdr:blipFill>
      <xdr:spPr>
        <a:xfrm>
          <a:off x="635000" y="1644650"/>
          <a:ext cx="723900" cy="476250"/>
        </a:xfrm>
        <a:prstGeom prst="rect">
          <a:avLst/>
        </a:prstGeom>
      </xdr:spPr>
    </xdr:pic>
    <xdr:clientData/>
  </xdr:twoCellAnchor>
  <xdr:twoCellAnchor editAs="oneCell">
    <xdr:from>
      <xdr:col>1</xdr:col>
      <xdr:colOff>25400</xdr:colOff>
      <xdr:row>5</xdr:row>
      <xdr:rowOff>25400</xdr:rowOff>
    </xdr:from>
    <xdr:to>
      <xdr:col>1</xdr:col>
      <xdr:colOff>749300</xdr:colOff>
      <xdr:row>5</xdr:row>
      <xdr:rowOff>501650</xdr:rowOff>
    </xdr:to>
    <xdr:pic>
      <xdr:nvPicPr>
        <xdr:cNvPr id="921" name="Subgraph-fuckdesehoezzz" descr="Img-fuckdesehoezzz.png"/>
        <xdr:cNvPicPr>
          <a:picLocks/>
        </xdr:cNvPicPr>
      </xdr:nvPicPr>
      <xdr:blipFill>
        <a:blip xmlns:r="http://schemas.openxmlformats.org/officeDocument/2006/relationships" r:embed="rId4" cstate="print"/>
        <a:stretch>
          <a:fillRect/>
        </a:stretch>
      </xdr:blipFill>
      <xdr:spPr>
        <a:xfrm>
          <a:off x="635000" y="2168525"/>
          <a:ext cx="723900" cy="476250"/>
        </a:xfrm>
        <a:prstGeom prst="rect">
          <a:avLst/>
        </a:prstGeom>
      </xdr:spPr>
    </xdr:pic>
    <xdr:clientData/>
  </xdr:twoCellAnchor>
  <xdr:twoCellAnchor editAs="oneCell">
    <xdr:from>
      <xdr:col>1</xdr:col>
      <xdr:colOff>25400</xdr:colOff>
      <xdr:row>6</xdr:row>
      <xdr:rowOff>25400</xdr:rowOff>
    </xdr:from>
    <xdr:to>
      <xdr:col>1</xdr:col>
      <xdr:colOff>749300</xdr:colOff>
      <xdr:row>6</xdr:row>
      <xdr:rowOff>501650</xdr:rowOff>
    </xdr:to>
    <xdr:pic>
      <xdr:nvPicPr>
        <xdr:cNvPr id="922" name="Subgraph-drpatfarrell" descr="Img-drpatfarrell.png"/>
        <xdr:cNvPicPr>
          <a:picLocks/>
        </xdr:cNvPicPr>
      </xdr:nvPicPr>
      <xdr:blipFill>
        <a:blip xmlns:r="http://schemas.openxmlformats.org/officeDocument/2006/relationships" r:embed="rId5" cstate="print"/>
        <a:stretch>
          <a:fillRect/>
        </a:stretch>
      </xdr:blipFill>
      <xdr:spPr>
        <a:xfrm>
          <a:off x="635000" y="2692400"/>
          <a:ext cx="723900" cy="476250"/>
        </a:xfrm>
        <a:prstGeom prst="rect">
          <a:avLst/>
        </a:prstGeom>
      </xdr:spPr>
    </xdr:pic>
    <xdr:clientData/>
  </xdr:twoCellAnchor>
  <xdr:twoCellAnchor editAs="oneCell">
    <xdr:from>
      <xdr:col>1</xdr:col>
      <xdr:colOff>25400</xdr:colOff>
      <xdr:row>7</xdr:row>
      <xdr:rowOff>25400</xdr:rowOff>
    </xdr:from>
    <xdr:to>
      <xdr:col>1</xdr:col>
      <xdr:colOff>749300</xdr:colOff>
      <xdr:row>7</xdr:row>
      <xdr:rowOff>501650</xdr:rowOff>
    </xdr:to>
    <xdr:pic>
      <xdr:nvPicPr>
        <xdr:cNvPr id="923" name="Subgraph-drmerle" descr="Img-drmerle.png"/>
        <xdr:cNvPicPr>
          <a:picLocks/>
        </xdr:cNvPicPr>
      </xdr:nvPicPr>
      <xdr:blipFill>
        <a:blip xmlns:r="http://schemas.openxmlformats.org/officeDocument/2006/relationships" r:embed="rId3" cstate="print"/>
        <a:stretch>
          <a:fillRect/>
        </a:stretch>
      </xdr:blipFill>
      <xdr:spPr>
        <a:xfrm>
          <a:off x="635000" y="3216275"/>
          <a:ext cx="723900" cy="476250"/>
        </a:xfrm>
        <a:prstGeom prst="rect">
          <a:avLst/>
        </a:prstGeom>
      </xdr:spPr>
    </xdr:pic>
    <xdr:clientData/>
  </xdr:twoCellAnchor>
  <xdr:twoCellAnchor editAs="oneCell">
    <xdr:from>
      <xdr:col>1</xdr:col>
      <xdr:colOff>25400</xdr:colOff>
      <xdr:row>8</xdr:row>
      <xdr:rowOff>25400</xdr:rowOff>
    </xdr:from>
    <xdr:to>
      <xdr:col>1</xdr:col>
      <xdr:colOff>749300</xdr:colOff>
      <xdr:row>8</xdr:row>
      <xdr:rowOff>501650</xdr:rowOff>
    </xdr:to>
    <xdr:pic>
      <xdr:nvPicPr>
        <xdr:cNvPr id="924" name="Subgraph-larryasler" descr="Img-larryasler.png"/>
        <xdr:cNvPicPr>
          <a:picLocks/>
        </xdr:cNvPicPr>
      </xdr:nvPicPr>
      <xdr:blipFill>
        <a:blip xmlns:r="http://schemas.openxmlformats.org/officeDocument/2006/relationships" r:embed="rId6" cstate="print"/>
        <a:stretch>
          <a:fillRect/>
        </a:stretch>
      </xdr:blipFill>
      <xdr:spPr>
        <a:xfrm>
          <a:off x="635000" y="3740150"/>
          <a:ext cx="723900" cy="476250"/>
        </a:xfrm>
        <a:prstGeom prst="rect">
          <a:avLst/>
        </a:prstGeom>
      </xdr:spPr>
    </xdr:pic>
    <xdr:clientData/>
  </xdr:twoCellAnchor>
  <xdr:twoCellAnchor editAs="oneCell">
    <xdr:from>
      <xdr:col>1</xdr:col>
      <xdr:colOff>25400</xdr:colOff>
      <xdr:row>9</xdr:row>
      <xdr:rowOff>25400</xdr:rowOff>
    </xdr:from>
    <xdr:to>
      <xdr:col>1</xdr:col>
      <xdr:colOff>749300</xdr:colOff>
      <xdr:row>9</xdr:row>
      <xdr:rowOff>501650</xdr:rowOff>
    </xdr:to>
    <xdr:pic>
      <xdr:nvPicPr>
        <xdr:cNvPr id="925" name="Subgraph-jikeriaaa_" descr="Img-jikeriaaa_.png"/>
        <xdr:cNvPicPr>
          <a:picLocks/>
        </xdr:cNvPicPr>
      </xdr:nvPicPr>
      <xdr:blipFill>
        <a:blip xmlns:r="http://schemas.openxmlformats.org/officeDocument/2006/relationships" r:embed="rId3" cstate="print"/>
        <a:stretch>
          <a:fillRect/>
        </a:stretch>
      </xdr:blipFill>
      <xdr:spPr>
        <a:xfrm>
          <a:off x="635000" y="4264025"/>
          <a:ext cx="723900" cy="476250"/>
        </a:xfrm>
        <a:prstGeom prst="rect">
          <a:avLst/>
        </a:prstGeom>
      </xdr:spPr>
    </xdr:pic>
    <xdr:clientData/>
  </xdr:twoCellAnchor>
  <xdr:twoCellAnchor editAs="oneCell">
    <xdr:from>
      <xdr:col>1</xdr:col>
      <xdr:colOff>25400</xdr:colOff>
      <xdr:row>10</xdr:row>
      <xdr:rowOff>25400</xdr:rowOff>
    </xdr:from>
    <xdr:to>
      <xdr:col>1</xdr:col>
      <xdr:colOff>749300</xdr:colOff>
      <xdr:row>10</xdr:row>
      <xdr:rowOff>501650</xdr:rowOff>
    </xdr:to>
    <xdr:pic>
      <xdr:nvPicPr>
        <xdr:cNvPr id="926" name="Subgraph-keisha_theone" descr="Img-keisha_theone.png"/>
        <xdr:cNvPicPr>
          <a:picLocks/>
        </xdr:cNvPicPr>
      </xdr:nvPicPr>
      <xdr:blipFill>
        <a:blip xmlns:r="http://schemas.openxmlformats.org/officeDocument/2006/relationships" r:embed="rId7" cstate="print"/>
        <a:stretch>
          <a:fillRect/>
        </a:stretch>
      </xdr:blipFill>
      <xdr:spPr>
        <a:xfrm>
          <a:off x="635000" y="4787900"/>
          <a:ext cx="723900" cy="476250"/>
        </a:xfrm>
        <a:prstGeom prst="rect">
          <a:avLst/>
        </a:prstGeom>
      </xdr:spPr>
    </xdr:pic>
    <xdr:clientData/>
  </xdr:twoCellAnchor>
  <xdr:twoCellAnchor editAs="oneCell">
    <xdr:from>
      <xdr:col>1</xdr:col>
      <xdr:colOff>25400</xdr:colOff>
      <xdr:row>11</xdr:row>
      <xdr:rowOff>25400</xdr:rowOff>
    </xdr:from>
    <xdr:to>
      <xdr:col>1</xdr:col>
      <xdr:colOff>749300</xdr:colOff>
      <xdr:row>11</xdr:row>
      <xdr:rowOff>501650</xdr:rowOff>
    </xdr:to>
    <xdr:pic>
      <xdr:nvPicPr>
        <xdr:cNvPr id="927" name="Subgraph-kxliegh_" descr="Img-kxliegh_.png"/>
        <xdr:cNvPicPr>
          <a:picLocks/>
        </xdr:cNvPicPr>
      </xdr:nvPicPr>
      <xdr:blipFill>
        <a:blip xmlns:r="http://schemas.openxmlformats.org/officeDocument/2006/relationships" r:embed="rId3" cstate="print"/>
        <a:stretch>
          <a:fillRect/>
        </a:stretch>
      </xdr:blipFill>
      <xdr:spPr>
        <a:xfrm>
          <a:off x="635000" y="5311775"/>
          <a:ext cx="723900" cy="476250"/>
        </a:xfrm>
        <a:prstGeom prst="rect">
          <a:avLst/>
        </a:prstGeom>
      </xdr:spPr>
    </xdr:pic>
    <xdr:clientData/>
  </xdr:twoCellAnchor>
  <xdr:twoCellAnchor editAs="oneCell">
    <xdr:from>
      <xdr:col>1</xdr:col>
      <xdr:colOff>25400</xdr:colOff>
      <xdr:row>12</xdr:row>
      <xdr:rowOff>25400</xdr:rowOff>
    </xdr:from>
    <xdr:to>
      <xdr:col>1</xdr:col>
      <xdr:colOff>749300</xdr:colOff>
      <xdr:row>12</xdr:row>
      <xdr:rowOff>501650</xdr:rowOff>
    </xdr:to>
    <xdr:pic>
      <xdr:nvPicPr>
        <xdr:cNvPr id="928" name="Subgraph-tiffany23237" descr="Img-tiffany23237.png"/>
        <xdr:cNvPicPr>
          <a:picLocks/>
        </xdr:cNvPicPr>
      </xdr:nvPicPr>
      <xdr:blipFill>
        <a:blip xmlns:r="http://schemas.openxmlformats.org/officeDocument/2006/relationships" r:embed="rId3" cstate="print"/>
        <a:stretch>
          <a:fillRect/>
        </a:stretch>
      </xdr:blipFill>
      <xdr:spPr>
        <a:xfrm>
          <a:off x="635000" y="5835650"/>
          <a:ext cx="723900" cy="476250"/>
        </a:xfrm>
        <a:prstGeom prst="rect">
          <a:avLst/>
        </a:prstGeom>
      </xdr:spPr>
    </xdr:pic>
    <xdr:clientData/>
  </xdr:twoCellAnchor>
  <xdr:twoCellAnchor editAs="oneCell">
    <xdr:from>
      <xdr:col>1</xdr:col>
      <xdr:colOff>25400</xdr:colOff>
      <xdr:row>13</xdr:row>
      <xdr:rowOff>25400</xdr:rowOff>
    </xdr:from>
    <xdr:to>
      <xdr:col>1</xdr:col>
      <xdr:colOff>749300</xdr:colOff>
      <xdr:row>13</xdr:row>
      <xdr:rowOff>501650</xdr:rowOff>
    </xdr:to>
    <xdr:pic>
      <xdr:nvPicPr>
        <xdr:cNvPr id="929" name="Subgraph-louisekinross" descr="Img-louisekinross.png"/>
        <xdr:cNvPicPr>
          <a:picLocks/>
        </xdr:cNvPicPr>
      </xdr:nvPicPr>
      <xdr:blipFill>
        <a:blip xmlns:r="http://schemas.openxmlformats.org/officeDocument/2006/relationships" r:embed="rId1" cstate="print"/>
        <a:stretch>
          <a:fillRect/>
        </a:stretch>
      </xdr:blipFill>
      <xdr:spPr>
        <a:xfrm>
          <a:off x="635000" y="6359525"/>
          <a:ext cx="723900" cy="476250"/>
        </a:xfrm>
        <a:prstGeom prst="rect">
          <a:avLst/>
        </a:prstGeom>
      </xdr:spPr>
    </xdr:pic>
    <xdr:clientData/>
  </xdr:twoCellAnchor>
  <xdr:twoCellAnchor editAs="oneCell">
    <xdr:from>
      <xdr:col>1</xdr:col>
      <xdr:colOff>25400</xdr:colOff>
      <xdr:row>14</xdr:row>
      <xdr:rowOff>25400</xdr:rowOff>
    </xdr:from>
    <xdr:to>
      <xdr:col>1</xdr:col>
      <xdr:colOff>749300</xdr:colOff>
      <xdr:row>14</xdr:row>
      <xdr:rowOff>501650</xdr:rowOff>
    </xdr:to>
    <xdr:pic>
      <xdr:nvPicPr>
        <xdr:cNvPr id="930" name="Subgraph-csudoma" descr="Img-csudoma.png"/>
        <xdr:cNvPicPr>
          <a:picLocks/>
        </xdr:cNvPicPr>
      </xdr:nvPicPr>
      <xdr:blipFill>
        <a:blip xmlns:r="http://schemas.openxmlformats.org/officeDocument/2006/relationships" r:embed="rId2" cstate="print"/>
        <a:stretch>
          <a:fillRect/>
        </a:stretch>
      </xdr:blipFill>
      <xdr:spPr>
        <a:xfrm>
          <a:off x="635000" y="6883400"/>
          <a:ext cx="723900" cy="476250"/>
        </a:xfrm>
        <a:prstGeom prst="rect">
          <a:avLst/>
        </a:prstGeom>
      </xdr:spPr>
    </xdr:pic>
    <xdr:clientData/>
  </xdr:twoCellAnchor>
  <xdr:twoCellAnchor editAs="oneCell">
    <xdr:from>
      <xdr:col>1</xdr:col>
      <xdr:colOff>25400</xdr:colOff>
      <xdr:row>15</xdr:row>
      <xdr:rowOff>25400</xdr:rowOff>
    </xdr:from>
    <xdr:to>
      <xdr:col>1</xdr:col>
      <xdr:colOff>749300</xdr:colOff>
      <xdr:row>15</xdr:row>
      <xdr:rowOff>501650</xdr:rowOff>
    </xdr:to>
    <xdr:pic>
      <xdr:nvPicPr>
        <xdr:cNvPr id="931" name="Subgraph-azds" descr="Img-azds.png"/>
        <xdr:cNvPicPr>
          <a:picLocks/>
        </xdr:cNvPicPr>
      </xdr:nvPicPr>
      <xdr:blipFill>
        <a:blip xmlns:r="http://schemas.openxmlformats.org/officeDocument/2006/relationships" r:embed="rId5" cstate="print"/>
        <a:stretch>
          <a:fillRect/>
        </a:stretch>
      </xdr:blipFill>
      <xdr:spPr>
        <a:xfrm>
          <a:off x="635000" y="7407275"/>
          <a:ext cx="723900" cy="476250"/>
        </a:xfrm>
        <a:prstGeom prst="rect">
          <a:avLst/>
        </a:prstGeom>
      </xdr:spPr>
    </xdr:pic>
    <xdr:clientData/>
  </xdr:twoCellAnchor>
  <xdr:twoCellAnchor editAs="oneCell">
    <xdr:from>
      <xdr:col>1</xdr:col>
      <xdr:colOff>25400</xdr:colOff>
      <xdr:row>16</xdr:row>
      <xdr:rowOff>25400</xdr:rowOff>
    </xdr:from>
    <xdr:to>
      <xdr:col>1</xdr:col>
      <xdr:colOff>749300</xdr:colOff>
      <xdr:row>16</xdr:row>
      <xdr:rowOff>501650</xdr:rowOff>
    </xdr:to>
    <xdr:pic>
      <xdr:nvPicPr>
        <xdr:cNvPr id="932" name="Subgraph-mrbyall" descr="Img-mrbyall.png"/>
        <xdr:cNvPicPr>
          <a:picLocks/>
        </xdr:cNvPicPr>
      </xdr:nvPicPr>
      <xdr:blipFill>
        <a:blip xmlns:r="http://schemas.openxmlformats.org/officeDocument/2006/relationships" r:embed="rId5" cstate="print"/>
        <a:stretch>
          <a:fillRect/>
        </a:stretch>
      </xdr:blipFill>
      <xdr:spPr>
        <a:xfrm>
          <a:off x="635000" y="7931150"/>
          <a:ext cx="723900" cy="476250"/>
        </a:xfrm>
        <a:prstGeom prst="rect">
          <a:avLst/>
        </a:prstGeom>
      </xdr:spPr>
    </xdr:pic>
    <xdr:clientData/>
  </xdr:twoCellAnchor>
  <xdr:twoCellAnchor editAs="oneCell">
    <xdr:from>
      <xdr:col>1</xdr:col>
      <xdr:colOff>25400</xdr:colOff>
      <xdr:row>17</xdr:row>
      <xdr:rowOff>25400</xdr:rowOff>
    </xdr:from>
    <xdr:to>
      <xdr:col>1</xdr:col>
      <xdr:colOff>749300</xdr:colOff>
      <xdr:row>17</xdr:row>
      <xdr:rowOff>501650</xdr:rowOff>
    </xdr:to>
    <xdr:pic>
      <xdr:nvPicPr>
        <xdr:cNvPr id="933" name="Subgraph-tracwell" descr="Img-tracwell.png"/>
        <xdr:cNvPicPr>
          <a:picLocks/>
        </xdr:cNvPicPr>
      </xdr:nvPicPr>
      <xdr:blipFill>
        <a:blip xmlns:r="http://schemas.openxmlformats.org/officeDocument/2006/relationships" r:embed="rId8" cstate="print"/>
        <a:stretch>
          <a:fillRect/>
        </a:stretch>
      </xdr:blipFill>
      <xdr:spPr>
        <a:xfrm>
          <a:off x="635000" y="8455025"/>
          <a:ext cx="723900" cy="476250"/>
        </a:xfrm>
        <a:prstGeom prst="rect">
          <a:avLst/>
        </a:prstGeom>
      </xdr:spPr>
    </xdr:pic>
    <xdr:clientData/>
  </xdr:twoCellAnchor>
  <xdr:twoCellAnchor editAs="oneCell">
    <xdr:from>
      <xdr:col>1</xdr:col>
      <xdr:colOff>25400</xdr:colOff>
      <xdr:row>18</xdr:row>
      <xdr:rowOff>25400</xdr:rowOff>
    </xdr:from>
    <xdr:to>
      <xdr:col>1</xdr:col>
      <xdr:colOff>749300</xdr:colOff>
      <xdr:row>18</xdr:row>
      <xdr:rowOff>501650</xdr:rowOff>
    </xdr:to>
    <xdr:pic>
      <xdr:nvPicPr>
        <xdr:cNvPr id="934" name="Subgraph-michelleobama" descr="Img-michelleobama.png"/>
        <xdr:cNvPicPr>
          <a:picLocks/>
        </xdr:cNvPicPr>
      </xdr:nvPicPr>
      <xdr:blipFill>
        <a:blip xmlns:r="http://schemas.openxmlformats.org/officeDocument/2006/relationships" r:embed="rId6" cstate="print"/>
        <a:stretch>
          <a:fillRect/>
        </a:stretch>
      </xdr:blipFill>
      <xdr:spPr>
        <a:xfrm>
          <a:off x="635000" y="8978900"/>
          <a:ext cx="723900" cy="476250"/>
        </a:xfrm>
        <a:prstGeom prst="rect">
          <a:avLst/>
        </a:prstGeom>
      </xdr:spPr>
    </xdr:pic>
    <xdr:clientData/>
  </xdr:twoCellAnchor>
  <xdr:twoCellAnchor editAs="oneCell">
    <xdr:from>
      <xdr:col>1</xdr:col>
      <xdr:colOff>25400</xdr:colOff>
      <xdr:row>19</xdr:row>
      <xdr:rowOff>25400</xdr:rowOff>
    </xdr:from>
    <xdr:to>
      <xdr:col>1</xdr:col>
      <xdr:colOff>749300</xdr:colOff>
      <xdr:row>19</xdr:row>
      <xdr:rowOff>501650</xdr:rowOff>
    </xdr:to>
    <xdr:pic>
      <xdr:nvPicPr>
        <xdr:cNvPr id="935" name="Subgraph-nbcnightlynews" descr="Img-nbcnightlynews.png"/>
        <xdr:cNvPicPr>
          <a:picLocks/>
        </xdr:cNvPicPr>
      </xdr:nvPicPr>
      <xdr:blipFill>
        <a:blip xmlns:r="http://schemas.openxmlformats.org/officeDocument/2006/relationships" r:embed="rId6" cstate="print"/>
        <a:stretch>
          <a:fillRect/>
        </a:stretch>
      </xdr:blipFill>
      <xdr:spPr>
        <a:xfrm>
          <a:off x="635000" y="9502775"/>
          <a:ext cx="723900" cy="476250"/>
        </a:xfrm>
        <a:prstGeom prst="rect">
          <a:avLst/>
        </a:prstGeom>
      </xdr:spPr>
    </xdr:pic>
    <xdr:clientData/>
  </xdr:twoCellAnchor>
  <xdr:twoCellAnchor editAs="oneCell">
    <xdr:from>
      <xdr:col>1</xdr:col>
      <xdr:colOff>25400</xdr:colOff>
      <xdr:row>20</xdr:row>
      <xdr:rowOff>25400</xdr:rowOff>
    </xdr:from>
    <xdr:to>
      <xdr:col>1</xdr:col>
      <xdr:colOff>749300</xdr:colOff>
      <xdr:row>20</xdr:row>
      <xdr:rowOff>501650</xdr:rowOff>
    </xdr:to>
    <xdr:pic>
      <xdr:nvPicPr>
        <xdr:cNvPr id="936" name="Subgraph-workclassjane" descr="Img-workclassjane.png"/>
        <xdr:cNvPicPr>
          <a:picLocks/>
        </xdr:cNvPicPr>
      </xdr:nvPicPr>
      <xdr:blipFill>
        <a:blip xmlns:r="http://schemas.openxmlformats.org/officeDocument/2006/relationships" r:embed="rId9" cstate="print"/>
        <a:stretch>
          <a:fillRect/>
        </a:stretch>
      </xdr:blipFill>
      <xdr:spPr>
        <a:xfrm>
          <a:off x="635000" y="10026650"/>
          <a:ext cx="723900" cy="476250"/>
        </a:xfrm>
        <a:prstGeom prst="rect">
          <a:avLst/>
        </a:prstGeom>
      </xdr:spPr>
    </xdr:pic>
    <xdr:clientData/>
  </xdr:twoCellAnchor>
  <xdr:twoCellAnchor editAs="oneCell">
    <xdr:from>
      <xdr:col>1</xdr:col>
      <xdr:colOff>25400</xdr:colOff>
      <xdr:row>21</xdr:row>
      <xdr:rowOff>25400</xdr:rowOff>
    </xdr:from>
    <xdr:to>
      <xdr:col>1</xdr:col>
      <xdr:colOff>749300</xdr:colOff>
      <xdr:row>21</xdr:row>
      <xdr:rowOff>501650</xdr:rowOff>
    </xdr:to>
    <xdr:pic>
      <xdr:nvPicPr>
        <xdr:cNvPr id="937" name="Subgraph-ee_woman" descr="Img-ee_woman.png"/>
        <xdr:cNvPicPr>
          <a:picLocks/>
        </xdr:cNvPicPr>
      </xdr:nvPicPr>
      <xdr:blipFill>
        <a:blip xmlns:r="http://schemas.openxmlformats.org/officeDocument/2006/relationships" r:embed="rId10" cstate="print"/>
        <a:stretch>
          <a:fillRect/>
        </a:stretch>
      </xdr:blipFill>
      <xdr:spPr>
        <a:xfrm>
          <a:off x="635000" y="10550525"/>
          <a:ext cx="723900" cy="476250"/>
        </a:xfrm>
        <a:prstGeom prst="rect">
          <a:avLst/>
        </a:prstGeom>
      </xdr:spPr>
    </xdr:pic>
    <xdr:clientData/>
  </xdr:twoCellAnchor>
  <xdr:twoCellAnchor editAs="oneCell">
    <xdr:from>
      <xdr:col>1</xdr:col>
      <xdr:colOff>25400</xdr:colOff>
      <xdr:row>22</xdr:row>
      <xdr:rowOff>25400</xdr:rowOff>
    </xdr:from>
    <xdr:to>
      <xdr:col>1</xdr:col>
      <xdr:colOff>749300</xdr:colOff>
      <xdr:row>22</xdr:row>
      <xdr:rowOff>501650</xdr:rowOff>
    </xdr:to>
    <xdr:pic>
      <xdr:nvPicPr>
        <xdr:cNvPr id="938" name="Subgraph-edvotes" descr="Img-edvotes.png"/>
        <xdr:cNvPicPr>
          <a:picLocks/>
        </xdr:cNvPicPr>
      </xdr:nvPicPr>
      <xdr:blipFill>
        <a:blip xmlns:r="http://schemas.openxmlformats.org/officeDocument/2006/relationships" r:embed="rId11" cstate="print"/>
        <a:stretch>
          <a:fillRect/>
        </a:stretch>
      </xdr:blipFill>
      <xdr:spPr>
        <a:xfrm>
          <a:off x="635000" y="11074400"/>
          <a:ext cx="723900" cy="476250"/>
        </a:xfrm>
        <a:prstGeom prst="rect">
          <a:avLst/>
        </a:prstGeom>
      </xdr:spPr>
    </xdr:pic>
    <xdr:clientData/>
  </xdr:twoCellAnchor>
  <xdr:twoCellAnchor editAs="oneCell">
    <xdr:from>
      <xdr:col>1</xdr:col>
      <xdr:colOff>25400</xdr:colOff>
      <xdr:row>23</xdr:row>
      <xdr:rowOff>25400</xdr:rowOff>
    </xdr:from>
    <xdr:to>
      <xdr:col>1</xdr:col>
      <xdr:colOff>749300</xdr:colOff>
      <xdr:row>23</xdr:row>
      <xdr:rowOff>501650</xdr:rowOff>
    </xdr:to>
    <xdr:pic>
      <xdr:nvPicPr>
        <xdr:cNvPr id="939" name="Subgraph-elderberryplace" descr="Img-elderberryplace.png"/>
        <xdr:cNvPicPr>
          <a:picLocks/>
        </xdr:cNvPicPr>
      </xdr:nvPicPr>
      <xdr:blipFill>
        <a:blip xmlns:r="http://schemas.openxmlformats.org/officeDocument/2006/relationships" r:embed="rId12" cstate="print"/>
        <a:stretch>
          <a:fillRect/>
        </a:stretch>
      </xdr:blipFill>
      <xdr:spPr>
        <a:xfrm>
          <a:off x="635000" y="11598275"/>
          <a:ext cx="723900" cy="476250"/>
        </a:xfrm>
        <a:prstGeom prst="rect">
          <a:avLst/>
        </a:prstGeom>
      </xdr:spPr>
    </xdr:pic>
    <xdr:clientData/>
  </xdr:twoCellAnchor>
  <xdr:twoCellAnchor editAs="oneCell">
    <xdr:from>
      <xdr:col>1</xdr:col>
      <xdr:colOff>25400</xdr:colOff>
      <xdr:row>24</xdr:row>
      <xdr:rowOff>25400</xdr:rowOff>
    </xdr:from>
    <xdr:to>
      <xdr:col>1</xdr:col>
      <xdr:colOff>749300</xdr:colOff>
      <xdr:row>24</xdr:row>
      <xdr:rowOff>501650</xdr:rowOff>
    </xdr:to>
    <xdr:pic>
      <xdr:nvPicPr>
        <xdr:cNvPr id="940" name="Subgraph-diverdown48" descr="Img-diverdown48.png"/>
        <xdr:cNvPicPr>
          <a:picLocks/>
        </xdr:cNvPicPr>
      </xdr:nvPicPr>
      <xdr:blipFill>
        <a:blip xmlns:r="http://schemas.openxmlformats.org/officeDocument/2006/relationships" r:embed="rId13" cstate="print"/>
        <a:stretch>
          <a:fillRect/>
        </a:stretch>
      </xdr:blipFill>
      <xdr:spPr>
        <a:xfrm>
          <a:off x="635000" y="12122150"/>
          <a:ext cx="723900" cy="476250"/>
        </a:xfrm>
        <a:prstGeom prst="rect">
          <a:avLst/>
        </a:prstGeom>
      </xdr:spPr>
    </xdr:pic>
    <xdr:clientData/>
  </xdr:twoCellAnchor>
  <xdr:twoCellAnchor editAs="oneCell">
    <xdr:from>
      <xdr:col>1</xdr:col>
      <xdr:colOff>25400</xdr:colOff>
      <xdr:row>25</xdr:row>
      <xdr:rowOff>25400</xdr:rowOff>
    </xdr:from>
    <xdr:to>
      <xdr:col>1</xdr:col>
      <xdr:colOff>749300</xdr:colOff>
      <xdr:row>25</xdr:row>
      <xdr:rowOff>501650</xdr:rowOff>
    </xdr:to>
    <xdr:pic>
      <xdr:nvPicPr>
        <xdr:cNvPr id="941" name="Subgraph-exposingalec" descr="Img-exposingalec.png"/>
        <xdr:cNvPicPr>
          <a:picLocks/>
        </xdr:cNvPicPr>
      </xdr:nvPicPr>
      <xdr:blipFill>
        <a:blip xmlns:r="http://schemas.openxmlformats.org/officeDocument/2006/relationships" r:embed="rId14" cstate="print"/>
        <a:stretch>
          <a:fillRect/>
        </a:stretch>
      </xdr:blipFill>
      <xdr:spPr>
        <a:xfrm>
          <a:off x="635000" y="12646025"/>
          <a:ext cx="723900" cy="476250"/>
        </a:xfrm>
        <a:prstGeom prst="rect">
          <a:avLst/>
        </a:prstGeom>
      </xdr:spPr>
    </xdr:pic>
    <xdr:clientData/>
  </xdr:twoCellAnchor>
  <xdr:twoCellAnchor editAs="oneCell">
    <xdr:from>
      <xdr:col>1</xdr:col>
      <xdr:colOff>25400</xdr:colOff>
      <xdr:row>26</xdr:row>
      <xdr:rowOff>25400</xdr:rowOff>
    </xdr:from>
    <xdr:to>
      <xdr:col>1</xdr:col>
      <xdr:colOff>749300</xdr:colOff>
      <xdr:row>26</xdr:row>
      <xdr:rowOff>501650</xdr:rowOff>
    </xdr:to>
    <xdr:pic>
      <xdr:nvPicPr>
        <xdr:cNvPr id="942" name="Subgraph-sandstock" descr="Img-sandstock.png"/>
        <xdr:cNvPicPr>
          <a:picLocks/>
        </xdr:cNvPicPr>
      </xdr:nvPicPr>
      <xdr:blipFill>
        <a:blip xmlns:r="http://schemas.openxmlformats.org/officeDocument/2006/relationships" r:embed="rId3" cstate="print"/>
        <a:stretch>
          <a:fillRect/>
        </a:stretch>
      </xdr:blipFill>
      <xdr:spPr>
        <a:xfrm>
          <a:off x="635000" y="13169900"/>
          <a:ext cx="723900" cy="476250"/>
        </a:xfrm>
        <a:prstGeom prst="rect">
          <a:avLst/>
        </a:prstGeom>
      </xdr:spPr>
    </xdr:pic>
    <xdr:clientData/>
  </xdr:twoCellAnchor>
  <xdr:twoCellAnchor editAs="oneCell">
    <xdr:from>
      <xdr:col>1</xdr:col>
      <xdr:colOff>25400</xdr:colOff>
      <xdr:row>27</xdr:row>
      <xdr:rowOff>25400</xdr:rowOff>
    </xdr:from>
    <xdr:to>
      <xdr:col>1</xdr:col>
      <xdr:colOff>749300</xdr:colOff>
      <xdr:row>27</xdr:row>
      <xdr:rowOff>501650</xdr:rowOff>
    </xdr:to>
    <xdr:pic>
      <xdr:nvPicPr>
        <xdr:cNvPr id="943" name="Subgraph-suzannemalveaux" descr="Img-suzannemalveaux.png"/>
        <xdr:cNvPicPr>
          <a:picLocks/>
        </xdr:cNvPicPr>
      </xdr:nvPicPr>
      <xdr:blipFill>
        <a:blip xmlns:r="http://schemas.openxmlformats.org/officeDocument/2006/relationships" r:embed="rId6" cstate="print"/>
        <a:stretch>
          <a:fillRect/>
        </a:stretch>
      </xdr:blipFill>
      <xdr:spPr>
        <a:xfrm>
          <a:off x="635000" y="13693775"/>
          <a:ext cx="723900" cy="476250"/>
        </a:xfrm>
        <a:prstGeom prst="rect">
          <a:avLst/>
        </a:prstGeom>
      </xdr:spPr>
    </xdr:pic>
    <xdr:clientData/>
  </xdr:twoCellAnchor>
  <xdr:twoCellAnchor editAs="oneCell">
    <xdr:from>
      <xdr:col>1</xdr:col>
      <xdr:colOff>25400</xdr:colOff>
      <xdr:row>28</xdr:row>
      <xdr:rowOff>25400</xdr:rowOff>
    </xdr:from>
    <xdr:to>
      <xdr:col>1</xdr:col>
      <xdr:colOff>749300</xdr:colOff>
      <xdr:row>28</xdr:row>
      <xdr:rowOff>501650</xdr:rowOff>
    </xdr:to>
    <xdr:pic>
      <xdr:nvPicPr>
        <xdr:cNvPr id="944" name="Subgraph-openideo" descr="Img-openideo.png"/>
        <xdr:cNvPicPr>
          <a:picLocks/>
        </xdr:cNvPicPr>
      </xdr:nvPicPr>
      <xdr:blipFill>
        <a:blip xmlns:r="http://schemas.openxmlformats.org/officeDocument/2006/relationships" r:embed="rId1" cstate="print"/>
        <a:stretch>
          <a:fillRect/>
        </a:stretch>
      </xdr:blipFill>
      <xdr:spPr>
        <a:xfrm>
          <a:off x="635000" y="14217650"/>
          <a:ext cx="723900" cy="476250"/>
        </a:xfrm>
        <a:prstGeom prst="rect">
          <a:avLst/>
        </a:prstGeom>
      </xdr:spPr>
    </xdr:pic>
    <xdr:clientData/>
  </xdr:twoCellAnchor>
  <xdr:twoCellAnchor editAs="oneCell">
    <xdr:from>
      <xdr:col>1</xdr:col>
      <xdr:colOff>25400</xdr:colOff>
      <xdr:row>29</xdr:row>
      <xdr:rowOff>25400</xdr:rowOff>
    </xdr:from>
    <xdr:to>
      <xdr:col>1</xdr:col>
      <xdr:colOff>749300</xdr:colOff>
      <xdr:row>29</xdr:row>
      <xdr:rowOff>501650</xdr:rowOff>
    </xdr:to>
    <xdr:pic>
      <xdr:nvPicPr>
        <xdr:cNvPr id="945" name="Subgraph-19bq91" descr="Img-19bq91.png"/>
        <xdr:cNvPicPr>
          <a:picLocks/>
        </xdr:cNvPicPr>
      </xdr:nvPicPr>
      <xdr:blipFill>
        <a:blip xmlns:r="http://schemas.openxmlformats.org/officeDocument/2006/relationships" r:embed="rId2" cstate="print"/>
        <a:stretch>
          <a:fillRect/>
        </a:stretch>
      </xdr:blipFill>
      <xdr:spPr>
        <a:xfrm>
          <a:off x="635000" y="14741525"/>
          <a:ext cx="723900" cy="476250"/>
        </a:xfrm>
        <a:prstGeom prst="rect">
          <a:avLst/>
        </a:prstGeom>
      </xdr:spPr>
    </xdr:pic>
    <xdr:clientData/>
  </xdr:twoCellAnchor>
  <xdr:twoCellAnchor editAs="oneCell">
    <xdr:from>
      <xdr:col>1</xdr:col>
      <xdr:colOff>25400</xdr:colOff>
      <xdr:row>30</xdr:row>
      <xdr:rowOff>25400</xdr:rowOff>
    </xdr:from>
    <xdr:to>
      <xdr:col>1</xdr:col>
      <xdr:colOff>749300</xdr:colOff>
      <xdr:row>30</xdr:row>
      <xdr:rowOff>501650</xdr:rowOff>
    </xdr:to>
    <xdr:pic>
      <xdr:nvPicPr>
        <xdr:cNvPr id="946" name="Subgraph-phyllissparksky" descr="Img-phyllissparksky.png"/>
        <xdr:cNvPicPr>
          <a:picLocks/>
        </xdr:cNvPicPr>
      </xdr:nvPicPr>
      <xdr:blipFill>
        <a:blip xmlns:r="http://schemas.openxmlformats.org/officeDocument/2006/relationships" r:embed="rId1" cstate="print"/>
        <a:stretch>
          <a:fillRect/>
        </a:stretch>
      </xdr:blipFill>
      <xdr:spPr>
        <a:xfrm>
          <a:off x="635000" y="15265400"/>
          <a:ext cx="723900" cy="476250"/>
        </a:xfrm>
        <a:prstGeom prst="rect">
          <a:avLst/>
        </a:prstGeom>
      </xdr:spPr>
    </xdr:pic>
    <xdr:clientData/>
  </xdr:twoCellAnchor>
  <xdr:twoCellAnchor editAs="oneCell">
    <xdr:from>
      <xdr:col>1</xdr:col>
      <xdr:colOff>25400</xdr:colOff>
      <xdr:row>31</xdr:row>
      <xdr:rowOff>25400</xdr:rowOff>
    </xdr:from>
    <xdr:to>
      <xdr:col>1</xdr:col>
      <xdr:colOff>749300</xdr:colOff>
      <xdr:row>31</xdr:row>
      <xdr:rowOff>501650</xdr:rowOff>
    </xdr:to>
    <xdr:pic>
      <xdr:nvPicPr>
        <xdr:cNvPr id="947" name="Subgraph-gowithmark" descr="Img-gowithmark.png"/>
        <xdr:cNvPicPr>
          <a:picLocks/>
        </xdr:cNvPicPr>
      </xdr:nvPicPr>
      <xdr:blipFill>
        <a:blip xmlns:r="http://schemas.openxmlformats.org/officeDocument/2006/relationships" r:embed="rId2" cstate="print"/>
        <a:stretch>
          <a:fillRect/>
        </a:stretch>
      </xdr:blipFill>
      <xdr:spPr>
        <a:xfrm>
          <a:off x="635000" y="15789275"/>
          <a:ext cx="723900" cy="476250"/>
        </a:xfrm>
        <a:prstGeom prst="rect">
          <a:avLst/>
        </a:prstGeom>
      </xdr:spPr>
    </xdr:pic>
    <xdr:clientData/>
  </xdr:twoCellAnchor>
  <xdr:twoCellAnchor editAs="oneCell">
    <xdr:from>
      <xdr:col>1</xdr:col>
      <xdr:colOff>25400</xdr:colOff>
      <xdr:row>32</xdr:row>
      <xdr:rowOff>25400</xdr:rowOff>
    </xdr:from>
    <xdr:to>
      <xdr:col>1</xdr:col>
      <xdr:colOff>749300</xdr:colOff>
      <xdr:row>32</xdr:row>
      <xdr:rowOff>501650</xdr:rowOff>
    </xdr:to>
    <xdr:pic>
      <xdr:nvPicPr>
        <xdr:cNvPr id="948" name="Subgraph-cyncyty66" descr="Img-cyncyty66.png"/>
        <xdr:cNvPicPr>
          <a:picLocks/>
        </xdr:cNvPicPr>
      </xdr:nvPicPr>
      <xdr:blipFill>
        <a:blip xmlns:r="http://schemas.openxmlformats.org/officeDocument/2006/relationships" r:embed="rId3" cstate="print"/>
        <a:stretch>
          <a:fillRect/>
        </a:stretch>
      </xdr:blipFill>
      <xdr:spPr>
        <a:xfrm>
          <a:off x="635000" y="16313150"/>
          <a:ext cx="723900" cy="476250"/>
        </a:xfrm>
        <a:prstGeom prst="rect">
          <a:avLst/>
        </a:prstGeom>
      </xdr:spPr>
    </xdr:pic>
    <xdr:clientData/>
  </xdr:twoCellAnchor>
  <xdr:twoCellAnchor editAs="oneCell">
    <xdr:from>
      <xdr:col>1</xdr:col>
      <xdr:colOff>25400</xdr:colOff>
      <xdr:row>33</xdr:row>
      <xdr:rowOff>25400</xdr:rowOff>
    </xdr:from>
    <xdr:to>
      <xdr:col>1</xdr:col>
      <xdr:colOff>749300</xdr:colOff>
      <xdr:row>33</xdr:row>
      <xdr:rowOff>501650</xdr:rowOff>
    </xdr:to>
    <xdr:pic>
      <xdr:nvPicPr>
        <xdr:cNvPr id="949" name="Subgraph-kathleen_wynne" descr="Img-kathleen_wynne.png"/>
        <xdr:cNvPicPr>
          <a:picLocks/>
        </xdr:cNvPicPr>
      </xdr:nvPicPr>
      <xdr:blipFill>
        <a:blip xmlns:r="http://schemas.openxmlformats.org/officeDocument/2006/relationships" r:embed="rId6" cstate="print"/>
        <a:stretch>
          <a:fillRect/>
        </a:stretch>
      </xdr:blipFill>
      <xdr:spPr>
        <a:xfrm>
          <a:off x="635000" y="16837025"/>
          <a:ext cx="723900" cy="476250"/>
        </a:xfrm>
        <a:prstGeom prst="rect">
          <a:avLst/>
        </a:prstGeom>
      </xdr:spPr>
    </xdr:pic>
    <xdr:clientData/>
  </xdr:twoCellAnchor>
  <xdr:twoCellAnchor editAs="oneCell">
    <xdr:from>
      <xdr:col>1</xdr:col>
      <xdr:colOff>25400</xdr:colOff>
      <xdr:row>34</xdr:row>
      <xdr:rowOff>25400</xdr:rowOff>
    </xdr:from>
    <xdr:to>
      <xdr:col>1</xdr:col>
      <xdr:colOff>749300</xdr:colOff>
      <xdr:row>34</xdr:row>
      <xdr:rowOff>501650</xdr:rowOff>
    </xdr:to>
    <xdr:pic>
      <xdr:nvPicPr>
        <xdr:cNvPr id="950" name="Subgraph-matthewwa25" descr="Img-matthewwa25.png"/>
        <xdr:cNvPicPr>
          <a:picLocks/>
        </xdr:cNvPicPr>
      </xdr:nvPicPr>
      <xdr:blipFill>
        <a:blip xmlns:r="http://schemas.openxmlformats.org/officeDocument/2006/relationships" r:embed="rId3" cstate="print"/>
        <a:stretch>
          <a:fillRect/>
        </a:stretch>
      </xdr:blipFill>
      <xdr:spPr>
        <a:xfrm>
          <a:off x="635000" y="17360900"/>
          <a:ext cx="723900" cy="476250"/>
        </a:xfrm>
        <a:prstGeom prst="rect">
          <a:avLst/>
        </a:prstGeom>
      </xdr:spPr>
    </xdr:pic>
    <xdr:clientData/>
  </xdr:twoCellAnchor>
  <xdr:twoCellAnchor editAs="oneCell">
    <xdr:from>
      <xdr:col>1</xdr:col>
      <xdr:colOff>25400</xdr:colOff>
      <xdr:row>35</xdr:row>
      <xdr:rowOff>25400</xdr:rowOff>
    </xdr:from>
    <xdr:to>
      <xdr:col>1</xdr:col>
      <xdr:colOff>749300</xdr:colOff>
      <xdr:row>35</xdr:row>
      <xdr:rowOff>501650</xdr:rowOff>
    </xdr:to>
    <xdr:pic>
      <xdr:nvPicPr>
        <xdr:cNvPr id="951" name="Subgraph-drudge_report" descr="Img-drudge_report.png"/>
        <xdr:cNvPicPr>
          <a:picLocks/>
        </xdr:cNvPicPr>
      </xdr:nvPicPr>
      <xdr:blipFill>
        <a:blip xmlns:r="http://schemas.openxmlformats.org/officeDocument/2006/relationships" r:embed="rId6" cstate="print"/>
        <a:stretch>
          <a:fillRect/>
        </a:stretch>
      </xdr:blipFill>
      <xdr:spPr>
        <a:xfrm>
          <a:off x="635000" y="17884775"/>
          <a:ext cx="723900" cy="476250"/>
        </a:xfrm>
        <a:prstGeom prst="rect">
          <a:avLst/>
        </a:prstGeom>
      </xdr:spPr>
    </xdr:pic>
    <xdr:clientData/>
  </xdr:twoCellAnchor>
  <xdr:twoCellAnchor editAs="oneCell">
    <xdr:from>
      <xdr:col>1</xdr:col>
      <xdr:colOff>25400</xdr:colOff>
      <xdr:row>36</xdr:row>
      <xdr:rowOff>25400</xdr:rowOff>
    </xdr:from>
    <xdr:to>
      <xdr:col>1</xdr:col>
      <xdr:colOff>749300</xdr:colOff>
      <xdr:row>36</xdr:row>
      <xdr:rowOff>501650</xdr:rowOff>
    </xdr:to>
    <xdr:pic>
      <xdr:nvPicPr>
        <xdr:cNvPr id="952" name="Subgraph-yosibelvaldez" descr="Img-yosibelvaldez.png"/>
        <xdr:cNvPicPr>
          <a:picLocks/>
        </xdr:cNvPicPr>
      </xdr:nvPicPr>
      <xdr:blipFill>
        <a:blip xmlns:r="http://schemas.openxmlformats.org/officeDocument/2006/relationships" r:embed="rId5" cstate="print"/>
        <a:stretch>
          <a:fillRect/>
        </a:stretch>
      </xdr:blipFill>
      <xdr:spPr>
        <a:xfrm>
          <a:off x="635000" y="18408650"/>
          <a:ext cx="723900" cy="476250"/>
        </a:xfrm>
        <a:prstGeom prst="rect">
          <a:avLst/>
        </a:prstGeom>
      </xdr:spPr>
    </xdr:pic>
    <xdr:clientData/>
  </xdr:twoCellAnchor>
  <xdr:twoCellAnchor editAs="oneCell">
    <xdr:from>
      <xdr:col>1</xdr:col>
      <xdr:colOff>25400</xdr:colOff>
      <xdr:row>37</xdr:row>
      <xdr:rowOff>25400</xdr:rowOff>
    </xdr:from>
    <xdr:to>
      <xdr:col>1</xdr:col>
      <xdr:colOff>749300</xdr:colOff>
      <xdr:row>37</xdr:row>
      <xdr:rowOff>501650</xdr:rowOff>
    </xdr:to>
    <xdr:pic>
      <xdr:nvPicPr>
        <xdr:cNvPr id="953" name="Subgraph-louisejeff2" descr="Img-louisejeff2.png"/>
        <xdr:cNvPicPr>
          <a:picLocks/>
        </xdr:cNvPicPr>
      </xdr:nvPicPr>
      <xdr:blipFill>
        <a:blip xmlns:r="http://schemas.openxmlformats.org/officeDocument/2006/relationships" r:embed="rId5" cstate="print"/>
        <a:stretch>
          <a:fillRect/>
        </a:stretch>
      </xdr:blipFill>
      <xdr:spPr>
        <a:xfrm>
          <a:off x="635000" y="18932525"/>
          <a:ext cx="723900" cy="476250"/>
        </a:xfrm>
        <a:prstGeom prst="rect">
          <a:avLst/>
        </a:prstGeom>
      </xdr:spPr>
    </xdr:pic>
    <xdr:clientData/>
  </xdr:twoCellAnchor>
  <xdr:twoCellAnchor editAs="oneCell">
    <xdr:from>
      <xdr:col>1</xdr:col>
      <xdr:colOff>25400</xdr:colOff>
      <xdr:row>38</xdr:row>
      <xdr:rowOff>25400</xdr:rowOff>
    </xdr:from>
    <xdr:to>
      <xdr:col>1</xdr:col>
      <xdr:colOff>749300</xdr:colOff>
      <xdr:row>38</xdr:row>
      <xdr:rowOff>501650</xdr:rowOff>
    </xdr:to>
    <xdr:pic>
      <xdr:nvPicPr>
        <xdr:cNvPr id="954" name="Subgraph-giffyloop" descr="Img-giffyloop.png"/>
        <xdr:cNvPicPr>
          <a:picLocks/>
        </xdr:cNvPicPr>
      </xdr:nvPicPr>
      <xdr:blipFill>
        <a:blip xmlns:r="http://schemas.openxmlformats.org/officeDocument/2006/relationships" r:embed="rId5" cstate="print"/>
        <a:stretch>
          <a:fillRect/>
        </a:stretch>
      </xdr:blipFill>
      <xdr:spPr>
        <a:xfrm>
          <a:off x="635000" y="19456400"/>
          <a:ext cx="723900" cy="476250"/>
        </a:xfrm>
        <a:prstGeom prst="rect">
          <a:avLst/>
        </a:prstGeom>
      </xdr:spPr>
    </xdr:pic>
    <xdr:clientData/>
  </xdr:twoCellAnchor>
  <xdr:twoCellAnchor editAs="oneCell">
    <xdr:from>
      <xdr:col>1</xdr:col>
      <xdr:colOff>25400</xdr:colOff>
      <xdr:row>39</xdr:row>
      <xdr:rowOff>25400</xdr:rowOff>
    </xdr:from>
    <xdr:to>
      <xdr:col>1</xdr:col>
      <xdr:colOff>749300</xdr:colOff>
      <xdr:row>39</xdr:row>
      <xdr:rowOff>501650</xdr:rowOff>
    </xdr:to>
    <xdr:pic>
      <xdr:nvPicPr>
        <xdr:cNvPr id="955" name="Subgraph-worded_woman" descr="Img-worded_woman.png"/>
        <xdr:cNvPicPr>
          <a:picLocks/>
        </xdr:cNvPicPr>
      </xdr:nvPicPr>
      <xdr:blipFill>
        <a:blip xmlns:r="http://schemas.openxmlformats.org/officeDocument/2006/relationships" r:embed="rId3" cstate="print"/>
        <a:stretch>
          <a:fillRect/>
        </a:stretch>
      </xdr:blipFill>
      <xdr:spPr>
        <a:xfrm>
          <a:off x="635000" y="19980275"/>
          <a:ext cx="723900" cy="476250"/>
        </a:xfrm>
        <a:prstGeom prst="rect">
          <a:avLst/>
        </a:prstGeom>
      </xdr:spPr>
    </xdr:pic>
    <xdr:clientData/>
  </xdr:twoCellAnchor>
  <xdr:twoCellAnchor editAs="oneCell">
    <xdr:from>
      <xdr:col>1</xdr:col>
      <xdr:colOff>25400</xdr:colOff>
      <xdr:row>40</xdr:row>
      <xdr:rowOff>25400</xdr:rowOff>
    </xdr:from>
    <xdr:to>
      <xdr:col>1</xdr:col>
      <xdr:colOff>749300</xdr:colOff>
      <xdr:row>40</xdr:row>
      <xdr:rowOff>501650</xdr:rowOff>
    </xdr:to>
    <xdr:pic>
      <xdr:nvPicPr>
        <xdr:cNvPr id="956" name="Subgraph-quicktempa" descr="Img-quicktempa.png"/>
        <xdr:cNvPicPr>
          <a:picLocks/>
        </xdr:cNvPicPr>
      </xdr:nvPicPr>
      <xdr:blipFill>
        <a:blip xmlns:r="http://schemas.openxmlformats.org/officeDocument/2006/relationships" r:embed="rId6" cstate="print"/>
        <a:stretch>
          <a:fillRect/>
        </a:stretch>
      </xdr:blipFill>
      <xdr:spPr>
        <a:xfrm>
          <a:off x="635000" y="20504150"/>
          <a:ext cx="723900" cy="476250"/>
        </a:xfrm>
        <a:prstGeom prst="rect">
          <a:avLst/>
        </a:prstGeom>
      </xdr:spPr>
    </xdr:pic>
    <xdr:clientData/>
  </xdr:twoCellAnchor>
  <xdr:twoCellAnchor editAs="oneCell">
    <xdr:from>
      <xdr:col>1</xdr:col>
      <xdr:colOff>25400</xdr:colOff>
      <xdr:row>41</xdr:row>
      <xdr:rowOff>25400</xdr:rowOff>
    </xdr:from>
    <xdr:to>
      <xdr:col>1</xdr:col>
      <xdr:colOff>749300</xdr:colOff>
      <xdr:row>41</xdr:row>
      <xdr:rowOff>501650</xdr:rowOff>
    </xdr:to>
    <xdr:pic>
      <xdr:nvPicPr>
        <xdr:cNvPr id="957" name="Subgraph-trelaire1st" descr="Img-trelaire1st.png"/>
        <xdr:cNvPicPr>
          <a:picLocks/>
        </xdr:cNvPicPr>
      </xdr:nvPicPr>
      <xdr:blipFill>
        <a:blip xmlns:r="http://schemas.openxmlformats.org/officeDocument/2006/relationships" r:embed="rId5" cstate="print"/>
        <a:stretch>
          <a:fillRect/>
        </a:stretch>
      </xdr:blipFill>
      <xdr:spPr>
        <a:xfrm>
          <a:off x="635000" y="21028025"/>
          <a:ext cx="723900" cy="476250"/>
        </a:xfrm>
        <a:prstGeom prst="rect">
          <a:avLst/>
        </a:prstGeom>
      </xdr:spPr>
    </xdr:pic>
    <xdr:clientData/>
  </xdr:twoCellAnchor>
  <xdr:twoCellAnchor editAs="oneCell">
    <xdr:from>
      <xdr:col>1</xdr:col>
      <xdr:colOff>25400</xdr:colOff>
      <xdr:row>42</xdr:row>
      <xdr:rowOff>25400</xdr:rowOff>
    </xdr:from>
    <xdr:to>
      <xdr:col>1</xdr:col>
      <xdr:colOff>749300</xdr:colOff>
      <xdr:row>42</xdr:row>
      <xdr:rowOff>501650</xdr:rowOff>
    </xdr:to>
    <xdr:pic>
      <xdr:nvPicPr>
        <xdr:cNvPr id="958" name="Subgraph-karyi789" descr="Img-karyi789.png"/>
        <xdr:cNvPicPr>
          <a:picLocks/>
        </xdr:cNvPicPr>
      </xdr:nvPicPr>
      <xdr:blipFill>
        <a:blip xmlns:r="http://schemas.openxmlformats.org/officeDocument/2006/relationships" r:embed="rId5" cstate="print"/>
        <a:stretch>
          <a:fillRect/>
        </a:stretch>
      </xdr:blipFill>
      <xdr:spPr>
        <a:xfrm>
          <a:off x="635000" y="21551900"/>
          <a:ext cx="723900" cy="476250"/>
        </a:xfrm>
        <a:prstGeom prst="rect">
          <a:avLst/>
        </a:prstGeom>
      </xdr:spPr>
    </xdr:pic>
    <xdr:clientData/>
  </xdr:twoCellAnchor>
  <xdr:twoCellAnchor editAs="oneCell">
    <xdr:from>
      <xdr:col>1</xdr:col>
      <xdr:colOff>25400</xdr:colOff>
      <xdr:row>43</xdr:row>
      <xdr:rowOff>25400</xdr:rowOff>
    </xdr:from>
    <xdr:to>
      <xdr:col>1</xdr:col>
      <xdr:colOff>749300</xdr:colOff>
      <xdr:row>43</xdr:row>
      <xdr:rowOff>501650</xdr:rowOff>
    </xdr:to>
    <xdr:pic>
      <xdr:nvPicPr>
        <xdr:cNvPr id="959" name="Subgraph-lindsiexd" descr="Img-lindsiexd.png"/>
        <xdr:cNvPicPr>
          <a:picLocks/>
        </xdr:cNvPicPr>
      </xdr:nvPicPr>
      <xdr:blipFill>
        <a:blip xmlns:r="http://schemas.openxmlformats.org/officeDocument/2006/relationships" r:embed="rId1" cstate="print"/>
        <a:stretch>
          <a:fillRect/>
        </a:stretch>
      </xdr:blipFill>
      <xdr:spPr>
        <a:xfrm>
          <a:off x="635000" y="22075775"/>
          <a:ext cx="723900" cy="476250"/>
        </a:xfrm>
        <a:prstGeom prst="rect">
          <a:avLst/>
        </a:prstGeom>
      </xdr:spPr>
    </xdr:pic>
    <xdr:clientData/>
  </xdr:twoCellAnchor>
  <xdr:twoCellAnchor editAs="oneCell">
    <xdr:from>
      <xdr:col>1</xdr:col>
      <xdr:colOff>25400</xdr:colOff>
      <xdr:row>44</xdr:row>
      <xdr:rowOff>25400</xdr:rowOff>
    </xdr:from>
    <xdr:to>
      <xdr:col>1</xdr:col>
      <xdr:colOff>749300</xdr:colOff>
      <xdr:row>44</xdr:row>
      <xdr:rowOff>501650</xdr:rowOff>
    </xdr:to>
    <xdr:pic>
      <xdr:nvPicPr>
        <xdr:cNvPr id="960" name="Subgraph-samgar_1" descr="Img-samgar_1.png"/>
        <xdr:cNvPicPr>
          <a:picLocks/>
        </xdr:cNvPicPr>
      </xdr:nvPicPr>
      <xdr:blipFill>
        <a:blip xmlns:r="http://schemas.openxmlformats.org/officeDocument/2006/relationships" r:embed="rId2" cstate="print"/>
        <a:stretch>
          <a:fillRect/>
        </a:stretch>
      </xdr:blipFill>
      <xdr:spPr>
        <a:xfrm>
          <a:off x="635000" y="22599650"/>
          <a:ext cx="723900" cy="476250"/>
        </a:xfrm>
        <a:prstGeom prst="rect">
          <a:avLst/>
        </a:prstGeom>
      </xdr:spPr>
    </xdr:pic>
    <xdr:clientData/>
  </xdr:twoCellAnchor>
  <xdr:twoCellAnchor editAs="oneCell">
    <xdr:from>
      <xdr:col>1</xdr:col>
      <xdr:colOff>25400</xdr:colOff>
      <xdr:row>45</xdr:row>
      <xdr:rowOff>25400</xdr:rowOff>
    </xdr:from>
    <xdr:to>
      <xdr:col>1</xdr:col>
      <xdr:colOff>749300</xdr:colOff>
      <xdr:row>45</xdr:row>
      <xdr:rowOff>501650</xdr:rowOff>
    </xdr:to>
    <xdr:pic>
      <xdr:nvPicPr>
        <xdr:cNvPr id="961" name="Subgraph-websurferss" descr="Img-websurferss.png"/>
        <xdr:cNvPicPr>
          <a:picLocks/>
        </xdr:cNvPicPr>
      </xdr:nvPicPr>
      <xdr:blipFill>
        <a:blip xmlns:r="http://schemas.openxmlformats.org/officeDocument/2006/relationships" r:embed="rId5" cstate="print"/>
        <a:stretch>
          <a:fillRect/>
        </a:stretch>
      </xdr:blipFill>
      <xdr:spPr>
        <a:xfrm>
          <a:off x="635000" y="23123525"/>
          <a:ext cx="723900" cy="476250"/>
        </a:xfrm>
        <a:prstGeom prst="rect">
          <a:avLst/>
        </a:prstGeom>
      </xdr:spPr>
    </xdr:pic>
    <xdr:clientData/>
  </xdr:twoCellAnchor>
  <xdr:twoCellAnchor editAs="oneCell">
    <xdr:from>
      <xdr:col>1</xdr:col>
      <xdr:colOff>25400</xdr:colOff>
      <xdr:row>46</xdr:row>
      <xdr:rowOff>25400</xdr:rowOff>
    </xdr:from>
    <xdr:to>
      <xdr:col>1</xdr:col>
      <xdr:colOff>749300</xdr:colOff>
      <xdr:row>46</xdr:row>
      <xdr:rowOff>501650</xdr:rowOff>
    </xdr:to>
    <xdr:pic>
      <xdr:nvPicPr>
        <xdr:cNvPr id="962" name="Subgraph-jillshroyer" descr="Img-jillshroyer.png"/>
        <xdr:cNvPicPr>
          <a:picLocks/>
        </xdr:cNvPicPr>
      </xdr:nvPicPr>
      <xdr:blipFill>
        <a:blip xmlns:r="http://schemas.openxmlformats.org/officeDocument/2006/relationships" r:embed="rId5" cstate="print"/>
        <a:stretch>
          <a:fillRect/>
        </a:stretch>
      </xdr:blipFill>
      <xdr:spPr>
        <a:xfrm>
          <a:off x="635000" y="23647400"/>
          <a:ext cx="723900" cy="476250"/>
        </a:xfrm>
        <a:prstGeom prst="rect">
          <a:avLst/>
        </a:prstGeom>
      </xdr:spPr>
    </xdr:pic>
    <xdr:clientData/>
  </xdr:twoCellAnchor>
  <xdr:twoCellAnchor editAs="oneCell">
    <xdr:from>
      <xdr:col>1</xdr:col>
      <xdr:colOff>25400</xdr:colOff>
      <xdr:row>47</xdr:row>
      <xdr:rowOff>25400</xdr:rowOff>
    </xdr:from>
    <xdr:to>
      <xdr:col>1</xdr:col>
      <xdr:colOff>749300</xdr:colOff>
      <xdr:row>47</xdr:row>
      <xdr:rowOff>501650</xdr:rowOff>
    </xdr:to>
    <xdr:pic>
      <xdr:nvPicPr>
        <xdr:cNvPr id="963" name="Subgraph-nikki_v23" descr="Img-nikki_v23.png"/>
        <xdr:cNvPicPr>
          <a:picLocks/>
        </xdr:cNvPicPr>
      </xdr:nvPicPr>
      <xdr:blipFill>
        <a:blip xmlns:r="http://schemas.openxmlformats.org/officeDocument/2006/relationships" r:embed="rId5" cstate="print"/>
        <a:stretch>
          <a:fillRect/>
        </a:stretch>
      </xdr:blipFill>
      <xdr:spPr>
        <a:xfrm>
          <a:off x="635000" y="24171275"/>
          <a:ext cx="723900" cy="476250"/>
        </a:xfrm>
        <a:prstGeom prst="rect">
          <a:avLst/>
        </a:prstGeom>
      </xdr:spPr>
    </xdr:pic>
    <xdr:clientData/>
  </xdr:twoCellAnchor>
  <xdr:twoCellAnchor editAs="oneCell">
    <xdr:from>
      <xdr:col>1</xdr:col>
      <xdr:colOff>25400</xdr:colOff>
      <xdr:row>48</xdr:row>
      <xdr:rowOff>25400</xdr:rowOff>
    </xdr:from>
    <xdr:to>
      <xdr:col>1</xdr:col>
      <xdr:colOff>749300</xdr:colOff>
      <xdr:row>48</xdr:row>
      <xdr:rowOff>501650</xdr:rowOff>
    </xdr:to>
    <xdr:pic>
      <xdr:nvPicPr>
        <xdr:cNvPr id="964" name="Subgraph-effortlesslyraw" descr="Img-effortlesslyraw.png"/>
        <xdr:cNvPicPr>
          <a:picLocks/>
        </xdr:cNvPicPr>
      </xdr:nvPicPr>
      <xdr:blipFill>
        <a:blip xmlns:r="http://schemas.openxmlformats.org/officeDocument/2006/relationships" r:embed="rId3" cstate="print"/>
        <a:stretch>
          <a:fillRect/>
        </a:stretch>
      </xdr:blipFill>
      <xdr:spPr>
        <a:xfrm>
          <a:off x="635000" y="24695150"/>
          <a:ext cx="723900" cy="476250"/>
        </a:xfrm>
        <a:prstGeom prst="rect">
          <a:avLst/>
        </a:prstGeom>
      </xdr:spPr>
    </xdr:pic>
    <xdr:clientData/>
  </xdr:twoCellAnchor>
  <xdr:twoCellAnchor editAs="oneCell">
    <xdr:from>
      <xdr:col>1</xdr:col>
      <xdr:colOff>25400</xdr:colOff>
      <xdr:row>49</xdr:row>
      <xdr:rowOff>25400</xdr:rowOff>
    </xdr:from>
    <xdr:to>
      <xdr:col>1</xdr:col>
      <xdr:colOff>749300</xdr:colOff>
      <xdr:row>49</xdr:row>
      <xdr:rowOff>501650</xdr:rowOff>
    </xdr:to>
    <xdr:pic>
      <xdr:nvPicPr>
        <xdr:cNvPr id="965" name="Subgraph-mikaylaamo" descr="Img-mikaylaamo.png"/>
        <xdr:cNvPicPr>
          <a:picLocks/>
        </xdr:cNvPicPr>
      </xdr:nvPicPr>
      <xdr:blipFill>
        <a:blip xmlns:r="http://schemas.openxmlformats.org/officeDocument/2006/relationships" r:embed="rId5" cstate="print"/>
        <a:stretch>
          <a:fillRect/>
        </a:stretch>
      </xdr:blipFill>
      <xdr:spPr>
        <a:xfrm>
          <a:off x="635000" y="25219025"/>
          <a:ext cx="723900" cy="476250"/>
        </a:xfrm>
        <a:prstGeom prst="rect">
          <a:avLst/>
        </a:prstGeom>
      </xdr:spPr>
    </xdr:pic>
    <xdr:clientData/>
  </xdr:twoCellAnchor>
  <xdr:twoCellAnchor editAs="oneCell">
    <xdr:from>
      <xdr:col>1</xdr:col>
      <xdr:colOff>25400</xdr:colOff>
      <xdr:row>50</xdr:row>
      <xdr:rowOff>25400</xdr:rowOff>
    </xdr:from>
    <xdr:to>
      <xdr:col>1</xdr:col>
      <xdr:colOff>749300</xdr:colOff>
      <xdr:row>50</xdr:row>
      <xdr:rowOff>501650</xdr:rowOff>
    </xdr:to>
    <xdr:pic>
      <xdr:nvPicPr>
        <xdr:cNvPr id="966" name="Subgraph-rationalbassist" descr="Img-rationalbassist.png"/>
        <xdr:cNvPicPr>
          <a:picLocks/>
        </xdr:cNvPicPr>
      </xdr:nvPicPr>
      <xdr:blipFill>
        <a:blip xmlns:r="http://schemas.openxmlformats.org/officeDocument/2006/relationships" r:embed="rId5" cstate="print"/>
        <a:stretch>
          <a:fillRect/>
        </a:stretch>
      </xdr:blipFill>
      <xdr:spPr>
        <a:xfrm>
          <a:off x="635000" y="25742900"/>
          <a:ext cx="723900" cy="476250"/>
        </a:xfrm>
        <a:prstGeom prst="rect">
          <a:avLst/>
        </a:prstGeom>
      </xdr:spPr>
    </xdr:pic>
    <xdr:clientData/>
  </xdr:twoCellAnchor>
  <xdr:twoCellAnchor editAs="oneCell">
    <xdr:from>
      <xdr:col>1</xdr:col>
      <xdr:colOff>25400</xdr:colOff>
      <xdr:row>51</xdr:row>
      <xdr:rowOff>25400</xdr:rowOff>
    </xdr:from>
    <xdr:to>
      <xdr:col>1</xdr:col>
      <xdr:colOff>749300</xdr:colOff>
      <xdr:row>51</xdr:row>
      <xdr:rowOff>501650</xdr:rowOff>
    </xdr:to>
    <xdr:pic>
      <xdr:nvPicPr>
        <xdr:cNvPr id="967" name="Subgraph-squarestatelib" descr="Img-squarestatelib.png"/>
        <xdr:cNvPicPr>
          <a:picLocks/>
        </xdr:cNvPicPr>
      </xdr:nvPicPr>
      <xdr:blipFill>
        <a:blip xmlns:r="http://schemas.openxmlformats.org/officeDocument/2006/relationships" r:embed="rId5" cstate="print"/>
        <a:stretch>
          <a:fillRect/>
        </a:stretch>
      </xdr:blipFill>
      <xdr:spPr>
        <a:xfrm>
          <a:off x="635000" y="26266775"/>
          <a:ext cx="723900" cy="476250"/>
        </a:xfrm>
        <a:prstGeom prst="rect">
          <a:avLst/>
        </a:prstGeom>
      </xdr:spPr>
    </xdr:pic>
    <xdr:clientData/>
  </xdr:twoCellAnchor>
  <xdr:twoCellAnchor editAs="oneCell">
    <xdr:from>
      <xdr:col>1</xdr:col>
      <xdr:colOff>25400</xdr:colOff>
      <xdr:row>52</xdr:row>
      <xdr:rowOff>25400</xdr:rowOff>
    </xdr:from>
    <xdr:to>
      <xdr:col>1</xdr:col>
      <xdr:colOff>749300</xdr:colOff>
      <xdr:row>52</xdr:row>
      <xdr:rowOff>501650</xdr:rowOff>
    </xdr:to>
    <xdr:pic>
      <xdr:nvPicPr>
        <xdr:cNvPr id="968" name="Subgraph-finesse_king_17" descr="Img-finesse_king_17.png"/>
        <xdr:cNvPicPr>
          <a:picLocks/>
        </xdr:cNvPicPr>
      </xdr:nvPicPr>
      <xdr:blipFill>
        <a:blip xmlns:r="http://schemas.openxmlformats.org/officeDocument/2006/relationships" r:embed="rId5" cstate="print"/>
        <a:stretch>
          <a:fillRect/>
        </a:stretch>
      </xdr:blipFill>
      <xdr:spPr>
        <a:xfrm>
          <a:off x="635000" y="26790650"/>
          <a:ext cx="723900" cy="476250"/>
        </a:xfrm>
        <a:prstGeom prst="rect">
          <a:avLst/>
        </a:prstGeom>
      </xdr:spPr>
    </xdr:pic>
    <xdr:clientData/>
  </xdr:twoCellAnchor>
  <xdr:twoCellAnchor editAs="oneCell">
    <xdr:from>
      <xdr:col>1</xdr:col>
      <xdr:colOff>25400</xdr:colOff>
      <xdr:row>53</xdr:row>
      <xdr:rowOff>25400</xdr:rowOff>
    </xdr:from>
    <xdr:to>
      <xdr:col>1</xdr:col>
      <xdr:colOff>749300</xdr:colOff>
      <xdr:row>53</xdr:row>
      <xdr:rowOff>501650</xdr:rowOff>
    </xdr:to>
    <xdr:pic>
      <xdr:nvPicPr>
        <xdr:cNvPr id="969" name="Subgraph-xxheadfullahair" descr="Img-xxheadfullahair.png"/>
        <xdr:cNvPicPr>
          <a:picLocks/>
        </xdr:cNvPicPr>
      </xdr:nvPicPr>
      <xdr:blipFill>
        <a:blip xmlns:r="http://schemas.openxmlformats.org/officeDocument/2006/relationships" r:embed="rId1" cstate="print"/>
        <a:stretch>
          <a:fillRect/>
        </a:stretch>
      </xdr:blipFill>
      <xdr:spPr>
        <a:xfrm>
          <a:off x="635000" y="27314525"/>
          <a:ext cx="723900" cy="476250"/>
        </a:xfrm>
        <a:prstGeom prst="rect">
          <a:avLst/>
        </a:prstGeom>
      </xdr:spPr>
    </xdr:pic>
    <xdr:clientData/>
  </xdr:twoCellAnchor>
  <xdr:twoCellAnchor editAs="oneCell">
    <xdr:from>
      <xdr:col>1</xdr:col>
      <xdr:colOff>25400</xdr:colOff>
      <xdr:row>54</xdr:row>
      <xdr:rowOff>25400</xdr:rowOff>
    </xdr:from>
    <xdr:to>
      <xdr:col>1</xdr:col>
      <xdr:colOff>749300</xdr:colOff>
      <xdr:row>54</xdr:row>
      <xdr:rowOff>501650</xdr:rowOff>
    </xdr:to>
    <xdr:pic>
      <xdr:nvPicPr>
        <xdr:cNvPr id="970" name="Subgraph-lateai" descr="Img-lateai.png"/>
        <xdr:cNvPicPr>
          <a:picLocks/>
        </xdr:cNvPicPr>
      </xdr:nvPicPr>
      <xdr:blipFill>
        <a:blip xmlns:r="http://schemas.openxmlformats.org/officeDocument/2006/relationships" r:embed="rId2" cstate="print"/>
        <a:stretch>
          <a:fillRect/>
        </a:stretch>
      </xdr:blipFill>
      <xdr:spPr>
        <a:xfrm>
          <a:off x="635000" y="27838400"/>
          <a:ext cx="723900" cy="476250"/>
        </a:xfrm>
        <a:prstGeom prst="rect">
          <a:avLst/>
        </a:prstGeom>
      </xdr:spPr>
    </xdr:pic>
    <xdr:clientData/>
  </xdr:twoCellAnchor>
  <xdr:twoCellAnchor editAs="oneCell">
    <xdr:from>
      <xdr:col>1</xdr:col>
      <xdr:colOff>25400</xdr:colOff>
      <xdr:row>55</xdr:row>
      <xdr:rowOff>25400</xdr:rowOff>
    </xdr:from>
    <xdr:to>
      <xdr:col>1</xdr:col>
      <xdr:colOff>749300</xdr:colOff>
      <xdr:row>55</xdr:row>
      <xdr:rowOff>501650</xdr:rowOff>
    </xdr:to>
    <xdr:pic>
      <xdr:nvPicPr>
        <xdr:cNvPr id="971" name="Subgraph-woman_of_impact" descr="Img-woman_of_impact.png"/>
        <xdr:cNvPicPr>
          <a:picLocks/>
        </xdr:cNvPicPr>
      </xdr:nvPicPr>
      <xdr:blipFill>
        <a:blip xmlns:r="http://schemas.openxmlformats.org/officeDocument/2006/relationships" r:embed="rId5" cstate="print"/>
        <a:stretch>
          <a:fillRect/>
        </a:stretch>
      </xdr:blipFill>
      <xdr:spPr>
        <a:xfrm>
          <a:off x="635000" y="28362275"/>
          <a:ext cx="723900" cy="476250"/>
        </a:xfrm>
        <a:prstGeom prst="rect">
          <a:avLst/>
        </a:prstGeom>
      </xdr:spPr>
    </xdr:pic>
    <xdr:clientData/>
  </xdr:twoCellAnchor>
  <xdr:twoCellAnchor editAs="oneCell">
    <xdr:from>
      <xdr:col>1</xdr:col>
      <xdr:colOff>25400</xdr:colOff>
      <xdr:row>56</xdr:row>
      <xdr:rowOff>25400</xdr:rowOff>
    </xdr:from>
    <xdr:to>
      <xdr:col>1</xdr:col>
      <xdr:colOff>749300</xdr:colOff>
      <xdr:row>56</xdr:row>
      <xdr:rowOff>501650</xdr:rowOff>
    </xdr:to>
    <xdr:pic>
      <xdr:nvPicPr>
        <xdr:cNvPr id="972" name="Subgraph-swipe_sxsw_left" descr="Img-swipe_sxsw_left.png"/>
        <xdr:cNvPicPr>
          <a:picLocks/>
        </xdr:cNvPicPr>
      </xdr:nvPicPr>
      <xdr:blipFill>
        <a:blip xmlns:r="http://schemas.openxmlformats.org/officeDocument/2006/relationships" r:embed="rId5" cstate="print"/>
        <a:stretch>
          <a:fillRect/>
        </a:stretch>
      </xdr:blipFill>
      <xdr:spPr>
        <a:xfrm>
          <a:off x="635000" y="28886150"/>
          <a:ext cx="723900" cy="476250"/>
        </a:xfrm>
        <a:prstGeom prst="rect">
          <a:avLst/>
        </a:prstGeom>
      </xdr:spPr>
    </xdr:pic>
    <xdr:clientData/>
  </xdr:twoCellAnchor>
  <xdr:twoCellAnchor editAs="oneCell">
    <xdr:from>
      <xdr:col>1</xdr:col>
      <xdr:colOff>25400</xdr:colOff>
      <xdr:row>57</xdr:row>
      <xdr:rowOff>25400</xdr:rowOff>
    </xdr:from>
    <xdr:to>
      <xdr:col>1</xdr:col>
      <xdr:colOff>749300</xdr:colOff>
      <xdr:row>57</xdr:row>
      <xdr:rowOff>501650</xdr:rowOff>
    </xdr:to>
    <xdr:pic>
      <xdr:nvPicPr>
        <xdr:cNvPr id="973" name="Subgraph-n8taki" descr="Img-n8taki.png"/>
        <xdr:cNvPicPr>
          <a:picLocks/>
        </xdr:cNvPicPr>
      </xdr:nvPicPr>
      <xdr:blipFill>
        <a:blip xmlns:r="http://schemas.openxmlformats.org/officeDocument/2006/relationships" r:embed="rId3" cstate="print"/>
        <a:stretch>
          <a:fillRect/>
        </a:stretch>
      </xdr:blipFill>
      <xdr:spPr>
        <a:xfrm>
          <a:off x="635000" y="29410025"/>
          <a:ext cx="723900" cy="476250"/>
        </a:xfrm>
        <a:prstGeom prst="rect">
          <a:avLst/>
        </a:prstGeom>
      </xdr:spPr>
    </xdr:pic>
    <xdr:clientData/>
  </xdr:twoCellAnchor>
  <xdr:twoCellAnchor editAs="oneCell">
    <xdr:from>
      <xdr:col>1</xdr:col>
      <xdr:colOff>25400</xdr:colOff>
      <xdr:row>58</xdr:row>
      <xdr:rowOff>25400</xdr:rowOff>
    </xdr:from>
    <xdr:to>
      <xdr:col>1</xdr:col>
      <xdr:colOff>749300</xdr:colOff>
      <xdr:row>58</xdr:row>
      <xdr:rowOff>501650</xdr:rowOff>
    </xdr:to>
    <xdr:pic>
      <xdr:nvPicPr>
        <xdr:cNvPr id="974" name="Subgraph-sofiaorden" descr="Img-sofiaorden.png"/>
        <xdr:cNvPicPr>
          <a:picLocks/>
        </xdr:cNvPicPr>
      </xdr:nvPicPr>
      <xdr:blipFill>
        <a:blip xmlns:r="http://schemas.openxmlformats.org/officeDocument/2006/relationships" r:embed="rId15" cstate="print"/>
        <a:stretch>
          <a:fillRect/>
        </a:stretch>
      </xdr:blipFill>
      <xdr:spPr>
        <a:xfrm>
          <a:off x="635000" y="29933900"/>
          <a:ext cx="723900" cy="476250"/>
        </a:xfrm>
        <a:prstGeom prst="rect">
          <a:avLst/>
        </a:prstGeom>
      </xdr:spPr>
    </xdr:pic>
    <xdr:clientData/>
  </xdr:twoCellAnchor>
  <xdr:twoCellAnchor editAs="oneCell">
    <xdr:from>
      <xdr:col>1</xdr:col>
      <xdr:colOff>25400</xdr:colOff>
      <xdr:row>59</xdr:row>
      <xdr:rowOff>25400</xdr:rowOff>
    </xdr:from>
    <xdr:to>
      <xdr:col>1</xdr:col>
      <xdr:colOff>749300</xdr:colOff>
      <xdr:row>59</xdr:row>
      <xdr:rowOff>501650</xdr:rowOff>
    </xdr:to>
    <xdr:pic>
      <xdr:nvPicPr>
        <xdr:cNvPr id="975" name="Subgraph-wendchain" descr="Img-wendchain.png"/>
        <xdr:cNvPicPr>
          <a:picLocks/>
        </xdr:cNvPicPr>
      </xdr:nvPicPr>
      <xdr:blipFill>
        <a:blip xmlns:r="http://schemas.openxmlformats.org/officeDocument/2006/relationships" r:embed="rId3" cstate="print"/>
        <a:stretch>
          <a:fillRect/>
        </a:stretch>
      </xdr:blipFill>
      <xdr:spPr>
        <a:xfrm>
          <a:off x="635000" y="30457775"/>
          <a:ext cx="723900" cy="476250"/>
        </a:xfrm>
        <a:prstGeom prst="rect">
          <a:avLst/>
        </a:prstGeom>
      </xdr:spPr>
    </xdr:pic>
    <xdr:clientData/>
  </xdr:twoCellAnchor>
  <xdr:twoCellAnchor editAs="oneCell">
    <xdr:from>
      <xdr:col>1</xdr:col>
      <xdr:colOff>25400</xdr:colOff>
      <xdr:row>60</xdr:row>
      <xdr:rowOff>25400</xdr:rowOff>
    </xdr:from>
    <xdr:to>
      <xdr:col>1</xdr:col>
      <xdr:colOff>749300</xdr:colOff>
      <xdr:row>60</xdr:row>
      <xdr:rowOff>501650</xdr:rowOff>
    </xdr:to>
    <xdr:pic>
      <xdr:nvPicPr>
        <xdr:cNvPr id="976" name="Subgraph-in3ez" descr="Img-in3ez.png"/>
        <xdr:cNvPicPr>
          <a:picLocks/>
        </xdr:cNvPicPr>
      </xdr:nvPicPr>
      <xdr:blipFill>
        <a:blip xmlns:r="http://schemas.openxmlformats.org/officeDocument/2006/relationships" r:embed="rId3" cstate="print"/>
        <a:stretch>
          <a:fillRect/>
        </a:stretch>
      </xdr:blipFill>
      <xdr:spPr>
        <a:xfrm>
          <a:off x="635000" y="30981650"/>
          <a:ext cx="723900" cy="476250"/>
        </a:xfrm>
        <a:prstGeom prst="rect">
          <a:avLst/>
        </a:prstGeom>
      </xdr:spPr>
    </xdr:pic>
    <xdr:clientData/>
  </xdr:twoCellAnchor>
  <xdr:twoCellAnchor editAs="oneCell">
    <xdr:from>
      <xdr:col>1</xdr:col>
      <xdr:colOff>25400</xdr:colOff>
      <xdr:row>61</xdr:row>
      <xdr:rowOff>25400</xdr:rowOff>
    </xdr:from>
    <xdr:to>
      <xdr:col>1</xdr:col>
      <xdr:colOff>749300</xdr:colOff>
      <xdr:row>61</xdr:row>
      <xdr:rowOff>501650</xdr:rowOff>
    </xdr:to>
    <xdr:pic>
      <xdr:nvPicPr>
        <xdr:cNvPr id="977" name="Subgraph-mayittav" descr="Img-mayittav.png"/>
        <xdr:cNvPicPr>
          <a:picLocks/>
        </xdr:cNvPicPr>
      </xdr:nvPicPr>
      <xdr:blipFill>
        <a:blip xmlns:r="http://schemas.openxmlformats.org/officeDocument/2006/relationships" r:embed="rId3" cstate="print"/>
        <a:stretch>
          <a:fillRect/>
        </a:stretch>
      </xdr:blipFill>
      <xdr:spPr>
        <a:xfrm>
          <a:off x="635000" y="31505525"/>
          <a:ext cx="723900" cy="476250"/>
        </a:xfrm>
        <a:prstGeom prst="rect">
          <a:avLst/>
        </a:prstGeom>
      </xdr:spPr>
    </xdr:pic>
    <xdr:clientData/>
  </xdr:twoCellAnchor>
  <xdr:twoCellAnchor editAs="oneCell">
    <xdr:from>
      <xdr:col>1</xdr:col>
      <xdr:colOff>25400</xdr:colOff>
      <xdr:row>62</xdr:row>
      <xdr:rowOff>25400</xdr:rowOff>
    </xdr:from>
    <xdr:to>
      <xdr:col>1</xdr:col>
      <xdr:colOff>749300</xdr:colOff>
      <xdr:row>62</xdr:row>
      <xdr:rowOff>501650</xdr:rowOff>
    </xdr:to>
    <xdr:pic>
      <xdr:nvPicPr>
        <xdr:cNvPr id="978" name="Subgraph-h011x" descr="Img-h011x.png"/>
        <xdr:cNvPicPr>
          <a:picLocks/>
        </xdr:cNvPicPr>
      </xdr:nvPicPr>
      <xdr:blipFill>
        <a:blip xmlns:r="http://schemas.openxmlformats.org/officeDocument/2006/relationships" r:embed="rId3" cstate="print"/>
        <a:stretch>
          <a:fillRect/>
        </a:stretch>
      </xdr:blipFill>
      <xdr:spPr>
        <a:xfrm>
          <a:off x="635000" y="32029400"/>
          <a:ext cx="723900" cy="476250"/>
        </a:xfrm>
        <a:prstGeom prst="rect">
          <a:avLst/>
        </a:prstGeom>
      </xdr:spPr>
    </xdr:pic>
    <xdr:clientData/>
  </xdr:twoCellAnchor>
  <xdr:twoCellAnchor editAs="oneCell">
    <xdr:from>
      <xdr:col>1</xdr:col>
      <xdr:colOff>25400</xdr:colOff>
      <xdr:row>63</xdr:row>
      <xdr:rowOff>25400</xdr:rowOff>
    </xdr:from>
    <xdr:to>
      <xdr:col>1</xdr:col>
      <xdr:colOff>749300</xdr:colOff>
      <xdr:row>63</xdr:row>
      <xdr:rowOff>501650</xdr:rowOff>
    </xdr:to>
    <xdr:pic>
      <xdr:nvPicPr>
        <xdr:cNvPr id="979" name="Subgraph-r00ndy" descr="Img-r00ndy.png"/>
        <xdr:cNvPicPr>
          <a:picLocks/>
        </xdr:cNvPicPr>
      </xdr:nvPicPr>
      <xdr:blipFill>
        <a:blip xmlns:r="http://schemas.openxmlformats.org/officeDocument/2006/relationships" r:embed="rId3" cstate="print"/>
        <a:stretch>
          <a:fillRect/>
        </a:stretch>
      </xdr:blipFill>
      <xdr:spPr>
        <a:xfrm>
          <a:off x="635000" y="32553275"/>
          <a:ext cx="723900" cy="476250"/>
        </a:xfrm>
        <a:prstGeom prst="rect">
          <a:avLst/>
        </a:prstGeom>
      </xdr:spPr>
    </xdr:pic>
    <xdr:clientData/>
  </xdr:twoCellAnchor>
  <xdr:twoCellAnchor editAs="oneCell">
    <xdr:from>
      <xdr:col>1</xdr:col>
      <xdr:colOff>25400</xdr:colOff>
      <xdr:row>64</xdr:row>
      <xdr:rowOff>25400</xdr:rowOff>
    </xdr:from>
    <xdr:to>
      <xdr:col>1</xdr:col>
      <xdr:colOff>749300</xdr:colOff>
      <xdr:row>64</xdr:row>
      <xdr:rowOff>501650</xdr:rowOff>
    </xdr:to>
    <xdr:pic>
      <xdr:nvPicPr>
        <xdr:cNvPr id="980" name="Subgraph-a2yulia" descr="Img-a2yulia.png"/>
        <xdr:cNvPicPr>
          <a:picLocks/>
        </xdr:cNvPicPr>
      </xdr:nvPicPr>
      <xdr:blipFill>
        <a:blip xmlns:r="http://schemas.openxmlformats.org/officeDocument/2006/relationships" r:embed="rId3" cstate="print"/>
        <a:stretch>
          <a:fillRect/>
        </a:stretch>
      </xdr:blipFill>
      <xdr:spPr>
        <a:xfrm>
          <a:off x="635000" y="33077150"/>
          <a:ext cx="723900" cy="476250"/>
        </a:xfrm>
        <a:prstGeom prst="rect">
          <a:avLst/>
        </a:prstGeom>
      </xdr:spPr>
    </xdr:pic>
    <xdr:clientData/>
  </xdr:twoCellAnchor>
  <xdr:twoCellAnchor editAs="oneCell">
    <xdr:from>
      <xdr:col>1</xdr:col>
      <xdr:colOff>25400</xdr:colOff>
      <xdr:row>65</xdr:row>
      <xdr:rowOff>25400</xdr:rowOff>
    </xdr:from>
    <xdr:to>
      <xdr:col>1</xdr:col>
      <xdr:colOff>749300</xdr:colOff>
      <xdr:row>65</xdr:row>
      <xdr:rowOff>501650</xdr:rowOff>
    </xdr:to>
    <xdr:pic>
      <xdr:nvPicPr>
        <xdr:cNvPr id="981" name="Subgraph-simg0na" descr="Img-simg0na.png"/>
        <xdr:cNvPicPr>
          <a:picLocks/>
        </xdr:cNvPicPr>
      </xdr:nvPicPr>
      <xdr:blipFill>
        <a:blip xmlns:r="http://schemas.openxmlformats.org/officeDocument/2006/relationships" r:embed="rId3" cstate="print"/>
        <a:stretch>
          <a:fillRect/>
        </a:stretch>
      </xdr:blipFill>
      <xdr:spPr>
        <a:xfrm>
          <a:off x="635000" y="33601025"/>
          <a:ext cx="723900" cy="476250"/>
        </a:xfrm>
        <a:prstGeom prst="rect">
          <a:avLst/>
        </a:prstGeom>
      </xdr:spPr>
    </xdr:pic>
    <xdr:clientData/>
  </xdr:twoCellAnchor>
  <xdr:twoCellAnchor editAs="oneCell">
    <xdr:from>
      <xdr:col>1</xdr:col>
      <xdr:colOff>25400</xdr:colOff>
      <xdr:row>66</xdr:row>
      <xdr:rowOff>25400</xdr:rowOff>
    </xdr:from>
    <xdr:to>
      <xdr:col>1</xdr:col>
      <xdr:colOff>749300</xdr:colOff>
      <xdr:row>66</xdr:row>
      <xdr:rowOff>501650</xdr:rowOff>
    </xdr:to>
    <xdr:pic>
      <xdr:nvPicPr>
        <xdr:cNvPr id="982" name="Subgraph-serelad" descr="Img-serelad.png"/>
        <xdr:cNvPicPr>
          <a:picLocks/>
        </xdr:cNvPicPr>
      </xdr:nvPicPr>
      <xdr:blipFill>
        <a:blip xmlns:r="http://schemas.openxmlformats.org/officeDocument/2006/relationships" r:embed="rId3" cstate="print"/>
        <a:stretch>
          <a:fillRect/>
        </a:stretch>
      </xdr:blipFill>
      <xdr:spPr>
        <a:xfrm>
          <a:off x="635000" y="34124900"/>
          <a:ext cx="723900" cy="476250"/>
        </a:xfrm>
        <a:prstGeom prst="rect">
          <a:avLst/>
        </a:prstGeom>
      </xdr:spPr>
    </xdr:pic>
    <xdr:clientData/>
  </xdr:twoCellAnchor>
  <xdr:twoCellAnchor editAs="oneCell">
    <xdr:from>
      <xdr:col>1</xdr:col>
      <xdr:colOff>25400</xdr:colOff>
      <xdr:row>67</xdr:row>
      <xdr:rowOff>25400</xdr:rowOff>
    </xdr:from>
    <xdr:to>
      <xdr:col>1</xdr:col>
      <xdr:colOff>749300</xdr:colOff>
      <xdr:row>67</xdr:row>
      <xdr:rowOff>501650</xdr:rowOff>
    </xdr:to>
    <xdr:pic>
      <xdr:nvPicPr>
        <xdr:cNvPr id="983" name="Subgraph-ohio98babe" descr="Img-ohio98babe.png"/>
        <xdr:cNvPicPr>
          <a:picLocks/>
        </xdr:cNvPicPr>
      </xdr:nvPicPr>
      <xdr:blipFill>
        <a:blip xmlns:r="http://schemas.openxmlformats.org/officeDocument/2006/relationships" r:embed="rId3" cstate="print"/>
        <a:stretch>
          <a:fillRect/>
        </a:stretch>
      </xdr:blipFill>
      <xdr:spPr>
        <a:xfrm>
          <a:off x="635000" y="34648775"/>
          <a:ext cx="723900" cy="476250"/>
        </a:xfrm>
        <a:prstGeom prst="rect">
          <a:avLst/>
        </a:prstGeom>
      </xdr:spPr>
    </xdr:pic>
    <xdr:clientData/>
  </xdr:twoCellAnchor>
  <xdr:twoCellAnchor editAs="oneCell">
    <xdr:from>
      <xdr:col>1</xdr:col>
      <xdr:colOff>25400</xdr:colOff>
      <xdr:row>68</xdr:row>
      <xdr:rowOff>25400</xdr:rowOff>
    </xdr:from>
    <xdr:to>
      <xdr:col>1</xdr:col>
      <xdr:colOff>749300</xdr:colOff>
      <xdr:row>68</xdr:row>
      <xdr:rowOff>501650</xdr:rowOff>
    </xdr:to>
    <xdr:pic>
      <xdr:nvPicPr>
        <xdr:cNvPr id="984" name="Subgraph-kimreedyy" descr="Img-kimreedyy.png"/>
        <xdr:cNvPicPr>
          <a:picLocks/>
        </xdr:cNvPicPr>
      </xdr:nvPicPr>
      <xdr:blipFill>
        <a:blip xmlns:r="http://schemas.openxmlformats.org/officeDocument/2006/relationships" r:embed="rId3" cstate="print"/>
        <a:stretch>
          <a:fillRect/>
        </a:stretch>
      </xdr:blipFill>
      <xdr:spPr>
        <a:xfrm>
          <a:off x="635000" y="35172650"/>
          <a:ext cx="723900" cy="476250"/>
        </a:xfrm>
        <a:prstGeom prst="rect">
          <a:avLst/>
        </a:prstGeom>
      </xdr:spPr>
    </xdr:pic>
    <xdr:clientData/>
  </xdr:twoCellAnchor>
  <xdr:twoCellAnchor editAs="oneCell">
    <xdr:from>
      <xdr:col>1</xdr:col>
      <xdr:colOff>25400</xdr:colOff>
      <xdr:row>69</xdr:row>
      <xdr:rowOff>25400</xdr:rowOff>
    </xdr:from>
    <xdr:to>
      <xdr:col>1</xdr:col>
      <xdr:colOff>749300</xdr:colOff>
      <xdr:row>69</xdr:row>
      <xdr:rowOff>501650</xdr:rowOff>
    </xdr:to>
    <xdr:pic>
      <xdr:nvPicPr>
        <xdr:cNvPr id="985" name="Subgraph-flavormia" descr="Img-flavormia.png"/>
        <xdr:cNvPicPr>
          <a:picLocks/>
        </xdr:cNvPicPr>
      </xdr:nvPicPr>
      <xdr:blipFill>
        <a:blip xmlns:r="http://schemas.openxmlformats.org/officeDocument/2006/relationships" r:embed="rId3" cstate="print"/>
        <a:stretch>
          <a:fillRect/>
        </a:stretch>
      </xdr:blipFill>
      <xdr:spPr>
        <a:xfrm>
          <a:off x="635000" y="35696525"/>
          <a:ext cx="723900" cy="476250"/>
        </a:xfrm>
        <a:prstGeom prst="rect">
          <a:avLst/>
        </a:prstGeom>
      </xdr:spPr>
    </xdr:pic>
    <xdr:clientData/>
  </xdr:twoCellAnchor>
  <xdr:twoCellAnchor editAs="oneCell">
    <xdr:from>
      <xdr:col>1</xdr:col>
      <xdr:colOff>25400</xdr:colOff>
      <xdr:row>70</xdr:row>
      <xdr:rowOff>25400</xdr:rowOff>
    </xdr:from>
    <xdr:to>
      <xdr:col>1</xdr:col>
      <xdr:colOff>749300</xdr:colOff>
      <xdr:row>70</xdr:row>
      <xdr:rowOff>501650</xdr:rowOff>
    </xdr:to>
    <xdr:pic>
      <xdr:nvPicPr>
        <xdr:cNvPr id="986" name="Subgraph-jan2no" descr="Img-jan2no.png"/>
        <xdr:cNvPicPr>
          <a:picLocks/>
        </xdr:cNvPicPr>
      </xdr:nvPicPr>
      <xdr:blipFill>
        <a:blip xmlns:r="http://schemas.openxmlformats.org/officeDocument/2006/relationships" r:embed="rId3" cstate="print"/>
        <a:stretch>
          <a:fillRect/>
        </a:stretch>
      </xdr:blipFill>
      <xdr:spPr>
        <a:xfrm>
          <a:off x="635000" y="36220400"/>
          <a:ext cx="723900" cy="476250"/>
        </a:xfrm>
        <a:prstGeom prst="rect">
          <a:avLst/>
        </a:prstGeom>
      </xdr:spPr>
    </xdr:pic>
    <xdr:clientData/>
  </xdr:twoCellAnchor>
  <xdr:twoCellAnchor editAs="oneCell">
    <xdr:from>
      <xdr:col>1</xdr:col>
      <xdr:colOff>25400</xdr:colOff>
      <xdr:row>71</xdr:row>
      <xdr:rowOff>25400</xdr:rowOff>
    </xdr:from>
    <xdr:to>
      <xdr:col>1</xdr:col>
      <xdr:colOff>749300</xdr:colOff>
      <xdr:row>71</xdr:row>
      <xdr:rowOff>501650</xdr:rowOff>
    </xdr:to>
    <xdr:pic>
      <xdr:nvPicPr>
        <xdr:cNvPr id="987" name="Subgraph-r1tap" descr="Img-r1tap.png"/>
        <xdr:cNvPicPr>
          <a:picLocks/>
        </xdr:cNvPicPr>
      </xdr:nvPicPr>
      <xdr:blipFill>
        <a:blip xmlns:r="http://schemas.openxmlformats.org/officeDocument/2006/relationships" r:embed="rId3" cstate="print"/>
        <a:stretch>
          <a:fillRect/>
        </a:stretch>
      </xdr:blipFill>
      <xdr:spPr>
        <a:xfrm>
          <a:off x="635000" y="36744275"/>
          <a:ext cx="723900" cy="476250"/>
        </a:xfrm>
        <a:prstGeom prst="rect">
          <a:avLst/>
        </a:prstGeom>
      </xdr:spPr>
    </xdr:pic>
    <xdr:clientData/>
  </xdr:twoCellAnchor>
  <xdr:twoCellAnchor editAs="oneCell">
    <xdr:from>
      <xdr:col>1</xdr:col>
      <xdr:colOff>25400</xdr:colOff>
      <xdr:row>72</xdr:row>
      <xdr:rowOff>25400</xdr:rowOff>
    </xdr:from>
    <xdr:to>
      <xdr:col>1</xdr:col>
      <xdr:colOff>749300</xdr:colOff>
      <xdr:row>72</xdr:row>
      <xdr:rowOff>501650</xdr:rowOff>
    </xdr:to>
    <xdr:pic>
      <xdr:nvPicPr>
        <xdr:cNvPr id="988" name="Subgraph-ailiashia" descr="Img-ailiashia.png"/>
        <xdr:cNvPicPr>
          <a:picLocks/>
        </xdr:cNvPicPr>
      </xdr:nvPicPr>
      <xdr:blipFill>
        <a:blip xmlns:r="http://schemas.openxmlformats.org/officeDocument/2006/relationships" r:embed="rId3" cstate="print"/>
        <a:stretch>
          <a:fillRect/>
        </a:stretch>
      </xdr:blipFill>
      <xdr:spPr>
        <a:xfrm>
          <a:off x="635000" y="37268150"/>
          <a:ext cx="723900" cy="476250"/>
        </a:xfrm>
        <a:prstGeom prst="rect">
          <a:avLst/>
        </a:prstGeom>
      </xdr:spPr>
    </xdr:pic>
    <xdr:clientData/>
  </xdr:twoCellAnchor>
  <xdr:twoCellAnchor editAs="oneCell">
    <xdr:from>
      <xdr:col>1</xdr:col>
      <xdr:colOff>25400</xdr:colOff>
      <xdr:row>73</xdr:row>
      <xdr:rowOff>25400</xdr:rowOff>
    </xdr:from>
    <xdr:to>
      <xdr:col>1</xdr:col>
      <xdr:colOff>749300</xdr:colOff>
      <xdr:row>73</xdr:row>
      <xdr:rowOff>501650</xdr:rowOff>
    </xdr:to>
    <xdr:pic>
      <xdr:nvPicPr>
        <xdr:cNvPr id="989" name="Subgraph-eleparal" descr="Img-eleparal.png"/>
        <xdr:cNvPicPr>
          <a:picLocks/>
        </xdr:cNvPicPr>
      </xdr:nvPicPr>
      <xdr:blipFill>
        <a:blip xmlns:r="http://schemas.openxmlformats.org/officeDocument/2006/relationships" r:embed="rId3" cstate="print"/>
        <a:stretch>
          <a:fillRect/>
        </a:stretch>
      </xdr:blipFill>
      <xdr:spPr>
        <a:xfrm>
          <a:off x="635000" y="37792025"/>
          <a:ext cx="723900" cy="476250"/>
        </a:xfrm>
        <a:prstGeom prst="rect">
          <a:avLst/>
        </a:prstGeom>
      </xdr:spPr>
    </xdr:pic>
    <xdr:clientData/>
  </xdr:twoCellAnchor>
  <xdr:twoCellAnchor editAs="oneCell">
    <xdr:from>
      <xdr:col>1</xdr:col>
      <xdr:colOff>25400</xdr:colOff>
      <xdr:row>74</xdr:row>
      <xdr:rowOff>25400</xdr:rowOff>
    </xdr:from>
    <xdr:to>
      <xdr:col>1</xdr:col>
      <xdr:colOff>749300</xdr:colOff>
      <xdr:row>74</xdr:row>
      <xdr:rowOff>501650</xdr:rowOff>
    </xdr:to>
    <xdr:pic>
      <xdr:nvPicPr>
        <xdr:cNvPr id="990" name="Subgraph-melani3r" descr="Img-melani3r.png"/>
        <xdr:cNvPicPr>
          <a:picLocks/>
        </xdr:cNvPicPr>
      </xdr:nvPicPr>
      <xdr:blipFill>
        <a:blip xmlns:r="http://schemas.openxmlformats.org/officeDocument/2006/relationships" r:embed="rId3" cstate="print"/>
        <a:stretch>
          <a:fillRect/>
        </a:stretch>
      </xdr:blipFill>
      <xdr:spPr>
        <a:xfrm>
          <a:off x="635000" y="38315900"/>
          <a:ext cx="723900" cy="476250"/>
        </a:xfrm>
        <a:prstGeom prst="rect">
          <a:avLst/>
        </a:prstGeom>
      </xdr:spPr>
    </xdr:pic>
    <xdr:clientData/>
  </xdr:twoCellAnchor>
  <xdr:twoCellAnchor editAs="oneCell">
    <xdr:from>
      <xdr:col>1</xdr:col>
      <xdr:colOff>25400</xdr:colOff>
      <xdr:row>75</xdr:row>
      <xdr:rowOff>25400</xdr:rowOff>
    </xdr:from>
    <xdr:to>
      <xdr:col>1</xdr:col>
      <xdr:colOff>749300</xdr:colOff>
      <xdr:row>75</xdr:row>
      <xdr:rowOff>501650</xdr:rowOff>
    </xdr:to>
    <xdr:pic>
      <xdr:nvPicPr>
        <xdr:cNvPr id="991" name="Subgraph-tiftan" descr="Img-tiftan.png"/>
        <xdr:cNvPicPr>
          <a:picLocks/>
        </xdr:cNvPicPr>
      </xdr:nvPicPr>
      <xdr:blipFill>
        <a:blip xmlns:r="http://schemas.openxmlformats.org/officeDocument/2006/relationships" r:embed="rId3" cstate="print"/>
        <a:stretch>
          <a:fillRect/>
        </a:stretch>
      </xdr:blipFill>
      <xdr:spPr>
        <a:xfrm>
          <a:off x="635000" y="38839775"/>
          <a:ext cx="723900" cy="476250"/>
        </a:xfrm>
        <a:prstGeom prst="rect">
          <a:avLst/>
        </a:prstGeom>
      </xdr:spPr>
    </xdr:pic>
    <xdr:clientData/>
  </xdr:twoCellAnchor>
  <xdr:twoCellAnchor editAs="oneCell">
    <xdr:from>
      <xdr:col>1</xdr:col>
      <xdr:colOff>25400</xdr:colOff>
      <xdr:row>76</xdr:row>
      <xdr:rowOff>25400</xdr:rowOff>
    </xdr:from>
    <xdr:to>
      <xdr:col>1</xdr:col>
      <xdr:colOff>749300</xdr:colOff>
      <xdr:row>76</xdr:row>
      <xdr:rowOff>501650</xdr:rowOff>
    </xdr:to>
    <xdr:pic>
      <xdr:nvPicPr>
        <xdr:cNvPr id="992" name="Subgraph-de08b" descr="Img-de08b.png"/>
        <xdr:cNvPicPr>
          <a:picLocks/>
        </xdr:cNvPicPr>
      </xdr:nvPicPr>
      <xdr:blipFill>
        <a:blip xmlns:r="http://schemas.openxmlformats.org/officeDocument/2006/relationships" r:embed="rId3" cstate="print"/>
        <a:stretch>
          <a:fillRect/>
        </a:stretch>
      </xdr:blipFill>
      <xdr:spPr>
        <a:xfrm>
          <a:off x="635000" y="39363650"/>
          <a:ext cx="723900" cy="476250"/>
        </a:xfrm>
        <a:prstGeom prst="rect">
          <a:avLst/>
        </a:prstGeom>
      </xdr:spPr>
    </xdr:pic>
    <xdr:clientData/>
  </xdr:twoCellAnchor>
  <xdr:twoCellAnchor editAs="oneCell">
    <xdr:from>
      <xdr:col>1</xdr:col>
      <xdr:colOff>25400</xdr:colOff>
      <xdr:row>77</xdr:row>
      <xdr:rowOff>25400</xdr:rowOff>
    </xdr:from>
    <xdr:to>
      <xdr:col>1</xdr:col>
      <xdr:colOff>749300</xdr:colOff>
      <xdr:row>77</xdr:row>
      <xdr:rowOff>501650</xdr:rowOff>
    </xdr:to>
    <xdr:pic>
      <xdr:nvPicPr>
        <xdr:cNvPr id="993" name="Subgraph-m1l1r" descr="Img-m1l1r.png"/>
        <xdr:cNvPicPr>
          <a:picLocks/>
        </xdr:cNvPicPr>
      </xdr:nvPicPr>
      <xdr:blipFill>
        <a:blip xmlns:r="http://schemas.openxmlformats.org/officeDocument/2006/relationships" r:embed="rId3" cstate="print"/>
        <a:stretch>
          <a:fillRect/>
        </a:stretch>
      </xdr:blipFill>
      <xdr:spPr>
        <a:xfrm>
          <a:off x="635000" y="39887525"/>
          <a:ext cx="723900" cy="476250"/>
        </a:xfrm>
        <a:prstGeom prst="rect">
          <a:avLst/>
        </a:prstGeom>
      </xdr:spPr>
    </xdr:pic>
    <xdr:clientData/>
  </xdr:twoCellAnchor>
  <xdr:twoCellAnchor editAs="oneCell">
    <xdr:from>
      <xdr:col>1</xdr:col>
      <xdr:colOff>25400</xdr:colOff>
      <xdr:row>78</xdr:row>
      <xdr:rowOff>25400</xdr:rowOff>
    </xdr:from>
    <xdr:to>
      <xdr:col>1</xdr:col>
      <xdr:colOff>749300</xdr:colOff>
      <xdr:row>78</xdr:row>
      <xdr:rowOff>501650</xdr:rowOff>
    </xdr:to>
    <xdr:pic>
      <xdr:nvPicPr>
        <xdr:cNvPr id="994" name="Subgraph-sanusli" descr="Img-sanusli.png"/>
        <xdr:cNvPicPr>
          <a:picLocks/>
        </xdr:cNvPicPr>
      </xdr:nvPicPr>
      <xdr:blipFill>
        <a:blip xmlns:r="http://schemas.openxmlformats.org/officeDocument/2006/relationships" r:embed="rId3" cstate="print"/>
        <a:stretch>
          <a:fillRect/>
        </a:stretch>
      </xdr:blipFill>
      <xdr:spPr>
        <a:xfrm>
          <a:off x="635000" y="40411400"/>
          <a:ext cx="723900" cy="476250"/>
        </a:xfrm>
        <a:prstGeom prst="rect">
          <a:avLst/>
        </a:prstGeom>
      </xdr:spPr>
    </xdr:pic>
    <xdr:clientData/>
  </xdr:twoCellAnchor>
  <xdr:twoCellAnchor editAs="oneCell">
    <xdr:from>
      <xdr:col>1</xdr:col>
      <xdr:colOff>25400</xdr:colOff>
      <xdr:row>79</xdr:row>
      <xdr:rowOff>25400</xdr:rowOff>
    </xdr:from>
    <xdr:to>
      <xdr:col>1</xdr:col>
      <xdr:colOff>749300</xdr:colOff>
      <xdr:row>79</xdr:row>
      <xdr:rowOff>501650</xdr:rowOff>
    </xdr:to>
    <xdr:pic>
      <xdr:nvPicPr>
        <xdr:cNvPr id="995" name="Subgraph-0am8er" descr="Img-0am8er.png"/>
        <xdr:cNvPicPr>
          <a:picLocks/>
        </xdr:cNvPicPr>
      </xdr:nvPicPr>
      <xdr:blipFill>
        <a:blip xmlns:r="http://schemas.openxmlformats.org/officeDocument/2006/relationships" r:embed="rId3" cstate="print"/>
        <a:stretch>
          <a:fillRect/>
        </a:stretch>
      </xdr:blipFill>
      <xdr:spPr>
        <a:xfrm>
          <a:off x="635000" y="40935275"/>
          <a:ext cx="723900" cy="476250"/>
        </a:xfrm>
        <a:prstGeom prst="rect">
          <a:avLst/>
        </a:prstGeom>
      </xdr:spPr>
    </xdr:pic>
    <xdr:clientData/>
  </xdr:twoCellAnchor>
  <xdr:twoCellAnchor editAs="oneCell">
    <xdr:from>
      <xdr:col>1</xdr:col>
      <xdr:colOff>25400</xdr:colOff>
      <xdr:row>80</xdr:row>
      <xdr:rowOff>25400</xdr:rowOff>
    </xdr:from>
    <xdr:to>
      <xdr:col>1</xdr:col>
      <xdr:colOff>749300</xdr:colOff>
      <xdr:row>80</xdr:row>
      <xdr:rowOff>501650</xdr:rowOff>
    </xdr:to>
    <xdr:pic>
      <xdr:nvPicPr>
        <xdr:cNvPr id="996" name="Subgraph-sass1h" descr="Img-sass1h.png"/>
        <xdr:cNvPicPr>
          <a:picLocks/>
        </xdr:cNvPicPr>
      </xdr:nvPicPr>
      <xdr:blipFill>
        <a:blip xmlns:r="http://schemas.openxmlformats.org/officeDocument/2006/relationships" r:embed="rId3" cstate="print"/>
        <a:stretch>
          <a:fillRect/>
        </a:stretch>
      </xdr:blipFill>
      <xdr:spPr>
        <a:xfrm>
          <a:off x="635000" y="41459150"/>
          <a:ext cx="723900" cy="476250"/>
        </a:xfrm>
        <a:prstGeom prst="rect">
          <a:avLst/>
        </a:prstGeom>
      </xdr:spPr>
    </xdr:pic>
    <xdr:clientData/>
  </xdr:twoCellAnchor>
  <xdr:twoCellAnchor editAs="oneCell">
    <xdr:from>
      <xdr:col>1</xdr:col>
      <xdr:colOff>25400</xdr:colOff>
      <xdr:row>81</xdr:row>
      <xdr:rowOff>25400</xdr:rowOff>
    </xdr:from>
    <xdr:to>
      <xdr:col>1</xdr:col>
      <xdr:colOff>749300</xdr:colOff>
      <xdr:row>81</xdr:row>
      <xdr:rowOff>501650</xdr:rowOff>
    </xdr:to>
    <xdr:pic>
      <xdr:nvPicPr>
        <xdr:cNvPr id="997" name="Subgraph-sl1lm" descr="Img-sl1lm.png"/>
        <xdr:cNvPicPr>
          <a:picLocks/>
        </xdr:cNvPicPr>
      </xdr:nvPicPr>
      <xdr:blipFill>
        <a:blip xmlns:r="http://schemas.openxmlformats.org/officeDocument/2006/relationships" r:embed="rId5" cstate="print"/>
        <a:stretch>
          <a:fillRect/>
        </a:stretch>
      </xdr:blipFill>
      <xdr:spPr>
        <a:xfrm>
          <a:off x="635000" y="41983025"/>
          <a:ext cx="723900" cy="476250"/>
        </a:xfrm>
        <a:prstGeom prst="rect">
          <a:avLst/>
        </a:prstGeom>
      </xdr:spPr>
    </xdr:pic>
    <xdr:clientData/>
  </xdr:twoCellAnchor>
  <xdr:twoCellAnchor editAs="oneCell">
    <xdr:from>
      <xdr:col>1</xdr:col>
      <xdr:colOff>25400</xdr:colOff>
      <xdr:row>82</xdr:row>
      <xdr:rowOff>25400</xdr:rowOff>
    </xdr:from>
    <xdr:to>
      <xdr:col>1</xdr:col>
      <xdr:colOff>749300</xdr:colOff>
      <xdr:row>82</xdr:row>
      <xdr:rowOff>501650</xdr:rowOff>
    </xdr:to>
    <xdr:pic>
      <xdr:nvPicPr>
        <xdr:cNvPr id="998" name="Subgraph-t1kat1ka" descr="Img-t1kat1ka.png"/>
        <xdr:cNvPicPr>
          <a:picLocks/>
        </xdr:cNvPicPr>
      </xdr:nvPicPr>
      <xdr:blipFill>
        <a:blip xmlns:r="http://schemas.openxmlformats.org/officeDocument/2006/relationships" r:embed="rId3" cstate="print"/>
        <a:stretch>
          <a:fillRect/>
        </a:stretch>
      </xdr:blipFill>
      <xdr:spPr>
        <a:xfrm>
          <a:off x="635000" y="42506900"/>
          <a:ext cx="723900" cy="476250"/>
        </a:xfrm>
        <a:prstGeom prst="rect">
          <a:avLst/>
        </a:prstGeom>
      </xdr:spPr>
    </xdr:pic>
    <xdr:clientData/>
  </xdr:twoCellAnchor>
  <xdr:twoCellAnchor editAs="oneCell">
    <xdr:from>
      <xdr:col>1</xdr:col>
      <xdr:colOff>25400</xdr:colOff>
      <xdr:row>83</xdr:row>
      <xdr:rowOff>25400</xdr:rowOff>
    </xdr:from>
    <xdr:to>
      <xdr:col>1</xdr:col>
      <xdr:colOff>749300</xdr:colOff>
      <xdr:row>83</xdr:row>
      <xdr:rowOff>501650</xdr:rowOff>
    </xdr:to>
    <xdr:pic>
      <xdr:nvPicPr>
        <xdr:cNvPr id="999" name="Subgraph-m33lina" descr="Img-m33lina.png"/>
        <xdr:cNvPicPr>
          <a:picLocks/>
        </xdr:cNvPicPr>
      </xdr:nvPicPr>
      <xdr:blipFill>
        <a:blip xmlns:r="http://schemas.openxmlformats.org/officeDocument/2006/relationships" r:embed="rId3" cstate="print"/>
        <a:stretch>
          <a:fillRect/>
        </a:stretch>
      </xdr:blipFill>
      <xdr:spPr>
        <a:xfrm>
          <a:off x="635000" y="43030775"/>
          <a:ext cx="723900" cy="476250"/>
        </a:xfrm>
        <a:prstGeom prst="rect">
          <a:avLst/>
        </a:prstGeom>
      </xdr:spPr>
    </xdr:pic>
    <xdr:clientData/>
  </xdr:twoCellAnchor>
  <xdr:twoCellAnchor editAs="oneCell">
    <xdr:from>
      <xdr:col>1</xdr:col>
      <xdr:colOff>25400</xdr:colOff>
      <xdr:row>84</xdr:row>
      <xdr:rowOff>25400</xdr:rowOff>
    </xdr:from>
    <xdr:to>
      <xdr:col>1</xdr:col>
      <xdr:colOff>749300</xdr:colOff>
      <xdr:row>84</xdr:row>
      <xdr:rowOff>501650</xdr:rowOff>
    </xdr:to>
    <xdr:pic>
      <xdr:nvPicPr>
        <xdr:cNvPr id="1000" name="Subgraph-rit01a" descr="Img-rit01a.png"/>
        <xdr:cNvPicPr>
          <a:picLocks/>
        </xdr:cNvPicPr>
      </xdr:nvPicPr>
      <xdr:blipFill>
        <a:blip xmlns:r="http://schemas.openxmlformats.org/officeDocument/2006/relationships" r:embed="rId3" cstate="print"/>
        <a:stretch>
          <a:fillRect/>
        </a:stretch>
      </xdr:blipFill>
      <xdr:spPr>
        <a:xfrm>
          <a:off x="635000" y="43554650"/>
          <a:ext cx="723900" cy="476250"/>
        </a:xfrm>
        <a:prstGeom prst="rect">
          <a:avLst/>
        </a:prstGeom>
      </xdr:spPr>
    </xdr:pic>
    <xdr:clientData/>
  </xdr:twoCellAnchor>
  <xdr:twoCellAnchor editAs="oneCell">
    <xdr:from>
      <xdr:col>1</xdr:col>
      <xdr:colOff>25400</xdr:colOff>
      <xdr:row>85</xdr:row>
      <xdr:rowOff>25400</xdr:rowOff>
    </xdr:from>
    <xdr:to>
      <xdr:col>1</xdr:col>
      <xdr:colOff>749300</xdr:colOff>
      <xdr:row>85</xdr:row>
      <xdr:rowOff>501650</xdr:rowOff>
    </xdr:to>
    <xdr:pic>
      <xdr:nvPicPr>
        <xdr:cNvPr id="1001" name="Subgraph-j3n11f" descr="Img-j3n11f.png"/>
        <xdr:cNvPicPr>
          <a:picLocks/>
        </xdr:cNvPicPr>
      </xdr:nvPicPr>
      <xdr:blipFill>
        <a:blip xmlns:r="http://schemas.openxmlformats.org/officeDocument/2006/relationships" r:embed="rId3" cstate="print"/>
        <a:stretch>
          <a:fillRect/>
        </a:stretch>
      </xdr:blipFill>
      <xdr:spPr>
        <a:xfrm>
          <a:off x="635000" y="44078525"/>
          <a:ext cx="723900" cy="476250"/>
        </a:xfrm>
        <a:prstGeom prst="rect">
          <a:avLst/>
        </a:prstGeom>
      </xdr:spPr>
    </xdr:pic>
    <xdr:clientData/>
  </xdr:twoCellAnchor>
  <xdr:twoCellAnchor editAs="oneCell">
    <xdr:from>
      <xdr:col>1</xdr:col>
      <xdr:colOff>25400</xdr:colOff>
      <xdr:row>86</xdr:row>
      <xdr:rowOff>25400</xdr:rowOff>
    </xdr:from>
    <xdr:to>
      <xdr:col>1</xdr:col>
      <xdr:colOff>749300</xdr:colOff>
      <xdr:row>86</xdr:row>
      <xdr:rowOff>501650</xdr:rowOff>
    </xdr:to>
    <xdr:pic>
      <xdr:nvPicPr>
        <xdr:cNvPr id="1002" name="Subgraph-2ddomca" descr="Img-2ddomca.png"/>
        <xdr:cNvPicPr>
          <a:picLocks/>
        </xdr:cNvPicPr>
      </xdr:nvPicPr>
      <xdr:blipFill>
        <a:blip xmlns:r="http://schemas.openxmlformats.org/officeDocument/2006/relationships" r:embed="rId3" cstate="print"/>
        <a:stretch>
          <a:fillRect/>
        </a:stretch>
      </xdr:blipFill>
      <xdr:spPr>
        <a:xfrm>
          <a:off x="635000" y="44602400"/>
          <a:ext cx="723900" cy="476250"/>
        </a:xfrm>
        <a:prstGeom prst="rect">
          <a:avLst/>
        </a:prstGeom>
      </xdr:spPr>
    </xdr:pic>
    <xdr:clientData/>
  </xdr:twoCellAnchor>
  <xdr:twoCellAnchor editAs="oneCell">
    <xdr:from>
      <xdr:col>1</xdr:col>
      <xdr:colOff>25400</xdr:colOff>
      <xdr:row>87</xdr:row>
      <xdr:rowOff>25400</xdr:rowOff>
    </xdr:from>
    <xdr:to>
      <xdr:col>1</xdr:col>
      <xdr:colOff>749300</xdr:colOff>
      <xdr:row>87</xdr:row>
      <xdr:rowOff>501650</xdr:rowOff>
    </xdr:to>
    <xdr:pic>
      <xdr:nvPicPr>
        <xdr:cNvPr id="1003" name="Subgraph-n1l0a" descr="Img-n1l0a.png"/>
        <xdr:cNvPicPr>
          <a:picLocks/>
        </xdr:cNvPicPr>
      </xdr:nvPicPr>
      <xdr:blipFill>
        <a:blip xmlns:r="http://schemas.openxmlformats.org/officeDocument/2006/relationships" r:embed="rId3" cstate="print"/>
        <a:stretch>
          <a:fillRect/>
        </a:stretch>
      </xdr:blipFill>
      <xdr:spPr>
        <a:xfrm>
          <a:off x="635000" y="45126275"/>
          <a:ext cx="723900" cy="476250"/>
        </a:xfrm>
        <a:prstGeom prst="rect">
          <a:avLst/>
        </a:prstGeom>
      </xdr:spPr>
    </xdr:pic>
    <xdr:clientData/>
  </xdr:twoCellAnchor>
  <xdr:twoCellAnchor editAs="oneCell">
    <xdr:from>
      <xdr:col>1</xdr:col>
      <xdr:colOff>25400</xdr:colOff>
      <xdr:row>88</xdr:row>
      <xdr:rowOff>25400</xdr:rowOff>
    </xdr:from>
    <xdr:to>
      <xdr:col>1</xdr:col>
      <xdr:colOff>749300</xdr:colOff>
      <xdr:row>88</xdr:row>
      <xdr:rowOff>501650</xdr:rowOff>
    </xdr:to>
    <xdr:pic>
      <xdr:nvPicPr>
        <xdr:cNvPr id="1004" name="Subgraph-swaggggyz_" descr="Img-swaggggyz_.png"/>
        <xdr:cNvPicPr>
          <a:picLocks/>
        </xdr:cNvPicPr>
      </xdr:nvPicPr>
      <xdr:blipFill>
        <a:blip xmlns:r="http://schemas.openxmlformats.org/officeDocument/2006/relationships" r:embed="rId5" cstate="print"/>
        <a:stretch>
          <a:fillRect/>
        </a:stretch>
      </xdr:blipFill>
      <xdr:spPr>
        <a:xfrm>
          <a:off x="635000" y="45650150"/>
          <a:ext cx="723900" cy="476250"/>
        </a:xfrm>
        <a:prstGeom prst="rect">
          <a:avLst/>
        </a:prstGeom>
      </xdr:spPr>
    </xdr:pic>
    <xdr:clientData/>
  </xdr:twoCellAnchor>
  <xdr:twoCellAnchor editAs="oneCell">
    <xdr:from>
      <xdr:col>1</xdr:col>
      <xdr:colOff>25400</xdr:colOff>
      <xdr:row>89</xdr:row>
      <xdr:rowOff>25400</xdr:rowOff>
    </xdr:from>
    <xdr:to>
      <xdr:col>1</xdr:col>
      <xdr:colOff>749300</xdr:colOff>
      <xdr:row>89</xdr:row>
      <xdr:rowOff>501650</xdr:rowOff>
    </xdr:to>
    <xdr:pic>
      <xdr:nvPicPr>
        <xdr:cNvPr id="1005" name="Subgraph-ipetisut" descr="Img-ipetisut.png"/>
        <xdr:cNvPicPr>
          <a:picLocks/>
        </xdr:cNvPicPr>
      </xdr:nvPicPr>
      <xdr:blipFill>
        <a:blip xmlns:r="http://schemas.openxmlformats.org/officeDocument/2006/relationships" r:embed="rId16" cstate="print"/>
        <a:stretch>
          <a:fillRect/>
        </a:stretch>
      </xdr:blipFill>
      <xdr:spPr>
        <a:xfrm>
          <a:off x="635000" y="46174025"/>
          <a:ext cx="723900" cy="476250"/>
        </a:xfrm>
        <a:prstGeom prst="rect">
          <a:avLst/>
        </a:prstGeom>
      </xdr:spPr>
    </xdr:pic>
    <xdr:clientData/>
  </xdr:twoCellAnchor>
  <xdr:twoCellAnchor editAs="oneCell">
    <xdr:from>
      <xdr:col>1</xdr:col>
      <xdr:colOff>25400</xdr:colOff>
      <xdr:row>90</xdr:row>
      <xdr:rowOff>25400</xdr:rowOff>
    </xdr:from>
    <xdr:to>
      <xdr:col>1</xdr:col>
      <xdr:colOff>749300</xdr:colOff>
      <xdr:row>90</xdr:row>
      <xdr:rowOff>501650</xdr:rowOff>
    </xdr:to>
    <xdr:pic>
      <xdr:nvPicPr>
        <xdr:cNvPr id="1006" name="Subgraph-imelda_elliott" descr="Img-imelda_elliott.png"/>
        <xdr:cNvPicPr>
          <a:picLocks/>
        </xdr:cNvPicPr>
      </xdr:nvPicPr>
      <xdr:blipFill>
        <a:blip xmlns:r="http://schemas.openxmlformats.org/officeDocument/2006/relationships" r:embed="rId3" cstate="print"/>
        <a:stretch>
          <a:fillRect/>
        </a:stretch>
      </xdr:blipFill>
      <xdr:spPr>
        <a:xfrm>
          <a:off x="635000" y="46697900"/>
          <a:ext cx="723900" cy="476250"/>
        </a:xfrm>
        <a:prstGeom prst="rect">
          <a:avLst/>
        </a:prstGeom>
      </xdr:spPr>
    </xdr:pic>
    <xdr:clientData/>
  </xdr:twoCellAnchor>
  <xdr:twoCellAnchor editAs="oneCell">
    <xdr:from>
      <xdr:col>1</xdr:col>
      <xdr:colOff>25400</xdr:colOff>
      <xdr:row>91</xdr:row>
      <xdr:rowOff>25400</xdr:rowOff>
    </xdr:from>
    <xdr:to>
      <xdr:col>1</xdr:col>
      <xdr:colOff>749300</xdr:colOff>
      <xdr:row>91</xdr:row>
      <xdr:rowOff>501650</xdr:rowOff>
    </xdr:to>
    <xdr:pic>
      <xdr:nvPicPr>
        <xdr:cNvPr id="1007" name="Subgraph-scoopit" descr="Img-scoopit.png"/>
        <xdr:cNvPicPr>
          <a:picLocks/>
        </xdr:cNvPicPr>
      </xdr:nvPicPr>
      <xdr:blipFill>
        <a:blip xmlns:r="http://schemas.openxmlformats.org/officeDocument/2006/relationships" r:embed="rId6" cstate="print"/>
        <a:stretch>
          <a:fillRect/>
        </a:stretch>
      </xdr:blipFill>
      <xdr:spPr>
        <a:xfrm>
          <a:off x="635000" y="47221775"/>
          <a:ext cx="723900" cy="476250"/>
        </a:xfrm>
        <a:prstGeom prst="rect">
          <a:avLst/>
        </a:prstGeom>
      </xdr:spPr>
    </xdr:pic>
    <xdr:clientData/>
  </xdr:twoCellAnchor>
  <xdr:twoCellAnchor editAs="oneCell">
    <xdr:from>
      <xdr:col>1</xdr:col>
      <xdr:colOff>25400</xdr:colOff>
      <xdr:row>92</xdr:row>
      <xdr:rowOff>25400</xdr:rowOff>
    </xdr:from>
    <xdr:to>
      <xdr:col>1</xdr:col>
      <xdr:colOff>749300</xdr:colOff>
      <xdr:row>92</xdr:row>
      <xdr:rowOff>501650</xdr:rowOff>
    </xdr:to>
    <xdr:pic>
      <xdr:nvPicPr>
        <xdr:cNvPr id="1008" name="Subgraph-mzaykesman" descr="Img-mzaykesman.png"/>
        <xdr:cNvPicPr>
          <a:picLocks/>
        </xdr:cNvPicPr>
      </xdr:nvPicPr>
      <xdr:blipFill>
        <a:blip xmlns:r="http://schemas.openxmlformats.org/officeDocument/2006/relationships" r:embed="rId5" cstate="print"/>
        <a:stretch>
          <a:fillRect/>
        </a:stretch>
      </xdr:blipFill>
      <xdr:spPr>
        <a:xfrm>
          <a:off x="635000" y="47745650"/>
          <a:ext cx="723900" cy="476250"/>
        </a:xfrm>
        <a:prstGeom prst="rect">
          <a:avLst/>
        </a:prstGeom>
      </xdr:spPr>
    </xdr:pic>
    <xdr:clientData/>
  </xdr:twoCellAnchor>
  <xdr:twoCellAnchor editAs="oneCell">
    <xdr:from>
      <xdr:col>1</xdr:col>
      <xdr:colOff>25400</xdr:colOff>
      <xdr:row>93</xdr:row>
      <xdr:rowOff>25400</xdr:rowOff>
    </xdr:from>
    <xdr:to>
      <xdr:col>1</xdr:col>
      <xdr:colOff>749300</xdr:colOff>
      <xdr:row>93</xdr:row>
      <xdr:rowOff>501650</xdr:rowOff>
    </xdr:to>
    <xdr:pic>
      <xdr:nvPicPr>
        <xdr:cNvPr id="1009" name="Subgraph-kharisma_edu" descr="Img-kharisma_edu.png"/>
        <xdr:cNvPicPr>
          <a:picLocks/>
        </xdr:cNvPicPr>
      </xdr:nvPicPr>
      <xdr:blipFill>
        <a:blip xmlns:r="http://schemas.openxmlformats.org/officeDocument/2006/relationships" r:embed="rId5" cstate="print"/>
        <a:stretch>
          <a:fillRect/>
        </a:stretch>
      </xdr:blipFill>
      <xdr:spPr>
        <a:xfrm>
          <a:off x="635000" y="48269525"/>
          <a:ext cx="723900" cy="476250"/>
        </a:xfrm>
        <a:prstGeom prst="rect">
          <a:avLst/>
        </a:prstGeom>
      </xdr:spPr>
    </xdr:pic>
    <xdr:clientData/>
  </xdr:twoCellAnchor>
  <xdr:twoCellAnchor editAs="oneCell">
    <xdr:from>
      <xdr:col>1</xdr:col>
      <xdr:colOff>25400</xdr:colOff>
      <xdr:row>94</xdr:row>
      <xdr:rowOff>25400</xdr:rowOff>
    </xdr:from>
    <xdr:to>
      <xdr:col>1</xdr:col>
      <xdr:colOff>749300</xdr:colOff>
      <xdr:row>94</xdr:row>
      <xdr:rowOff>501650</xdr:rowOff>
    </xdr:to>
    <xdr:pic>
      <xdr:nvPicPr>
        <xdr:cNvPr id="1010" name="Subgraph-yourteenfriends" descr="Img-yourteenfriends.png"/>
        <xdr:cNvPicPr>
          <a:picLocks/>
        </xdr:cNvPicPr>
      </xdr:nvPicPr>
      <xdr:blipFill>
        <a:blip xmlns:r="http://schemas.openxmlformats.org/officeDocument/2006/relationships" r:embed="rId5" cstate="print"/>
        <a:stretch>
          <a:fillRect/>
        </a:stretch>
      </xdr:blipFill>
      <xdr:spPr>
        <a:xfrm>
          <a:off x="635000" y="48793400"/>
          <a:ext cx="723900" cy="476250"/>
        </a:xfrm>
        <a:prstGeom prst="rect">
          <a:avLst/>
        </a:prstGeom>
      </xdr:spPr>
    </xdr:pic>
    <xdr:clientData/>
  </xdr:twoCellAnchor>
  <xdr:twoCellAnchor editAs="oneCell">
    <xdr:from>
      <xdr:col>1</xdr:col>
      <xdr:colOff>25400</xdr:colOff>
      <xdr:row>95</xdr:row>
      <xdr:rowOff>25400</xdr:rowOff>
    </xdr:from>
    <xdr:to>
      <xdr:col>1</xdr:col>
      <xdr:colOff>749300</xdr:colOff>
      <xdr:row>95</xdr:row>
      <xdr:rowOff>501650</xdr:rowOff>
    </xdr:to>
    <xdr:pic>
      <xdr:nvPicPr>
        <xdr:cNvPr id="1011" name="Subgraph-quippyquote" descr="Img-quippyquote.png"/>
        <xdr:cNvPicPr>
          <a:picLocks/>
        </xdr:cNvPicPr>
      </xdr:nvPicPr>
      <xdr:blipFill>
        <a:blip xmlns:r="http://schemas.openxmlformats.org/officeDocument/2006/relationships" r:embed="rId5" cstate="print"/>
        <a:stretch>
          <a:fillRect/>
        </a:stretch>
      </xdr:blipFill>
      <xdr:spPr>
        <a:xfrm>
          <a:off x="635000" y="49317275"/>
          <a:ext cx="723900" cy="476250"/>
        </a:xfrm>
        <a:prstGeom prst="rect">
          <a:avLst/>
        </a:prstGeom>
      </xdr:spPr>
    </xdr:pic>
    <xdr:clientData/>
  </xdr:twoCellAnchor>
  <xdr:twoCellAnchor editAs="oneCell">
    <xdr:from>
      <xdr:col>1</xdr:col>
      <xdr:colOff>25400</xdr:colOff>
      <xdr:row>96</xdr:row>
      <xdr:rowOff>25400</xdr:rowOff>
    </xdr:from>
    <xdr:to>
      <xdr:col>1</xdr:col>
      <xdr:colOff>749300</xdr:colOff>
      <xdr:row>96</xdr:row>
      <xdr:rowOff>501650</xdr:rowOff>
    </xdr:to>
    <xdr:pic>
      <xdr:nvPicPr>
        <xdr:cNvPr id="1012" name="Subgraph-teapartyedu" descr="Img-teapartyedu.png"/>
        <xdr:cNvPicPr>
          <a:picLocks/>
        </xdr:cNvPicPr>
      </xdr:nvPicPr>
      <xdr:blipFill>
        <a:blip xmlns:r="http://schemas.openxmlformats.org/officeDocument/2006/relationships" r:embed="rId17" cstate="print"/>
        <a:stretch>
          <a:fillRect/>
        </a:stretch>
      </xdr:blipFill>
      <xdr:spPr>
        <a:xfrm>
          <a:off x="635000" y="49841150"/>
          <a:ext cx="723900" cy="476250"/>
        </a:xfrm>
        <a:prstGeom prst="rect">
          <a:avLst/>
        </a:prstGeom>
      </xdr:spPr>
    </xdr:pic>
    <xdr:clientData/>
  </xdr:twoCellAnchor>
  <xdr:twoCellAnchor editAs="oneCell">
    <xdr:from>
      <xdr:col>1</xdr:col>
      <xdr:colOff>25400</xdr:colOff>
      <xdr:row>97</xdr:row>
      <xdr:rowOff>25400</xdr:rowOff>
    </xdr:from>
    <xdr:to>
      <xdr:col>1</xdr:col>
      <xdr:colOff>749300</xdr:colOff>
      <xdr:row>97</xdr:row>
      <xdr:rowOff>501650</xdr:rowOff>
    </xdr:to>
    <xdr:pic>
      <xdr:nvPicPr>
        <xdr:cNvPr id="1013" name="Subgraph-trobrien11" descr="Img-trobrien11.png"/>
        <xdr:cNvPicPr>
          <a:picLocks/>
        </xdr:cNvPicPr>
      </xdr:nvPicPr>
      <xdr:blipFill>
        <a:blip xmlns:r="http://schemas.openxmlformats.org/officeDocument/2006/relationships" r:embed="rId18" cstate="print"/>
        <a:stretch>
          <a:fillRect/>
        </a:stretch>
      </xdr:blipFill>
      <xdr:spPr>
        <a:xfrm>
          <a:off x="635000" y="50365025"/>
          <a:ext cx="723900" cy="476250"/>
        </a:xfrm>
        <a:prstGeom prst="rect">
          <a:avLst/>
        </a:prstGeom>
      </xdr:spPr>
    </xdr:pic>
    <xdr:clientData/>
  </xdr:twoCellAnchor>
  <xdr:twoCellAnchor editAs="oneCell">
    <xdr:from>
      <xdr:col>1</xdr:col>
      <xdr:colOff>25400</xdr:colOff>
      <xdr:row>98</xdr:row>
      <xdr:rowOff>25400</xdr:rowOff>
    </xdr:from>
    <xdr:to>
      <xdr:col>1</xdr:col>
      <xdr:colOff>749300</xdr:colOff>
      <xdr:row>98</xdr:row>
      <xdr:rowOff>501650</xdr:rowOff>
    </xdr:to>
    <xdr:pic>
      <xdr:nvPicPr>
        <xdr:cNvPr id="1014" name="Subgraph-dat_mvp_tmarq" descr="Img-dat_mvp_tmarq.png"/>
        <xdr:cNvPicPr>
          <a:picLocks/>
        </xdr:cNvPicPr>
      </xdr:nvPicPr>
      <xdr:blipFill>
        <a:blip xmlns:r="http://schemas.openxmlformats.org/officeDocument/2006/relationships" r:embed="rId3" cstate="print"/>
        <a:stretch>
          <a:fillRect/>
        </a:stretch>
      </xdr:blipFill>
      <xdr:spPr>
        <a:xfrm>
          <a:off x="635000" y="50888900"/>
          <a:ext cx="723900" cy="476250"/>
        </a:xfrm>
        <a:prstGeom prst="rect">
          <a:avLst/>
        </a:prstGeom>
      </xdr:spPr>
    </xdr:pic>
    <xdr:clientData/>
  </xdr:twoCellAnchor>
  <xdr:twoCellAnchor editAs="oneCell">
    <xdr:from>
      <xdr:col>1</xdr:col>
      <xdr:colOff>25400</xdr:colOff>
      <xdr:row>99</xdr:row>
      <xdr:rowOff>25400</xdr:rowOff>
    </xdr:from>
    <xdr:to>
      <xdr:col>1</xdr:col>
      <xdr:colOff>749300</xdr:colOff>
      <xdr:row>99</xdr:row>
      <xdr:rowOff>501650</xdr:rowOff>
    </xdr:to>
    <xdr:pic>
      <xdr:nvPicPr>
        <xdr:cNvPr id="1015" name="Subgraph-yesitsstrue" descr="Img-yesitsstrue.png"/>
        <xdr:cNvPicPr>
          <a:picLocks/>
        </xdr:cNvPicPr>
      </xdr:nvPicPr>
      <xdr:blipFill>
        <a:blip xmlns:r="http://schemas.openxmlformats.org/officeDocument/2006/relationships" r:embed="rId6" cstate="print"/>
        <a:stretch>
          <a:fillRect/>
        </a:stretch>
      </xdr:blipFill>
      <xdr:spPr>
        <a:xfrm>
          <a:off x="635000" y="51412775"/>
          <a:ext cx="723900" cy="476250"/>
        </a:xfrm>
        <a:prstGeom prst="rect">
          <a:avLst/>
        </a:prstGeom>
      </xdr:spPr>
    </xdr:pic>
    <xdr:clientData/>
  </xdr:twoCellAnchor>
  <xdr:twoCellAnchor editAs="oneCell">
    <xdr:from>
      <xdr:col>1</xdr:col>
      <xdr:colOff>25400</xdr:colOff>
      <xdr:row>100</xdr:row>
      <xdr:rowOff>25400</xdr:rowOff>
    </xdr:from>
    <xdr:to>
      <xdr:col>1</xdr:col>
      <xdr:colOff>749300</xdr:colOff>
      <xdr:row>100</xdr:row>
      <xdr:rowOff>501650</xdr:rowOff>
    </xdr:to>
    <xdr:pic>
      <xdr:nvPicPr>
        <xdr:cNvPr id="1016" name="Subgraph-rihabthegreat" descr="Img-rihabthegreat.png"/>
        <xdr:cNvPicPr>
          <a:picLocks/>
        </xdr:cNvPicPr>
      </xdr:nvPicPr>
      <xdr:blipFill>
        <a:blip xmlns:r="http://schemas.openxmlformats.org/officeDocument/2006/relationships" r:embed="rId5" cstate="print"/>
        <a:stretch>
          <a:fillRect/>
        </a:stretch>
      </xdr:blipFill>
      <xdr:spPr>
        <a:xfrm>
          <a:off x="635000" y="51936650"/>
          <a:ext cx="723900" cy="476250"/>
        </a:xfrm>
        <a:prstGeom prst="rect">
          <a:avLst/>
        </a:prstGeom>
      </xdr:spPr>
    </xdr:pic>
    <xdr:clientData/>
  </xdr:twoCellAnchor>
  <xdr:twoCellAnchor editAs="oneCell">
    <xdr:from>
      <xdr:col>1</xdr:col>
      <xdr:colOff>25400</xdr:colOff>
      <xdr:row>101</xdr:row>
      <xdr:rowOff>25400</xdr:rowOff>
    </xdr:from>
    <xdr:to>
      <xdr:col>1</xdr:col>
      <xdr:colOff>749300</xdr:colOff>
      <xdr:row>101</xdr:row>
      <xdr:rowOff>501650</xdr:rowOff>
    </xdr:to>
    <xdr:pic>
      <xdr:nvPicPr>
        <xdr:cNvPr id="1017" name="Subgraph-bearcastmedia" descr="Img-bearcastmedia.png"/>
        <xdr:cNvPicPr>
          <a:picLocks/>
        </xdr:cNvPicPr>
      </xdr:nvPicPr>
      <xdr:blipFill>
        <a:blip xmlns:r="http://schemas.openxmlformats.org/officeDocument/2006/relationships" r:embed="rId18" cstate="print"/>
        <a:stretch>
          <a:fillRect/>
        </a:stretch>
      </xdr:blipFill>
      <xdr:spPr>
        <a:xfrm>
          <a:off x="635000" y="52460525"/>
          <a:ext cx="723900" cy="476250"/>
        </a:xfrm>
        <a:prstGeom prst="rect">
          <a:avLst/>
        </a:prstGeom>
      </xdr:spPr>
    </xdr:pic>
    <xdr:clientData/>
  </xdr:twoCellAnchor>
  <xdr:twoCellAnchor editAs="oneCell">
    <xdr:from>
      <xdr:col>1</xdr:col>
      <xdr:colOff>25400</xdr:colOff>
      <xdr:row>102</xdr:row>
      <xdr:rowOff>25400</xdr:rowOff>
    </xdr:from>
    <xdr:to>
      <xdr:col>1</xdr:col>
      <xdr:colOff>749300</xdr:colOff>
      <xdr:row>102</xdr:row>
      <xdr:rowOff>501650</xdr:rowOff>
    </xdr:to>
    <xdr:pic>
      <xdr:nvPicPr>
        <xdr:cNvPr id="1018" name="Subgraph-huffpostedu" descr="Img-huffpostedu.png"/>
        <xdr:cNvPicPr>
          <a:picLocks/>
        </xdr:cNvPicPr>
      </xdr:nvPicPr>
      <xdr:blipFill>
        <a:blip xmlns:r="http://schemas.openxmlformats.org/officeDocument/2006/relationships" r:embed="rId19" cstate="print"/>
        <a:stretch>
          <a:fillRect/>
        </a:stretch>
      </xdr:blipFill>
      <xdr:spPr>
        <a:xfrm>
          <a:off x="635000" y="52984400"/>
          <a:ext cx="723900" cy="476250"/>
        </a:xfrm>
        <a:prstGeom prst="rect">
          <a:avLst/>
        </a:prstGeom>
      </xdr:spPr>
    </xdr:pic>
    <xdr:clientData/>
  </xdr:twoCellAnchor>
  <xdr:twoCellAnchor editAs="oneCell">
    <xdr:from>
      <xdr:col>1</xdr:col>
      <xdr:colOff>25400</xdr:colOff>
      <xdr:row>103</xdr:row>
      <xdr:rowOff>25400</xdr:rowOff>
    </xdr:from>
    <xdr:to>
      <xdr:col>1</xdr:col>
      <xdr:colOff>749300</xdr:colOff>
      <xdr:row>103</xdr:row>
      <xdr:rowOff>501650</xdr:rowOff>
    </xdr:to>
    <xdr:pic>
      <xdr:nvPicPr>
        <xdr:cNvPr id="1019" name="Subgraph-endshamingnow" descr="Img-endshamingnow.png"/>
        <xdr:cNvPicPr>
          <a:picLocks/>
        </xdr:cNvPicPr>
      </xdr:nvPicPr>
      <xdr:blipFill>
        <a:blip xmlns:r="http://schemas.openxmlformats.org/officeDocument/2006/relationships" r:embed="rId18" cstate="print"/>
        <a:stretch>
          <a:fillRect/>
        </a:stretch>
      </xdr:blipFill>
      <xdr:spPr>
        <a:xfrm>
          <a:off x="635000" y="53508275"/>
          <a:ext cx="723900" cy="476250"/>
        </a:xfrm>
        <a:prstGeom prst="rect">
          <a:avLst/>
        </a:prstGeom>
      </xdr:spPr>
    </xdr:pic>
    <xdr:clientData/>
  </xdr:twoCellAnchor>
  <xdr:twoCellAnchor editAs="oneCell">
    <xdr:from>
      <xdr:col>1</xdr:col>
      <xdr:colOff>25400</xdr:colOff>
      <xdr:row>104</xdr:row>
      <xdr:rowOff>25400</xdr:rowOff>
    </xdr:from>
    <xdr:to>
      <xdr:col>1</xdr:col>
      <xdr:colOff>749300</xdr:colOff>
      <xdr:row>104</xdr:row>
      <xdr:rowOff>501650</xdr:rowOff>
    </xdr:to>
    <xdr:pic>
      <xdr:nvPicPr>
        <xdr:cNvPr id="1020" name="Subgraph-maggiebella" descr="Img-maggiebella.png"/>
        <xdr:cNvPicPr>
          <a:picLocks/>
        </xdr:cNvPicPr>
      </xdr:nvPicPr>
      <xdr:blipFill>
        <a:blip xmlns:r="http://schemas.openxmlformats.org/officeDocument/2006/relationships" r:embed="rId18" cstate="print"/>
        <a:stretch>
          <a:fillRect/>
        </a:stretch>
      </xdr:blipFill>
      <xdr:spPr>
        <a:xfrm>
          <a:off x="635000" y="54032150"/>
          <a:ext cx="723900" cy="476250"/>
        </a:xfrm>
        <a:prstGeom prst="rect">
          <a:avLst/>
        </a:prstGeom>
      </xdr:spPr>
    </xdr:pic>
    <xdr:clientData/>
  </xdr:twoCellAnchor>
  <xdr:twoCellAnchor editAs="oneCell">
    <xdr:from>
      <xdr:col>1</xdr:col>
      <xdr:colOff>25400</xdr:colOff>
      <xdr:row>105</xdr:row>
      <xdr:rowOff>25400</xdr:rowOff>
    </xdr:from>
    <xdr:to>
      <xdr:col>1</xdr:col>
      <xdr:colOff>749300</xdr:colOff>
      <xdr:row>105</xdr:row>
      <xdr:rowOff>501650</xdr:rowOff>
    </xdr:to>
    <xdr:pic>
      <xdr:nvPicPr>
        <xdr:cNvPr id="1021" name="Subgraph-preguntamama" descr="Img-preguntamama.png"/>
        <xdr:cNvPicPr>
          <a:picLocks/>
        </xdr:cNvPicPr>
      </xdr:nvPicPr>
      <xdr:blipFill>
        <a:blip xmlns:r="http://schemas.openxmlformats.org/officeDocument/2006/relationships" r:embed="rId18" cstate="print"/>
        <a:stretch>
          <a:fillRect/>
        </a:stretch>
      </xdr:blipFill>
      <xdr:spPr>
        <a:xfrm>
          <a:off x="635000" y="54556025"/>
          <a:ext cx="723900" cy="476250"/>
        </a:xfrm>
        <a:prstGeom prst="rect">
          <a:avLst/>
        </a:prstGeom>
      </xdr:spPr>
    </xdr:pic>
    <xdr:clientData/>
  </xdr:twoCellAnchor>
  <xdr:twoCellAnchor editAs="oneCell">
    <xdr:from>
      <xdr:col>1</xdr:col>
      <xdr:colOff>25400</xdr:colOff>
      <xdr:row>106</xdr:row>
      <xdr:rowOff>25400</xdr:rowOff>
    </xdr:from>
    <xdr:to>
      <xdr:col>1</xdr:col>
      <xdr:colOff>749300</xdr:colOff>
      <xdr:row>106</xdr:row>
      <xdr:rowOff>501650</xdr:rowOff>
    </xdr:to>
    <xdr:pic>
      <xdr:nvPicPr>
        <xdr:cNvPr id="1022" name="Subgraph-antoniobuehler" descr="Img-antoniobuehler.png"/>
        <xdr:cNvPicPr>
          <a:picLocks/>
        </xdr:cNvPicPr>
      </xdr:nvPicPr>
      <xdr:blipFill>
        <a:blip xmlns:r="http://schemas.openxmlformats.org/officeDocument/2006/relationships" r:embed="rId18" cstate="print"/>
        <a:stretch>
          <a:fillRect/>
        </a:stretch>
      </xdr:blipFill>
      <xdr:spPr>
        <a:xfrm>
          <a:off x="635000" y="55079900"/>
          <a:ext cx="723900" cy="476250"/>
        </a:xfrm>
        <a:prstGeom prst="rect">
          <a:avLst/>
        </a:prstGeom>
      </xdr:spPr>
    </xdr:pic>
    <xdr:clientData/>
  </xdr:twoCellAnchor>
  <xdr:twoCellAnchor editAs="oneCell">
    <xdr:from>
      <xdr:col>1</xdr:col>
      <xdr:colOff>25400</xdr:colOff>
      <xdr:row>107</xdr:row>
      <xdr:rowOff>25400</xdr:rowOff>
    </xdr:from>
    <xdr:to>
      <xdr:col>1</xdr:col>
      <xdr:colOff>749300</xdr:colOff>
      <xdr:row>107</xdr:row>
      <xdr:rowOff>501650</xdr:rowOff>
    </xdr:to>
    <xdr:pic>
      <xdr:nvPicPr>
        <xdr:cNvPr id="1023" name="Subgraph-naijawhatsup" descr="Img-naijawhatsup.png"/>
        <xdr:cNvPicPr>
          <a:picLocks/>
        </xdr:cNvPicPr>
      </xdr:nvPicPr>
      <xdr:blipFill>
        <a:blip xmlns:r="http://schemas.openxmlformats.org/officeDocument/2006/relationships" r:embed="rId5" cstate="print"/>
        <a:stretch>
          <a:fillRect/>
        </a:stretch>
      </xdr:blipFill>
      <xdr:spPr>
        <a:xfrm>
          <a:off x="635000" y="55603775"/>
          <a:ext cx="723900" cy="476250"/>
        </a:xfrm>
        <a:prstGeom prst="rect">
          <a:avLst/>
        </a:prstGeom>
      </xdr:spPr>
    </xdr:pic>
    <xdr:clientData/>
  </xdr:twoCellAnchor>
  <xdr:twoCellAnchor editAs="oneCell">
    <xdr:from>
      <xdr:col>1</xdr:col>
      <xdr:colOff>25400</xdr:colOff>
      <xdr:row>108</xdr:row>
      <xdr:rowOff>25400</xdr:rowOff>
    </xdr:from>
    <xdr:to>
      <xdr:col>1</xdr:col>
      <xdr:colOff>749300</xdr:colOff>
      <xdr:row>108</xdr:row>
      <xdr:rowOff>501650</xdr:rowOff>
    </xdr:to>
    <xdr:pic>
      <xdr:nvPicPr>
        <xdr:cNvPr id="1024" name="Subgraph-glitznglamourng" descr="Img-glitznglamourng.png"/>
        <xdr:cNvPicPr>
          <a:picLocks/>
        </xdr:cNvPicPr>
      </xdr:nvPicPr>
      <xdr:blipFill>
        <a:blip xmlns:r="http://schemas.openxmlformats.org/officeDocument/2006/relationships" r:embed="rId5" cstate="print"/>
        <a:stretch>
          <a:fillRect/>
        </a:stretch>
      </xdr:blipFill>
      <xdr:spPr>
        <a:xfrm>
          <a:off x="635000" y="56127650"/>
          <a:ext cx="723900" cy="476250"/>
        </a:xfrm>
        <a:prstGeom prst="rect">
          <a:avLst/>
        </a:prstGeom>
      </xdr:spPr>
    </xdr:pic>
    <xdr:clientData/>
  </xdr:twoCellAnchor>
  <xdr:twoCellAnchor editAs="oneCell">
    <xdr:from>
      <xdr:col>1</xdr:col>
      <xdr:colOff>25400</xdr:colOff>
      <xdr:row>109</xdr:row>
      <xdr:rowOff>25400</xdr:rowOff>
    </xdr:from>
    <xdr:to>
      <xdr:col>1</xdr:col>
      <xdr:colOff>749300</xdr:colOff>
      <xdr:row>109</xdr:row>
      <xdr:rowOff>501650</xdr:rowOff>
    </xdr:to>
    <xdr:pic>
      <xdr:nvPicPr>
        <xdr:cNvPr id="1025" name="Subgraph-heathermbeaven" descr="Img-heathermbeaven.png"/>
        <xdr:cNvPicPr>
          <a:picLocks/>
        </xdr:cNvPicPr>
      </xdr:nvPicPr>
      <xdr:blipFill>
        <a:blip xmlns:r="http://schemas.openxmlformats.org/officeDocument/2006/relationships" r:embed="rId18" cstate="print"/>
        <a:stretch>
          <a:fillRect/>
        </a:stretch>
      </xdr:blipFill>
      <xdr:spPr>
        <a:xfrm>
          <a:off x="635000" y="56651525"/>
          <a:ext cx="723900" cy="476250"/>
        </a:xfrm>
        <a:prstGeom prst="rect">
          <a:avLst/>
        </a:prstGeom>
      </xdr:spPr>
    </xdr:pic>
    <xdr:clientData/>
  </xdr:twoCellAnchor>
  <xdr:twoCellAnchor editAs="oneCell">
    <xdr:from>
      <xdr:col>1</xdr:col>
      <xdr:colOff>25400</xdr:colOff>
      <xdr:row>110</xdr:row>
      <xdr:rowOff>25400</xdr:rowOff>
    </xdr:from>
    <xdr:to>
      <xdr:col>1</xdr:col>
      <xdr:colOff>749300</xdr:colOff>
      <xdr:row>110</xdr:row>
      <xdr:rowOff>501650</xdr:rowOff>
    </xdr:to>
    <xdr:pic>
      <xdr:nvPicPr>
        <xdr:cNvPr id="1026" name="Subgraph-mobile_reportz" descr="Img-mobile_reportz.png"/>
        <xdr:cNvPicPr>
          <a:picLocks/>
        </xdr:cNvPicPr>
      </xdr:nvPicPr>
      <xdr:blipFill>
        <a:blip xmlns:r="http://schemas.openxmlformats.org/officeDocument/2006/relationships" r:embed="rId18" cstate="print"/>
        <a:stretch>
          <a:fillRect/>
        </a:stretch>
      </xdr:blipFill>
      <xdr:spPr>
        <a:xfrm>
          <a:off x="635000" y="57175400"/>
          <a:ext cx="723900" cy="476250"/>
        </a:xfrm>
        <a:prstGeom prst="rect">
          <a:avLst/>
        </a:prstGeom>
      </xdr:spPr>
    </xdr:pic>
    <xdr:clientData/>
  </xdr:twoCellAnchor>
  <xdr:twoCellAnchor editAs="oneCell">
    <xdr:from>
      <xdr:col>1</xdr:col>
      <xdr:colOff>25400</xdr:colOff>
      <xdr:row>111</xdr:row>
      <xdr:rowOff>25400</xdr:rowOff>
    </xdr:from>
    <xdr:to>
      <xdr:col>1</xdr:col>
      <xdr:colOff>749300</xdr:colOff>
      <xdr:row>111</xdr:row>
      <xdr:rowOff>501650</xdr:rowOff>
    </xdr:to>
    <xdr:pic>
      <xdr:nvPicPr>
        <xdr:cNvPr id="1027" name="Subgraph-spliichx_chuca" descr="Img-spliichx_chuca.png"/>
        <xdr:cNvPicPr>
          <a:picLocks/>
        </xdr:cNvPicPr>
      </xdr:nvPicPr>
      <xdr:blipFill>
        <a:blip xmlns:r="http://schemas.openxmlformats.org/officeDocument/2006/relationships" r:embed="rId5" cstate="print"/>
        <a:stretch>
          <a:fillRect/>
        </a:stretch>
      </xdr:blipFill>
      <xdr:spPr>
        <a:xfrm>
          <a:off x="635000" y="57699275"/>
          <a:ext cx="723900" cy="476250"/>
        </a:xfrm>
        <a:prstGeom prst="rect">
          <a:avLst/>
        </a:prstGeom>
      </xdr:spPr>
    </xdr:pic>
    <xdr:clientData/>
  </xdr:twoCellAnchor>
  <xdr:twoCellAnchor editAs="oneCell">
    <xdr:from>
      <xdr:col>1</xdr:col>
      <xdr:colOff>25400</xdr:colOff>
      <xdr:row>112</xdr:row>
      <xdr:rowOff>25400</xdr:rowOff>
    </xdr:from>
    <xdr:to>
      <xdr:col>1</xdr:col>
      <xdr:colOff>749300</xdr:colOff>
      <xdr:row>112</xdr:row>
      <xdr:rowOff>501650</xdr:rowOff>
    </xdr:to>
    <xdr:pic>
      <xdr:nvPicPr>
        <xdr:cNvPr id="1028" name="Subgraph-ravaresio" descr="Img-ravaresio.png"/>
        <xdr:cNvPicPr>
          <a:picLocks/>
        </xdr:cNvPicPr>
      </xdr:nvPicPr>
      <xdr:blipFill>
        <a:blip xmlns:r="http://schemas.openxmlformats.org/officeDocument/2006/relationships" r:embed="rId18" cstate="print"/>
        <a:stretch>
          <a:fillRect/>
        </a:stretch>
      </xdr:blipFill>
      <xdr:spPr>
        <a:xfrm>
          <a:off x="635000" y="58223150"/>
          <a:ext cx="723900" cy="476250"/>
        </a:xfrm>
        <a:prstGeom prst="rect">
          <a:avLst/>
        </a:prstGeom>
      </xdr:spPr>
    </xdr:pic>
    <xdr:clientData/>
  </xdr:twoCellAnchor>
  <xdr:twoCellAnchor editAs="oneCell">
    <xdr:from>
      <xdr:col>1</xdr:col>
      <xdr:colOff>25400</xdr:colOff>
      <xdr:row>113</xdr:row>
      <xdr:rowOff>25400</xdr:rowOff>
    </xdr:from>
    <xdr:to>
      <xdr:col>1</xdr:col>
      <xdr:colOff>749300</xdr:colOff>
      <xdr:row>113</xdr:row>
      <xdr:rowOff>501650</xdr:rowOff>
    </xdr:to>
    <xdr:pic>
      <xdr:nvPicPr>
        <xdr:cNvPr id="1029" name="Subgraph-sagnew_uiowa" descr="Img-sagnew_uiowa.png"/>
        <xdr:cNvPicPr>
          <a:picLocks/>
        </xdr:cNvPicPr>
      </xdr:nvPicPr>
      <xdr:blipFill>
        <a:blip xmlns:r="http://schemas.openxmlformats.org/officeDocument/2006/relationships" r:embed="rId18" cstate="print"/>
        <a:stretch>
          <a:fillRect/>
        </a:stretch>
      </xdr:blipFill>
      <xdr:spPr>
        <a:xfrm>
          <a:off x="635000" y="58747025"/>
          <a:ext cx="723900" cy="476250"/>
        </a:xfrm>
        <a:prstGeom prst="rect">
          <a:avLst/>
        </a:prstGeom>
      </xdr:spPr>
    </xdr:pic>
    <xdr:clientData/>
  </xdr:twoCellAnchor>
  <xdr:twoCellAnchor editAs="oneCell">
    <xdr:from>
      <xdr:col>1</xdr:col>
      <xdr:colOff>25400</xdr:colOff>
      <xdr:row>114</xdr:row>
      <xdr:rowOff>25400</xdr:rowOff>
    </xdr:from>
    <xdr:to>
      <xdr:col>1</xdr:col>
      <xdr:colOff>749300</xdr:colOff>
      <xdr:row>114</xdr:row>
      <xdr:rowOff>501650</xdr:rowOff>
    </xdr:to>
    <xdr:pic>
      <xdr:nvPicPr>
        <xdr:cNvPr id="1030" name="Subgraph-judycohen24" descr="Img-judycohen24.png"/>
        <xdr:cNvPicPr>
          <a:picLocks/>
        </xdr:cNvPicPr>
      </xdr:nvPicPr>
      <xdr:blipFill>
        <a:blip xmlns:r="http://schemas.openxmlformats.org/officeDocument/2006/relationships" r:embed="rId5" cstate="print"/>
        <a:stretch>
          <a:fillRect/>
        </a:stretch>
      </xdr:blipFill>
      <xdr:spPr>
        <a:xfrm>
          <a:off x="635000" y="59270900"/>
          <a:ext cx="723900" cy="476250"/>
        </a:xfrm>
        <a:prstGeom prst="rect">
          <a:avLst/>
        </a:prstGeom>
      </xdr:spPr>
    </xdr:pic>
    <xdr:clientData/>
  </xdr:twoCellAnchor>
  <xdr:twoCellAnchor editAs="oneCell">
    <xdr:from>
      <xdr:col>1</xdr:col>
      <xdr:colOff>25400</xdr:colOff>
      <xdr:row>115</xdr:row>
      <xdr:rowOff>25400</xdr:rowOff>
    </xdr:from>
    <xdr:to>
      <xdr:col>1</xdr:col>
      <xdr:colOff>749300</xdr:colOff>
      <xdr:row>115</xdr:row>
      <xdr:rowOff>501650</xdr:rowOff>
    </xdr:to>
    <xdr:pic>
      <xdr:nvPicPr>
        <xdr:cNvPr id="1031" name="Subgraph-rabbijosh" descr="Img-rabbijosh.png"/>
        <xdr:cNvPicPr>
          <a:picLocks/>
        </xdr:cNvPicPr>
      </xdr:nvPicPr>
      <xdr:blipFill>
        <a:blip xmlns:r="http://schemas.openxmlformats.org/officeDocument/2006/relationships" r:embed="rId5" cstate="print"/>
        <a:stretch>
          <a:fillRect/>
        </a:stretch>
      </xdr:blipFill>
      <xdr:spPr>
        <a:xfrm>
          <a:off x="635000" y="59794775"/>
          <a:ext cx="723900" cy="476250"/>
        </a:xfrm>
        <a:prstGeom prst="rect">
          <a:avLst/>
        </a:prstGeom>
      </xdr:spPr>
    </xdr:pic>
    <xdr:clientData/>
  </xdr:twoCellAnchor>
  <xdr:twoCellAnchor editAs="oneCell">
    <xdr:from>
      <xdr:col>1</xdr:col>
      <xdr:colOff>25400</xdr:colOff>
      <xdr:row>116</xdr:row>
      <xdr:rowOff>25400</xdr:rowOff>
    </xdr:from>
    <xdr:to>
      <xdr:col>1</xdr:col>
      <xdr:colOff>749300</xdr:colOff>
      <xdr:row>116</xdr:row>
      <xdr:rowOff>501650</xdr:rowOff>
    </xdr:to>
    <xdr:pic>
      <xdr:nvPicPr>
        <xdr:cNvPr id="1032" name="Subgraph-wdp_heathgeorge" descr="Img-wdp_heathgeorge.png"/>
        <xdr:cNvPicPr>
          <a:picLocks/>
        </xdr:cNvPicPr>
      </xdr:nvPicPr>
      <xdr:blipFill>
        <a:blip xmlns:r="http://schemas.openxmlformats.org/officeDocument/2006/relationships" r:embed="rId5" cstate="print"/>
        <a:stretch>
          <a:fillRect/>
        </a:stretch>
      </xdr:blipFill>
      <xdr:spPr>
        <a:xfrm>
          <a:off x="635000" y="60318650"/>
          <a:ext cx="723900" cy="476250"/>
        </a:xfrm>
        <a:prstGeom prst="rect">
          <a:avLst/>
        </a:prstGeom>
      </xdr:spPr>
    </xdr:pic>
    <xdr:clientData/>
  </xdr:twoCellAnchor>
  <xdr:twoCellAnchor editAs="oneCell">
    <xdr:from>
      <xdr:col>1</xdr:col>
      <xdr:colOff>25400</xdr:colOff>
      <xdr:row>117</xdr:row>
      <xdr:rowOff>25400</xdr:rowOff>
    </xdr:from>
    <xdr:to>
      <xdr:col>1</xdr:col>
      <xdr:colOff>749300</xdr:colOff>
      <xdr:row>117</xdr:row>
      <xdr:rowOff>501650</xdr:rowOff>
    </xdr:to>
    <xdr:pic>
      <xdr:nvPicPr>
        <xdr:cNvPr id="1033" name="Subgraph-championsknow" descr="Img-championsknow.png"/>
        <xdr:cNvPicPr>
          <a:picLocks/>
        </xdr:cNvPicPr>
      </xdr:nvPicPr>
      <xdr:blipFill>
        <a:blip xmlns:r="http://schemas.openxmlformats.org/officeDocument/2006/relationships" r:embed="rId18" cstate="print"/>
        <a:stretch>
          <a:fillRect/>
        </a:stretch>
      </xdr:blipFill>
      <xdr:spPr>
        <a:xfrm>
          <a:off x="635000" y="60842525"/>
          <a:ext cx="723900" cy="476250"/>
        </a:xfrm>
        <a:prstGeom prst="rect">
          <a:avLst/>
        </a:prstGeom>
      </xdr:spPr>
    </xdr:pic>
    <xdr:clientData/>
  </xdr:twoCellAnchor>
  <xdr:twoCellAnchor editAs="oneCell">
    <xdr:from>
      <xdr:col>1</xdr:col>
      <xdr:colOff>25400</xdr:colOff>
      <xdr:row>118</xdr:row>
      <xdr:rowOff>25400</xdr:rowOff>
    </xdr:from>
    <xdr:to>
      <xdr:col>1</xdr:col>
      <xdr:colOff>749300</xdr:colOff>
      <xdr:row>118</xdr:row>
      <xdr:rowOff>501650</xdr:rowOff>
    </xdr:to>
    <xdr:pic>
      <xdr:nvPicPr>
        <xdr:cNvPr id="1034" name="Subgraph-insystechinc" descr="Img-insystechinc.png"/>
        <xdr:cNvPicPr>
          <a:picLocks/>
        </xdr:cNvPicPr>
      </xdr:nvPicPr>
      <xdr:blipFill>
        <a:blip xmlns:r="http://schemas.openxmlformats.org/officeDocument/2006/relationships" r:embed="rId5" cstate="print"/>
        <a:stretch>
          <a:fillRect/>
        </a:stretch>
      </xdr:blipFill>
      <xdr:spPr>
        <a:xfrm>
          <a:off x="635000" y="61366400"/>
          <a:ext cx="723900" cy="476250"/>
        </a:xfrm>
        <a:prstGeom prst="rect">
          <a:avLst/>
        </a:prstGeom>
      </xdr:spPr>
    </xdr:pic>
    <xdr:clientData/>
  </xdr:twoCellAnchor>
  <xdr:twoCellAnchor editAs="oneCell">
    <xdr:from>
      <xdr:col>1</xdr:col>
      <xdr:colOff>25400</xdr:colOff>
      <xdr:row>119</xdr:row>
      <xdr:rowOff>25400</xdr:rowOff>
    </xdr:from>
    <xdr:to>
      <xdr:col>1</xdr:col>
      <xdr:colOff>749300</xdr:colOff>
      <xdr:row>119</xdr:row>
      <xdr:rowOff>501650</xdr:rowOff>
    </xdr:to>
    <xdr:pic>
      <xdr:nvPicPr>
        <xdr:cNvPr id="1035" name="Subgraph-rhrebinka" descr="Img-rhrebinka.png"/>
        <xdr:cNvPicPr>
          <a:picLocks/>
        </xdr:cNvPicPr>
      </xdr:nvPicPr>
      <xdr:blipFill>
        <a:blip xmlns:r="http://schemas.openxmlformats.org/officeDocument/2006/relationships" r:embed="rId18" cstate="print"/>
        <a:stretch>
          <a:fillRect/>
        </a:stretch>
      </xdr:blipFill>
      <xdr:spPr>
        <a:xfrm>
          <a:off x="635000" y="61890275"/>
          <a:ext cx="723900" cy="476250"/>
        </a:xfrm>
        <a:prstGeom prst="rect">
          <a:avLst/>
        </a:prstGeom>
      </xdr:spPr>
    </xdr:pic>
    <xdr:clientData/>
  </xdr:twoCellAnchor>
  <xdr:twoCellAnchor editAs="oneCell">
    <xdr:from>
      <xdr:col>1</xdr:col>
      <xdr:colOff>25400</xdr:colOff>
      <xdr:row>120</xdr:row>
      <xdr:rowOff>25400</xdr:rowOff>
    </xdr:from>
    <xdr:to>
      <xdr:col>1</xdr:col>
      <xdr:colOff>749300</xdr:colOff>
      <xdr:row>120</xdr:row>
      <xdr:rowOff>501650</xdr:rowOff>
    </xdr:to>
    <xdr:pic>
      <xdr:nvPicPr>
        <xdr:cNvPr id="1036" name="Subgraph-xoxo_angel3030" descr="Img-xoxo_angel3030.png"/>
        <xdr:cNvPicPr>
          <a:picLocks/>
        </xdr:cNvPicPr>
      </xdr:nvPicPr>
      <xdr:blipFill>
        <a:blip xmlns:r="http://schemas.openxmlformats.org/officeDocument/2006/relationships" r:embed="rId5" cstate="print"/>
        <a:stretch>
          <a:fillRect/>
        </a:stretch>
      </xdr:blipFill>
      <xdr:spPr>
        <a:xfrm>
          <a:off x="635000" y="62414150"/>
          <a:ext cx="723900" cy="476250"/>
        </a:xfrm>
        <a:prstGeom prst="rect">
          <a:avLst/>
        </a:prstGeom>
      </xdr:spPr>
    </xdr:pic>
    <xdr:clientData/>
  </xdr:twoCellAnchor>
  <xdr:twoCellAnchor editAs="oneCell">
    <xdr:from>
      <xdr:col>1</xdr:col>
      <xdr:colOff>25400</xdr:colOff>
      <xdr:row>121</xdr:row>
      <xdr:rowOff>25400</xdr:rowOff>
    </xdr:from>
    <xdr:to>
      <xdr:col>1</xdr:col>
      <xdr:colOff>749300</xdr:colOff>
      <xdr:row>121</xdr:row>
      <xdr:rowOff>501650</xdr:rowOff>
    </xdr:to>
    <xdr:pic>
      <xdr:nvPicPr>
        <xdr:cNvPr id="1037" name="Subgraph-maddyemmaraven" descr="Img-maddyemmaraven.png"/>
        <xdr:cNvPicPr>
          <a:picLocks/>
        </xdr:cNvPicPr>
      </xdr:nvPicPr>
      <xdr:blipFill>
        <a:blip xmlns:r="http://schemas.openxmlformats.org/officeDocument/2006/relationships" r:embed="rId5" cstate="print"/>
        <a:stretch>
          <a:fillRect/>
        </a:stretch>
      </xdr:blipFill>
      <xdr:spPr>
        <a:xfrm>
          <a:off x="635000" y="62938025"/>
          <a:ext cx="723900" cy="476250"/>
        </a:xfrm>
        <a:prstGeom prst="rect">
          <a:avLst/>
        </a:prstGeom>
      </xdr:spPr>
    </xdr:pic>
    <xdr:clientData/>
  </xdr:twoCellAnchor>
  <xdr:twoCellAnchor editAs="oneCell">
    <xdr:from>
      <xdr:col>1</xdr:col>
      <xdr:colOff>25400</xdr:colOff>
      <xdr:row>122</xdr:row>
      <xdr:rowOff>25400</xdr:rowOff>
    </xdr:from>
    <xdr:to>
      <xdr:col>1</xdr:col>
      <xdr:colOff>749300</xdr:colOff>
      <xdr:row>122</xdr:row>
      <xdr:rowOff>501650</xdr:rowOff>
    </xdr:to>
    <xdr:pic>
      <xdr:nvPicPr>
        <xdr:cNvPr id="1038" name="Subgraph-triadmomsonmain" descr="Img-triadmomsonmain.png"/>
        <xdr:cNvPicPr>
          <a:picLocks/>
        </xdr:cNvPicPr>
      </xdr:nvPicPr>
      <xdr:blipFill>
        <a:blip xmlns:r="http://schemas.openxmlformats.org/officeDocument/2006/relationships" r:embed="rId5" cstate="print"/>
        <a:stretch>
          <a:fillRect/>
        </a:stretch>
      </xdr:blipFill>
      <xdr:spPr>
        <a:xfrm>
          <a:off x="635000" y="63461900"/>
          <a:ext cx="723900" cy="476250"/>
        </a:xfrm>
        <a:prstGeom prst="rect">
          <a:avLst/>
        </a:prstGeom>
      </xdr:spPr>
    </xdr:pic>
    <xdr:clientData/>
  </xdr:twoCellAnchor>
  <xdr:twoCellAnchor editAs="oneCell">
    <xdr:from>
      <xdr:col>1</xdr:col>
      <xdr:colOff>25400</xdr:colOff>
      <xdr:row>123</xdr:row>
      <xdr:rowOff>25400</xdr:rowOff>
    </xdr:from>
    <xdr:to>
      <xdr:col>1</xdr:col>
      <xdr:colOff>749300</xdr:colOff>
      <xdr:row>123</xdr:row>
      <xdr:rowOff>501650</xdr:rowOff>
    </xdr:to>
    <xdr:pic>
      <xdr:nvPicPr>
        <xdr:cNvPr id="1039" name="Subgraph-tajunnisa" descr="Img-tajunnisa.png"/>
        <xdr:cNvPicPr>
          <a:picLocks/>
        </xdr:cNvPicPr>
      </xdr:nvPicPr>
      <xdr:blipFill>
        <a:blip xmlns:r="http://schemas.openxmlformats.org/officeDocument/2006/relationships" r:embed="rId5" cstate="print"/>
        <a:stretch>
          <a:fillRect/>
        </a:stretch>
      </xdr:blipFill>
      <xdr:spPr>
        <a:xfrm>
          <a:off x="635000" y="63985775"/>
          <a:ext cx="723900" cy="476250"/>
        </a:xfrm>
        <a:prstGeom prst="rect">
          <a:avLst/>
        </a:prstGeom>
      </xdr:spPr>
    </xdr:pic>
    <xdr:clientData/>
  </xdr:twoCellAnchor>
  <xdr:twoCellAnchor editAs="oneCell">
    <xdr:from>
      <xdr:col>1</xdr:col>
      <xdr:colOff>25400</xdr:colOff>
      <xdr:row>124</xdr:row>
      <xdr:rowOff>25400</xdr:rowOff>
    </xdr:from>
    <xdr:to>
      <xdr:col>1</xdr:col>
      <xdr:colOff>749300</xdr:colOff>
      <xdr:row>124</xdr:row>
      <xdr:rowOff>501650</xdr:rowOff>
    </xdr:to>
    <xdr:pic>
      <xdr:nvPicPr>
        <xdr:cNvPr id="1040" name="Subgraph-intanimpian" descr="Img-intanimpian.png"/>
        <xdr:cNvPicPr>
          <a:picLocks/>
        </xdr:cNvPicPr>
      </xdr:nvPicPr>
      <xdr:blipFill>
        <a:blip xmlns:r="http://schemas.openxmlformats.org/officeDocument/2006/relationships" r:embed="rId1" cstate="print"/>
        <a:stretch>
          <a:fillRect/>
        </a:stretch>
      </xdr:blipFill>
      <xdr:spPr>
        <a:xfrm>
          <a:off x="635000" y="64509650"/>
          <a:ext cx="723900" cy="476250"/>
        </a:xfrm>
        <a:prstGeom prst="rect">
          <a:avLst/>
        </a:prstGeom>
      </xdr:spPr>
    </xdr:pic>
    <xdr:clientData/>
  </xdr:twoCellAnchor>
  <xdr:twoCellAnchor editAs="oneCell">
    <xdr:from>
      <xdr:col>1</xdr:col>
      <xdr:colOff>25400</xdr:colOff>
      <xdr:row>125</xdr:row>
      <xdr:rowOff>25400</xdr:rowOff>
    </xdr:from>
    <xdr:to>
      <xdr:col>1</xdr:col>
      <xdr:colOff>749300</xdr:colOff>
      <xdr:row>125</xdr:row>
      <xdr:rowOff>501650</xdr:rowOff>
    </xdr:to>
    <xdr:pic>
      <xdr:nvPicPr>
        <xdr:cNvPr id="1041" name="Subgraph-syamimifitrah" descr="Img-syamimifitrah.png"/>
        <xdr:cNvPicPr>
          <a:picLocks/>
        </xdr:cNvPicPr>
      </xdr:nvPicPr>
      <xdr:blipFill>
        <a:blip xmlns:r="http://schemas.openxmlformats.org/officeDocument/2006/relationships" r:embed="rId2" cstate="print"/>
        <a:stretch>
          <a:fillRect/>
        </a:stretch>
      </xdr:blipFill>
      <xdr:spPr>
        <a:xfrm>
          <a:off x="635000" y="65033525"/>
          <a:ext cx="723900" cy="476250"/>
        </a:xfrm>
        <a:prstGeom prst="rect">
          <a:avLst/>
        </a:prstGeom>
      </xdr:spPr>
    </xdr:pic>
    <xdr:clientData/>
  </xdr:twoCellAnchor>
  <xdr:twoCellAnchor editAs="oneCell">
    <xdr:from>
      <xdr:col>1</xdr:col>
      <xdr:colOff>25400</xdr:colOff>
      <xdr:row>126</xdr:row>
      <xdr:rowOff>25400</xdr:rowOff>
    </xdr:from>
    <xdr:to>
      <xdr:col>1</xdr:col>
      <xdr:colOff>749300</xdr:colOff>
      <xdr:row>126</xdr:row>
      <xdr:rowOff>501650</xdr:rowOff>
    </xdr:to>
    <xdr:pic>
      <xdr:nvPicPr>
        <xdr:cNvPr id="1042" name="Subgraph-_morganliane" descr="Img-_morganliane.png"/>
        <xdr:cNvPicPr>
          <a:picLocks/>
        </xdr:cNvPicPr>
      </xdr:nvPicPr>
      <xdr:blipFill>
        <a:blip xmlns:r="http://schemas.openxmlformats.org/officeDocument/2006/relationships" r:embed="rId3" cstate="print"/>
        <a:stretch>
          <a:fillRect/>
        </a:stretch>
      </xdr:blipFill>
      <xdr:spPr>
        <a:xfrm>
          <a:off x="635000" y="65557400"/>
          <a:ext cx="723900" cy="476250"/>
        </a:xfrm>
        <a:prstGeom prst="rect">
          <a:avLst/>
        </a:prstGeom>
      </xdr:spPr>
    </xdr:pic>
    <xdr:clientData/>
  </xdr:twoCellAnchor>
  <xdr:twoCellAnchor editAs="oneCell">
    <xdr:from>
      <xdr:col>1</xdr:col>
      <xdr:colOff>25400</xdr:colOff>
      <xdr:row>127</xdr:row>
      <xdr:rowOff>25400</xdr:rowOff>
    </xdr:from>
    <xdr:to>
      <xdr:col>1</xdr:col>
      <xdr:colOff>749300</xdr:colOff>
      <xdr:row>127</xdr:row>
      <xdr:rowOff>501650</xdr:rowOff>
    </xdr:to>
    <xdr:pic>
      <xdr:nvPicPr>
        <xdr:cNvPr id="1043" name="Subgraph-grlforce" descr="Img-grlforce.png"/>
        <xdr:cNvPicPr>
          <a:picLocks/>
        </xdr:cNvPicPr>
      </xdr:nvPicPr>
      <xdr:blipFill>
        <a:blip xmlns:r="http://schemas.openxmlformats.org/officeDocument/2006/relationships" r:embed="rId6" cstate="print"/>
        <a:stretch>
          <a:fillRect/>
        </a:stretch>
      </xdr:blipFill>
      <xdr:spPr>
        <a:xfrm>
          <a:off x="635000" y="66081275"/>
          <a:ext cx="723900" cy="476250"/>
        </a:xfrm>
        <a:prstGeom prst="rect">
          <a:avLst/>
        </a:prstGeom>
      </xdr:spPr>
    </xdr:pic>
    <xdr:clientData/>
  </xdr:twoCellAnchor>
  <xdr:twoCellAnchor editAs="oneCell">
    <xdr:from>
      <xdr:col>1</xdr:col>
      <xdr:colOff>25400</xdr:colOff>
      <xdr:row>128</xdr:row>
      <xdr:rowOff>25400</xdr:rowOff>
    </xdr:from>
    <xdr:to>
      <xdr:col>1</xdr:col>
      <xdr:colOff>749300</xdr:colOff>
      <xdr:row>128</xdr:row>
      <xdr:rowOff>501650</xdr:rowOff>
    </xdr:to>
    <xdr:pic>
      <xdr:nvPicPr>
        <xdr:cNvPr id="1044" name="Subgraph-francogiuliano8" descr="Img-francogiuliano8.png"/>
        <xdr:cNvPicPr>
          <a:picLocks/>
        </xdr:cNvPicPr>
      </xdr:nvPicPr>
      <xdr:blipFill>
        <a:blip xmlns:r="http://schemas.openxmlformats.org/officeDocument/2006/relationships" r:embed="rId5" cstate="print"/>
        <a:stretch>
          <a:fillRect/>
        </a:stretch>
      </xdr:blipFill>
      <xdr:spPr>
        <a:xfrm>
          <a:off x="635000" y="66605150"/>
          <a:ext cx="723900" cy="476250"/>
        </a:xfrm>
        <a:prstGeom prst="rect">
          <a:avLst/>
        </a:prstGeom>
      </xdr:spPr>
    </xdr:pic>
    <xdr:clientData/>
  </xdr:twoCellAnchor>
  <xdr:twoCellAnchor editAs="oneCell">
    <xdr:from>
      <xdr:col>1</xdr:col>
      <xdr:colOff>25400</xdr:colOff>
      <xdr:row>129</xdr:row>
      <xdr:rowOff>25400</xdr:rowOff>
    </xdr:from>
    <xdr:to>
      <xdr:col>1</xdr:col>
      <xdr:colOff>749300</xdr:colOff>
      <xdr:row>129</xdr:row>
      <xdr:rowOff>501650</xdr:rowOff>
    </xdr:to>
    <xdr:pic>
      <xdr:nvPicPr>
        <xdr:cNvPr id="1045" name="Subgraph-irishcathrevol" descr="Img-irishcathrevol.png"/>
        <xdr:cNvPicPr>
          <a:picLocks/>
        </xdr:cNvPicPr>
      </xdr:nvPicPr>
      <xdr:blipFill>
        <a:blip xmlns:r="http://schemas.openxmlformats.org/officeDocument/2006/relationships" r:embed="rId5" cstate="print"/>
        <a:stretch>
          <a:fillRect/>
        </a:stretch>
      </xdr:blipFill>
      <xdr:spPr>
        <a:xfrm>
          <a:off x="635000" y="67129025"/>
          <a:ext cx="723900" cy="476250"/>
        </a:xfrm>
        <a:prstGeom prst="rect">
          <a:avLst/>
        </a:prstGeom>
      </xdr:spPr>
    </xdr:pic>
    <xdr:clientData/>
  </xdr:twoCellAnchor>
  <xdr:twoCellAnchor editAs="oneCell">
    <xdr:from>
      <xdr:col>1</xdr:col>
      <xdr:colOff>25400</xdr:colOff>
      <xdr:row>130</xdr:row>
      <xdr:rowOff>25400</xdr:rowOff>
    </xdr:from>
    <xdr:to>
      <xdr:col>1</xdr:col>
      <xdr:colOff>749300</xdr:colOff>
      <xdr:row>130</xdr:row>
      <xdr:rowOff>501650</xdr:rowOff>
    </xdr:to>
    <xdr:pic>
      <xdr:nvPicPr>
        <xdr:cNvPr id="1046" name="Subgraph-mammagardner" descr="Img-mammagardner.png"/>
        <xdr:cNvPicPr>
          <a:picLocks/>
        </xdr:cNvPicPr>
      </xdr:nvPicPr>
      <xdr:blipFill>
        <a:blip xmlns:r="http://schemas.openxmlformats.org/officeDocument/2006/relationships" r:embed="rId3" cstate="print"/>
        <a:stretch>
          <a:fillRect/>
        </a:stretch>
      </xdr:blipFill>
      <xdr:spPr>
        <a:xfrm>
          <a:off x="635000" y="67652900"/>
          <a:ext cx="723900" cy="476250"/>
        </a:xfrm>
        <a:prstGeom prst="rect">
          <a:avLst/>
        </a:prstGeom>
      </xdr:spPr>
    </xdr:pic>
    <xdr:clientData/>
  </xdr:twoCellAnchor>
  <xdr:twoCellAnchor editAs="oneCell">
    <xdr:from>
      <xdr:col>1</xdr:col>
      <xdr:colOff>25400</xdr:colOff>
      <xdr:row>131</xdr:row>
      <xdr:rowOff>6350</xdr:rowOff>
    </xdr:from>
    <xdr:to>
      <xdr:col>1</xdr:col>
      <xdr:colOff>749300</xdr:colOff>
      <xdr:row>131</xdr:row>
      <xdr:rowOff>482600</xdr:rowOff>
    </xdr:to>
    <xdr:pic>
      <xdr:nvPicPr>
        <xdr:cNvPr id="1047" name="Subgraph-dmgrossblatt" descr="Img-dmgrossblatt.png"/>
        <xdr:cNvPicPr>
          <a:picLocks/>
        </xdr:cNvPicPr>
      </xdr:nvPicPr>
      <xdr:blipFill>
        <a:blip xmlns:r="http://schemas.openxmlformats.org/officeDocument/2006/relationships" r:embed="rId6" cstate="print"/>
        <a:stretch>
          <a:fillRect/>
        </a:stretch>
      </xdr:blipFill>
      <xdr:spPr>
        <a:xfrm>
          <a:off x="635000" y="68157725"/>
          <a:ext cx="723900" cy="476250"/>
        </a:xfrm>
        <a:prstGeom prst="rect">
          <a:avLst/>
        </a:prstGeom>
      </xdr:spPr>
    </xdr:pic>
    <xdr:clientData/>
  </xdr:twoCellAnchor>
  <xdr:twoCellAnchor editAs="oneCell">
    <xdr:from>
      <xdr:col>1</xdr:col>
      <xdr:colOff>25400</xdr:colOff>
      <xdr:row>132</xdr:row>
      <xdr:rowOff>25400</xdr:rowOff>
    </xdr:from>
    <xdr:to>
      <xdr:col>1</xdr:col>
      <xdr:colOff>749300</xdr:colOff>
      <xdr:row>132</xdr:row>
      <xdr:rowOff>501650</xdr:rowOff>
    </xdr:to>
    <xdr:pic>
      <xdr:nvPicPr>
        <xdr:cNvPr id="1048" name="Subgraph-mcsadie" descr="Img-mcsadie.png"/>
        <xdr:cNvPicPr>
          <a:picLocks/>
        </xdr:cNvPicPr>
      </xdr:nvPicPr>
      <xdr:blipFill>
        <a:blip xmlns:r="http://schemas.openxmlformats.org/officeDocument/2006/relationships" r:embed="rId5" cstate="print"/>
        <a:stretch>
          <a:fillRect/>
        </a:stretch>
      </xdr:blipFill>
      <xdr:spPr>
        <a:xfrm>
          <a:off x="635000" y="68700650"/>
          <a:ext cx="723900" cy="476250"/>
        </a:xfrm>
        <a:prstGeom prst="rect">
          <a:avLst/>
        </a:prstGeom>
      </xdr:spPr>
    </xdr:pic>
    <xdr:clientData/>
  </xdr:twoCellAnchor>
  <xdr:twoCellAnchor editAs="oneCell">
    <xdr:from>
      <xdr:col>1</xdr:col>
      <xdr:colOff>25400</xdr:colOff>
      <xdr:row>133</xdr:row>
      <xdr:rowOff>25400</xdr:rowOff>
    </xdr:from>
    <xdr:to>
      <xdr:col>1</xdr:col>
      <xdr:colOff>749300</xdr:colOff>
      <xdr:row>133</xdr:row>
      <xdr:rowOff>501650</xdr:rowOff>
    </xdr:to>
    <xdr:pic>
      <xdr:nvPicPr>
        <xdr:cNvPr id="1049" name="Subgraph-jtprov" descr="Img-jtprov.png"/>
        <xdr:cNvPicPr>
          <a:picLocks/>
        </xdr:cNvPicPr>
      </xdr:nvPicPr>
      <xdr:blipFill>
        <a:blip xmlns:r="http://schemas.openxmlformats.org/officeDocument/2006/relationships" r:embed="rId5" cstate="print"/>
        <a:stretch>
          <a:fillRect/>
        </a:stretch>
      </xdr:blipFill>
      <xdr:spPr>
        <a:xfrm>
          <a:off x="635000" y="69224525"/>
          <a:ext cx="723900" cy="476250"/>
        </a:xfrm>
        <a:prstGeom prst="rect">
          <a:avLst/>
        </a:prstGeom>
      </xdr:spPr>
    </xdr:pic>
    <xdr:clientData/>
  </xdr:twoCellAnchor>
  <xdr:twoCellAnchor editAs="oneCell">
    <xdr:from>
      <xdr:col>1</xdr:col>
      <xdr:colOff>25400</xdr:colOff>
      <xdr:row>134</xdr:row>
      <xdr:rowOff>25400</xdr:rowOff>
    </xdr:from>
    <xdr:to>
      <xdr:col>1</xdr:col>
      <xdr:colOff>749300</xdr:colOff>
      <xdr:row>134</xdr:row>
      <xdr:rowOff>501650</xdr:rowOff>
    </xdr:to>
    <xdr:pic>
      <xdr:nvPicPr>
        <xdr:cNvPr id="1050" name="Subgraph-bx3__" descr="Img-bx3__.png"/>
        <xdr:cNvPicPr>
          <a:picLocks/>
        </xdr:cNvPicPr>
      </xdr:nvPicPr>
      <xdr:blipFill>
        <a:blip xmlns:r="http://schemas.openxmlformats.org/officeDocument/2006/relationships" r:embed="rId5" cstate="print"/>
        <a:stretch>
          <a:fillRect/>
        </a:stretch>
      </xdr:blipFill>
      <xdr:spPr>
        <a:xfrm>
          <a:off x="635000" y="69748400"/>
          <a:ext cx="723900" cy="476250"/>
        </a:xfrm>
        <a:prstGeom prst="rect">
          <a:avLst/>
        </a:prstGeom>
      </xdr:spPr>
    </xdr:pic>
    <xdr:clientData/>
  </xdr:twoCellAnchor>
  <xdr:twoCellAnchor editAs="oneCell">
    <xdr:from>
      <xdr:col>1</xdr:col>
      <xdr:colOff>25400</xdr:colOff>
      <xdr:row>135</xdr:row>
      <xdr:rowOff>25400</xdr:rowOff>
    </xdr:from>
    <xdr:to>
      <xdr:col>1</xdr:col>
      <xdr:colOff>749300</xdr:colOff>
      <xdr:row>135</xdr:row>
      <xdr:rowOff>501650</xdr:rowOff>
    </xdr:to>
    <xdr:pic>
      <xdr:nvPicPr>
        <xdr:cNvPr id="1051" name="Subgraph-__shaheena" descr="Img-__shaheena.png"/>
        <xdr:cNvPicPr>
          <a:picLocks/>
        </xdr:cNvPicPr>
      </xdr:nvPicPr>
      <xdr:blipFill>
        <a:blip xmlns:r="http://schemas.openxmlformats.org/officeDocument/2006/relationships" r:embed="rId3" cstate="print"/>
        <a:stretch>
          <a:fillRect/>
        </a:stretch>
      </xdr:blipFill>
      <xdr:spPr>
        <a:xfrm>
          <a:off x="635000" y="70272275"/>
          <a:ext cx="723900" cy="476250"/>
        </a:xfrm>
        <a:prstGeom prst="rect">
          <a:avLst/>
        </a:prstGeom>
      </xdr:spPr>
    </xdr:pic>
    <xdr:clientData/>
  </xdr:twoCellAnchor>
  <xdr:twoCellAnchor editAs="oneCell">
    <xdr:from>
      <xdr:col>1</xdr:col>
      <xdr:colOff>25400</xdr:colOff>
      <xdr:row>136</xdr:row>
      <xdr:rowOff>25400</xdr:rowOff>
    </xdr:from>
    <xdr:to>
      <xdr:col>1</xdr:col>
      <xdr:colOff>749300</xdr:colOff>
      <xdr:row>136</xdr:row>
      <xdr:rowOff>501650</xdr:rowOff>
    </xdr:to>
    <xdr:pic>
      <xdr:nvPicPr>
        <xdr:cNvPr id="1052" name="Subgraph-satanspeedsup" descr="Img-satanspeedsup.png"/>
        <xdr:cNvPicPr>
          <a:picLocks/>
        </xdr:cNvPicPr>
      </xdr:nvPicPr>
      <xdr:blipFill>
        <a:blip xmlns:r="http://schemas.openxmlformats.org/officeDocument/2006/relationships" r:embed="rId6" cstate="print"/>
        <a:stretch>
          <a:fillRect/>
        </a:stretch>
      </xdr:blipFill>
      <xdr:spPr>
        <a:xfrm>
          <a:off x="635000" y="70796150"/>
          <a:ext cx="723900" cy="476250"/>
        </a:xfrm>
        <a:prstGeom prst="rect">
          <a:avLst/>
        </a:prstGeom>
      </xdr:spPr>
    </xdr:pic>
    <xdr:clientData/>
  </xdr:twoCellAnchor>
  <xdr:twoCellAnchor editAs="oneCell">
    <xdr:from>
      <xdr:col>1</xdr:col>
      <xdr:colOff>25400</xdr:colOff>
      <xdr:row>137</xdr:row>
      <xdr:rowOff>25400</xdr:rowOff>
    </xdr:from>
    <xdr:to>
      <xdr:col>1</xdr:col>
      <xdr:colOff>749300</xdr:colOff>
      <xdr:row>137</xdr:row>
      <xdr:rowOff>501650</xdr:rowOff>
    </xdr:to>
    <xdr:pic>
      <xdr:nvPicPr>
        <xdr:cNvPr id="1053" name="Subgraph-lumisopa_" descr="Img-lumisopa_.png"/>
        <xdr:cNvPicPr>
          <a:picLocks/>
        </xdr:cNvPicPr>
      </xdr:nvPicPr>
      <xdr:blipFill>
        <a:blip xmlns:r="http://schemas.openxmlformats.org/officeDocument/2006/relationships" r:embed="rId3" cstate="print"/>
        <a:stretch>
          <a:fillRect/>
        </a:stretch>
      </xdr:blipFill>
      <xdr:spPr>
        <a:xfrm>
          <a:off x="635000" y="71320025"/>
          <a:ext cx="723900" cy="476250"/>
        </a:xfrm>
        <a:prstGeom prst="rect">
          <a:avLst/>
        </a:prstGeom>
      </xdr:spPr>
    </xdr:pic>
    <xdr:clientData/>
  </xdr:twoCellAnchor>
  <xdr:twoCellAnchor editAs="oneCell">
    <xdr:from>
      <xdr:col>1</xdr:col>
      <xdr:colOff>25400</xdr:colOff>
      <xdr:row>138</xdr:row>
      <xdr:rowOff>25400</xdr:rowOff>
    </xdr:from>
    <xdr:to>
      <xdr:col>1</xdr:col>
      <xdr:colOff>749300</xdr:colOff>
      <xdr:row>138</xdr:row>
      <xdr:rowOff>501650</xdr:rowOff>
    </xdr:to>
    <xdr:pic>
      <xdr:nvPicPr>
        <xdr:cNvPr id="1054" name="Subgraph-rawlingsbeckyxo" descr="Img-rawlingsbeckyxo.png"/>
        <xdr:cNvPicPr>
          <a:picLocks/>
        </xdr:cNvPicPr>
      </xdr:nvPicPr>
      <xdr:blipFill>
        <a:blip xmlns:r="http://schemas.openxmlformats.org/officeDocument/2006/relationships" r:embed="rId6" cstate="print"/>
        <a:stretch>
          <a:fillRect/>
        </a:stretch>
      </xdr:blipFill>
      <xdr:spPr>
        <a:xfrm>
          <a:off x="635000" y="71843900"/>
          <a:ext cx="723900" cy="476250"/>
        </a:xfrm>
        <a:prstGeom prst="rect">
          <a:avLst/>
        </a:prstGeom>
      </xdr:spPr>
    </xdr:pic>
    <xdr:clientData/>
  </xdr:twoCellAnchor>
  <xdr:twoCellAnchor editAs="oneCell">
    <xdr:from>
      <xdr:col>1</xdr:col>
      <xdr:colOff>25400</xdr:colOff>
      <xdr:row>139</xdr:row>
      <xdr:rowOff>25400</xdr:rowOff>
    </xdr:from>
    <xdr:to>
      <xdr:col>1</xdr:col>
      <xdr:colOff>749300</xdr:colOff>
      <xdr:row>139</xdr:row>
      <xdr:rowOff>501650</xdr:rowOff>
    </xdr:to>
    <xdr:pic>
      <xdr:nvPicPr>
        <xdr:cNvPr id="1055" name="Subgraph-adamyoung456" descr="Img-adamyoung456.png"/>
        <xdr:cNvPicPr>
          <a:picLocks/>
        </xdr:cNvPicPr>
      </xdr:nvPicPr>
      <xdr:blipFill>
        <a:blip xmlns:r="http://schemas.openxmlformats.org/officeDocument/2006/relationships" r:embed="rId5" cstate="print"/>
        <a:stretch>
          <a:fillRect/>
        </a:stretch>
      </xdr:blipFill>
      <xdr:spPr>
        <a:xfrm>
          <a:off x="635000" y="72367775"/>
          <a:ext cx="723900" cy="476250"/>
        </a:xfrm>
        <a:prstGeom prst="rect">
          <a:avLst/>
        </a:prstGeom>
      </xdr:spPr>
    </xdr:pic>
    <xdr:clientData/>
  </xdr:twoCellAnchor>
  <xdr:twoCellAnchor editAs="oneCell">
    <xdr:from>
      <xdr:col>1</xdr:col>
      <xdr:colOff>25400</xdr:colOff>
      <xdr:row>140</xdr:row>
      <xdr:rowOff>25400</xdr:rowOff>
    </xdr:from>
    <xdr:to>
      <xdr:col>1</xdr:col>
      <xdr:colOff>749300</xdr:colOff>
      <xdr:row>140</xdr:row>
      <xdr:rowOff>501650</xdr:rowOff>
    </xdr:to>
    <xdr:pic>
      <xdr:nvPicPr>
        <xdr:cNvPr id="1056" name="Subgraph-farrah_khan" descr="Img-farrah_khan.png"/>
        <xdr:cNvPicPr>
          <a:picLocks/>
        </xdr:cNvPicPr>
      </xdr:nvPicPr>
      <xdr:blipFill>
        <a:blip xmlns:r="http://schemas.openxmlformats.org/officeDocument/2006/relationships" r:embed="rId3" cstate="print"/>
        <a:stretch>
          <a:fillRect/>
        </a:stretch>
      </xdr:blipFill>
      <xdr:spPr>
        <a:xfrm>
          <a:off x="635000" y="72891650"/>
          <a:ext cx="723900" cy="476250"/>
        </a:xfrm>
        <a:prstGeom prst="rect">
          <a:avLst/>
        </a:prstGeom>
      </xdr:spPr>
    </xdr:pic>
    <xdr:clientData/>
  </xdr:twoCellAnchor>
  <xdr:twoCellAnchor editAs="oneCell">
    <xdr:from>
      <xdr:col>1</xdr:col>
      <xdr:colOff>25400</xdr:colOff>
      <xdr:row>141</xdr:row>
      <xdr:rowOff>25400</xdr:rowOff>
    </xdr:from>
    <xdr:to>
      <xdr:col>1</xdr:col>
      <xdr:colOff>749300</xdr:colOff>
      <xdr:row>141</xdr:row>
      <xdr:rowOff>501650</xdr:rowOff>
    </xdr:to>
    <xdr:pic>
      <xdr:nvPicPr>
        <xdr:cNvPr id="1057" name="Subgraph-_anupa" descr="Img-_anupa.png"/>
        <xdr:cNvPicPr>
          <a:picLocks/>
        </xdr:cNvPicPr>
      </xdr:nvPicPr>
      <xdr:blipFill>
        <a:blip xmlns:r="http://schemas.openxmlformats.org/officeDocument/2006/relationships" r:embed="rId6" cstate="print"/>
        <a:stretch>
          <a:fillRect/>
        </a:stretch>
      </xdr:blipFill>
      <xdr:spPr>
        <a:xfrm>
          <a:off x="635000" y="73415525"/>
          <a:ext cx="723900" cy="476250"/>
        </a:xfrm>
        <a:prstGeom prst="rect">
          <a:avLst/>
        </a:prstGeom>
      </xdr:spPr>
    </xdr:pic>
    <xdr:clientData/>
  </xdr:twoCellAnchor>
  <xdr:twoCellAnchor editAs="oneCell">
    <xdr:from>
      <xdr:col>1</xdr:col>
      <xdr:colOff>25400</xdr:colOff>
      <xdr:row>142</xdr:row>
      <xdr:rowOff>25400</xdr:rowOff>
    </xdr:from>
    <xdr:to>
      <xdr:col>1</xdr:col>
      <xdr:colOff>749300</xdr:colOff>
      <xdr:row>142</xdr:row>
      <xdr:rowOff>501650</xdr:rowOff>
    </xdr:to>
    <xdr:pic>
      <xdr:nvPicPr>
        <xdr:cNvPr id="1058" name="Subgraph-chefboyarissa" descr="Img-chefboyarissa.png"/>
        <xdr:cNvPicPr>
          <a:picLocks/>
        </xdr:cNvPicPr>
      </xdr:nvPicPr>
      <xdr:blipFill>
        <a:blip xmlns:r="http://schemas.openxmlformats.org/officeDocument/2006/relationships" r:embed="rId5" cstate="print"/>
        <a:stretch>
          <a:fillRect/>
        </a:stretch>
      </xdr:blipFill>
      <xdr:spPr>
        <a:xfrm>
          <a:off x="635000" y="73939400"/>
          <a:ext cx="723900" cy="476250"/>
        </a:xfrm>
        <a:prstGeom prst="rect">
          <a:avLst/>
        </a:prstGeom>
      </xdr:spPr>
    </xdr:pic>
    <xdr:clientData/>
  </xdr:twoCellAnchor>
  <xdr:twoCellAnchor editAs="oneCell">
    <xdr:from>
      <xdr:col>1</xdr:col>
      <xdr:colOff>25400</xdr:colOff>
      <xdr:row>143</xdr:row>
      <xdr:rowOff>25400</xdr:rowOff>
    </xdr:from>
    <xdr:to>
      <xdr:col>1</xdr:col>
      <xdr:colOff>749300</xdr:colOff>
      <xdr:row>143</xdr:row>
      <xdr:rowOff>501650</xdr:rowOff>
    </xdr:to>
    <xdr:pic>
      <xdr:nvPicPr>
        <xdr:cNvPr id="1059" name="Subgraph-greaterlowellcc" descr="Img-greaterlowellcc.png"/>
        <xdr:cNvPicPr>
          <a:picLocks/>
        </xdr:cNvPicPr>
      </xdr:nvPicPr>
      <xdr:blipFill>
        <a:blip xmlns:r="http://schemas.openxmlformats.org/officeDocument/2006/relationships" r:embed="rId5" cstate="print"/>
        <a:stretch>
          <a:fillRect/>
        </a:stretch>
      </xdr:blipFill>
      <xdr:spPr>
        <a:xfrm>
          <a:off x="635000" y="74463275"/>
          <a:ext cx="723900" cy="476250"/>
        </a:xfrm>
        <a:prstGeom prst="rect">
          <a:avLst/>
        </a:prstGeom>
      </xdr:spPr>
    </xdr:pic>
    <xdr:clientData/>
  </xdr:twoCellAnchor>
  <xdr:twoCellAnchor editAs="oneCell">
    <xdr:from>
      <xdr:col>1</xdr:col>
      <xdr:colOff>25400</xdr:colOff>
      <xdr:row>144</xdr:row>
      <xdr:rowOff>25400</xdr:rowOff>
    </xdr:from>
    <xdr:to>
      <xdr:col>1</xdr:col>
      <xdr:colOff>749300</xdr:colOff>
      <xdr:row>144</xdr:row>
      <xdr:rowOff>501650</xdr:rowOff>
    </xdr:to>
    <xdr:pic>
      <xdr:nvPicPr>
        <xdr:cNvPr id="1060" name="Subgraph-zheelaj" descr="Img-zheelaj.png"/>
        <xdr:cNvPicPr>
          <a:picLocks/>
        </xdr:cNvPicPr>
      </xdr:nvPicPr>
      <xdr:blipFill>
        <a:blip xmlns:r="http://schemas.openxmlformats.org/officeDocument/2006/relationships" r:embed="rId3" cstate="print"/>
        <a:stretch>
          <a:fillRect/>
        </a:stretch>
      </xdr:blipFill>
      <xdr:spPr>
        <a:xfrm>
          <a:off x="635000" y="74987150"/>
          <a:ext cx="723900" cy="476250"/>
        </a:xfrm>
        <a:prstGeom prst="rect">
          <a:avLst/>
        </a:prstGeom>
      </xdr:spPr>
    </xdr:pic>
    <xdr:clientData/>
  </xdr:twoCellAnchor>
  <xdr:twoCellAnchor editAs="oneCell">
    <xdr:from>
      <xdr:col>1</xdr:col>
      <xdr:colOff>25400</xdr:colOff>
      <xdr:row>145</xdr:row>
      <xdr:rowOff>25400</xdr:rowOff>
    </xdr:from>
    <xdr:to>
      <xdr:col>1</xdr:col>
      <xdr:colOff>749300</xdr:colOff>
      <xdr:row>145</xdr:row>
      <xdr:rowOff>501650</xdr:rowOff>
    </xdr:to>
    <xdr:pic>
      <xdr:nvPicPr>
        <xdr:cNvPr id="1061" name="Subgraph-ndi" descr="Img-ndi.png"/>
        <xdr:cNvPicPr>
          <a:picLocks/>
        </xdr:cNvPicPr>
      </xdr:nvPicPr>
      <xdr:blipFill>
        <a:blip xmlns:r="http://schemas.openxmlformats.org/officeDocument/2006/relationships" r:embed="rId6" cstate="print"/>
        <a:stretch>
          <a:fillRect/>
        </a:stretch>
      </xdr:blipFill>
      <xdr:spPr>
        <a:xfrm>
          <a:off x="635000" y="75511025"/>
          <a:ext cx="723900" cy="476250"/>
        </a:xfrm>
        <a:prstGeom prst="rect">
          <a:avLst/>
        </a:prstGeom>
      </xdr:spPr>
    </xdr:pic>
    <xdr:clientData/>
  </xdr:twoCellAnchor>
  <xdr:twoCellAnchor editAs="oneCell">
    <xdr:from>
      <xdr:col>1</xdr:col>
      <xdr:colOff>25400</xdr:colOff>
      <xdr:row>146</xdr:row>
      <xdr:rowOff>25400</xdr:rowOff>
    </xdr:from>
    <xdr:to>
      <xdr:col>1</xdr:col>
      <xdr:colOff>749300</xdr:colOff>
      <xdr:row>146</xdr:row>
      <xdr:rowOff>501650</xdr:rowOff>
    </xdr:to>
    <xdr:pic>
      <xdr:nvPicPr>
        <xdr:cNvPr id="1062" name="Subgraph-rylaaah" descr="Img-rylaaah.png"/>
        <xdr:cNvPicPr>
          <a:picLocks/>
        </xdr:cNvPicPr>
      </xdr:nvPicPr>
      <xdr:blipFill>
        <a:blip xmlns:r="http://schemas.openxmlformats.org/officeDocument/2006/relationships" r:embed="rId2" cstate="print"/>
        <a:stretch>
          <a:fillRect/>
        </a:stretch>
      </xdr:blipFill>
      <xdr:spPr>
        <a:xfrm>
          <a:off x="635000" y="76034900"/>
          <a:ext cx="723900" cy="476250"/>
        </a:xfrm>
        <a:prstGeom prst="rect">
          <a:avLst/>
        </a:prstGeom>
      </xdr:spPr>
    </xdr:pic>
    <xdr:clientData/>
  </xdr:twoCellAnchor>
  <xdr:twoCellAnchor editAs="oneCell">
    <xdr:from>
      <xdr:col>1</xdr:col>
      <xdr:colOff>25400</xdr:colOff>
      <xdr:row>147</xdr:row>
      <xdr:rowOff>25400</xdr:rowOff>
    </xdr:from>
    <xdr:to>
      <xdr:col>1</xdr:col>
      <xdr:colOff>749300</xdr:colOff>
      <xdr:row>147</xdr:row>
      <xdr:rowOff>501650</xdr:rowOff>
    </xdr:to>
    <xdr:pic>
      <xdr:nvPicPr>
        <xdr:cNvPr id="1063" name="Subgraph-runnymedetrust" descr="Img-runnymedetrust.png"/>
        <xdr:cNvPicPr>
          <a:picLocks/>
        </xdr:cNvPicPr>
      </xdr:nvPicPr>
      <xdr:blipFill>
        <a:blip xmlns:r="http://schemas.openxmlformats.org/officeDocument/2006/relationships" r:embed="rId20" cstate="print"/>
        <a:stretch>
          <a:fillRect/>
        </a:stretch>
      </xdr:blipFill>
      <xdr:spPr>
        <a:xfrm>
          <a:off x="635000" y="76558775"/>
          <a:ext cx="723900" cy="476250"/>
        </a:xfrm>
        <a:prstGeom prst="rect">
          <a:avLst/>
        </a:prstGeom>
      </xdr:spPr>
    </xdr:pic>
    <xdr:clientData/>
  </xdr:twoCellAnchor>
  <xdr:twoCellAnchor editAs="oneCell">
    <xdr:from>
      <xdr:col>1</xdr:col>
      <xdr:colOff>25400</xdr:colOff>
      <xdr:row>148</xdr:row>
      <xdr:rowOff>25400</xdr:rowOff>
    </xdr:from>
    <xdr:to>
      <xdr:col>1</xdr:col>
      <xdr:colOff>749300</xdr:colOff>
      <xdr:row>148</xdr:row>
      <xdr:rowOff>501650</xdr:rowOff>
    </xdr:to>
    <xdr:pic>
      <xdr:nvPicPr>
        <xdr:cNvPr id="1064" name="Subgraph-colbycoated" descr="Img-colbycoated.png"/>
        <xdr:cNvPicPr>
          <a:picLocks/>
        </xdr:cNvPicPr>
      </xdr:nvPicPr>
      <xdr:blipFill>
        <a:blip xmlns:r="http://schemas.openxmlformats.org/officeDocument/2006/relationships" r:embed="rId18" cstate="print"/>
        <a:stretch>
          <a:fillRect/>
        </a:stretch>
      </xdr:blipFill>
      <xdr:spPr>
        <a:xfrm>
          <a:off x="635000" y="77082650"/>
          <a:ext cx="723900" cy="476250"/>
        </a:xfrm>
        <a:prstGeom prst="rect">
          <a:avLst/>
        </a:prstGeom>
      </xdr:spPr>
    </xdr:pic>
    <xdr:clientData/>
  </xdr:twoCellAnchor>
  <xdr:twoCellAnchor editAs="oneCell">
    <xdr:from>
      <xdr:col>1</xdr:col>
      <xdr:colOff>25400</xdr:colOff>
      <xdr:row>149</xdr:row>
      <xdr:rowOff>25400</xdr:rowOff>
    </xdr:from>
    <xdr:to>
      <xdr:col>1</xdr:col>
      <xdr:colOff>749300</xdr:colOff>
      <xdr:row>149</xdr:row>
      <xdr:rowOff>501650</xdr:rowOff>
    </xdr:to>
    <xdr:pic>
      <xdr:nvPicPr>
        <xdr:cNvPr id="1065" name="Subgraph-thedragan2121" descr="Img-thedragan2121.png"/>
        <xdr:cNvPicPr>
          <a:picLocks/>
        </xdr:cNvPicPr>
      </xdr:nvPicPr>
      <xdr:blipFill>
        <a:blip xmlns:r="http://schemas.openxmlformats.org/officeDocument/2006/relationships" r:embed="rId1" cstate="print"/>
        <a:stretch>
          <a:fillRect/>
        </a:stretch>
      </xdr:blipFill>
      <xdr:spPr>
        <a:xfrm>
          <a:off x="635000" y="77606525"/>
          <a:ext cx="723900" cy="476250"/>
        </a:xfrm>
        <a:prstGeom prst="rect">
          <a:avLst/>
        </a:prstGeom>
      </xdr:spPr>
    </xdr:pic>
    <xdr:clientData/>
  </xdr:twoCellAnchor>
  <xdr:twoCellAnchor editAs="oneCell">
    <xdr:from>
      <xdr:col>1</xdr:col>
      <xdr:colOff>25400</xdr:colOff>
      <xdr:row>150</xdr:row>
      <xdr:rowOff>25400</xdr:rowOff>
    </xdr:from>
    <xdr:to>
      <xdr:col>1</xdr:col>
      <xdr:colOff>749300</xdr:colOff>
      <xdr:row>150</xdr:row>
      <xdr:rowOff>501650</xdr:rowOff>
    </xdr:to>
    <xdr:pic>
      <xdr:nvPicPr>
        <xdr:cNvPr id="1066" name="Subgraph-bunny5moon" descr="Img-bunny5moon.png"/>
        <xdr:cNvPicPr>
          <a:picLocks/>
        </xdr:cNvPicPr>
      </xdr:nvPicPr>
      <xdr:blipFill>
        <a:blip xmlns:r="http://schemas.openxmlformats.org/officeDocument/2006/relationships" r:embed="rId2" cstate="print"/>
        <a:stretch>
          <a:fillRect/>
        </a:stretch>
      </xdr:blipFill>
      <xdr:spPr>
        <a:xfrm>
          <a:off x="635000" y="78130400"/>
          <a:ext cx="723900" cy="476250"/>
        </a:xfrm>
        <a:prstGeom prst="rect">
          <a:avLst/>
        </a:prstGeom>
      </xdr:spPr>
    </xdr:pic>
    <xdr:clientData/>
  </xdr:twoCellAnchor>
  <xdr:twoCellAnchor editAs="oneCell">
    <xdr:from>
      <xdr:col>1</xdr:col>
      <xdr:colOff>25400</xdr:colOff>
      <xdr:row>151</xdr:row>
      <xdr:rowOff>25400</xdr:rowOff>
    </xdr:from>
    <xdr:to>
      <xdr:col>1</xdr:col>
      <xdr:colOff>749300</xdr:colOff>
      <xdr:row>151</xdr:row>
      <xdr:rowOff>501650</xdr:rowOff>
    </xdr:to>
    <xdr:pic>
      <xdr:nvPicPr>
        <xdr:cNvPr id="1067" name="Subgraph-liberalatheist6" descr="Img-liberalatheist6.png"/>
        <xdr:cNvPicPr>
          <a:picLocks/>
        </xdr:cNvPicPr>
      </xdr:nvPicPr>
      <xdr:blipFill>
        <a:blip xmlns:r="http://schemas.openxmlformats.org/officeDocument/2006/relationships" r:embed="rId5" cstate="print"/>
        <a:stretch>
          <a:fillRect/>
        </a:stretch>
      </xdr:blipFill>
      <xdr:spPr>
        <a:xfrm>
          <a:off x="635000" y="78654275"/>
          <a:ext cx="723900" cy="476250"/>
        </a:xfrm>
        <a:prstGeom prst="rect">
          <a:avLst/>
        </a:prstGeom>
      </xdr:spPr>
    </xdr:pic>
    <xdr:clientData/>
  </xdr:twoCellAnchor>
  <xdr:twoCellAnchor editAs="oneCell">
    <xdr:from>
      <xdr:col>1</xdr:col>
      <xdr:colOff>25400</xdr:colOff>
      <xdr:row>152</xdr:row>
      <xdr:rowOff>25400</xdr:rowOff>
    </xdr:from>
    <xdr:to>
      <xdr:col>1</xdr:col>
      <xdr:colOff>749300</xdr:colOff>
      <xdr:row>152</xdr:row>
      <xdr:rowOff>501650</xdr:rowOff>
    </xdr:to>
    <xdr:pic>
      <xdr:nvPicPr>
        <xdr:cNvPr id="1068" name="Subgraph-tesswilliams6" descr="Img-tesswilliams6.png"/>
        <xdr:cNvPicPr>
          <a:picLocks/>
        </xdr:cNvPicPr>
      </xdr:nvPicPr>
      <xdr:blipFill>
        <a:blip xmlns:r="http://schemas.openxmlformats.org/officeDocument/2006/relationships" r:embed="rId2" cstate="print"/>
        <a:stretch>
          <a:fillRect/>
        </a:stretch>
      </xdr:blipFill>
      <xdr:spPr>
        <a:xfrm>
          <a:off x="635000" y="79178150"/>
          <a:ext cx="723900" cy="476250"/>
        </a:xfrm>
        <a:prstGeom prst="rect">
          <a:avLst/>
        </a:prstGeom>
      </xdr:spPr>
    </xdr:pic>
    <xdr:clientData/>
  </xdr:twoCellAnchor>
  <xdr:twoCellAnchor editAs="oneCell">
    <xdr:from>
      <xdr:col>1</xdr:col>
      <xdr:colOff>25400</xdr:colOff>
      <xdr:row>153</xdr:row>
      <xdr:rowOff>25400</xdr:rowOff>
    </xdr:from>
    <xdr:to>
      <xdr:col>1</xdr:col>
      <xdr:colOff>749300</xdr:colOff>
      <xdr:row>153</xdr:row>
      <xdr:rowOff>501650</xdr:rowOff>
    </xdr:to>
    <xdr:pic>
      <xdr:nvPicPr>
        <xdr:cNvPr id="1069" name="Subgraph-oldandrewuk" descr="Img-oldandrewuk.png"/>
        <xdr:cNvPicPr>
          <a:picLocks/>
        </xdr:cNvPicPr>
      </xdr:nvPicPr>
      <xdr:blipFill>
        <a:blip xmlns:r="http://schemas.openxmlformats.org/officeDocument/2006/relationships" r:embed="rId3" cstate="print"/>
        <a:stretch>
          <a:fillRect/>
        </a:stretch>
      </xdr:blipFill>
      <xdr:spPr>
        <a:xfrm>
          <a:off x="635000" y="79702025"/>
          <a:ext cx="723900" cy="476250"/>
        </a:xfrm>
        <a:prstGeom prst="rect">
          <a:avLst/>
        </a:prstGeom>
      </xdr:spPr>
    </xdr:pic>
    <xdr:clientData/>
  </xdr:twoCellAnchor>
  <xdr:twoCellAnchor editAs="oneCell">
    <xdr:from>
      <xdr:col>1</xdr:col>
      <xdr:colOff>25400</xdr:colOff>
      <xdr:row>154</xdr:row>
      <xdr:rowOff>25400</xdr:rowOff>
    </xdr:from>
    <xdr:to>
      <xdr:col>1</xdr:col>
      <xdr:colOff>749300</xdr:colOff>
      <xdr:row>154</xdr:row>
      <xdr:rowOff>501650</xdr:rowOff>
    </xdr:to>
    <xdr:pic>
      <xdr:nvPicPr>
        <xdr:cNvPr id="1070" name="Subgraph-labourteachers" descr="Img-labourteachers.png"/>
        <xdr:cNvPicPr>
          <a:picLocks/>
        </xdr:cNvPicPr>
      </xdr:nvPicPr>
      <xdr:blipFill>
        <a:blip xmlns:r="http://schemas.openxmlformats.org/officeDocument/2006/relationships" r:embed="rId6" cstate="print"/>
        <a:stretch>
          <a:fillRect/>
        </a:stretch>
      </xdr:blipFill>
      <xdr:spPr>
        <a:xfrm>
          <a:off x="635000" y="80225900"/>
          <a:ext cx="723900" cy="476250"/>
        </a:xfrm>
        <a:prstGeom prst="rect">
          <a:avLst/>
        </a:prstGeom>
      </xdr:spPr>
    </xdr:pic>
    <xdr:clientData/>
  </xdr:twoCellAnchor>
  <xdr:twoCellAnchor editAs="oneCell">
    <xdr:from>
      <xdr:col>1</xdr:col>
      <xdr:colOff>25400</xdr:colOff>
      <xdr:row>155</xdr:row>
      <xdr:rowOff>25400</xdr:rowOff>
    </xdr:from>
    <xdr:to>
      <xdr:col>1</xdr:col>
      <xdr:colOff>749300</xdr:colOff>
      <xdr:row>155</xdr:row>
      <xdr:rowOff>501650</xdr:rowOff>
    </xdr:to>
    <xdr:pic>
      <xdr:nvPicPr>
        <xdr:cNvPr id="1071" name="Subgraph-drozann" descr="Img-drozann.png"/>
        <xdr:cNvPicPr>
          <a:picLocks/>
        </xdr:cNvPicPr>
      </xdr:nvPicPr>
      <xdr:blipFill>
        <a:blip xmlns:r="http://schemas.openxmlformats.org/officeDocument/2006/relationships" r:embed="rId3" cstate="print"/>
        <a:stretch>
          <a:fillRect/>
        </a:stretch>
      </xdr:blipFill>
      <xdr:spPr>
        <a:xfrm>
          <a:off x="635000" y="80749775"/>
          <a:ext cx="723900" cy="476250"/>
        </a:xfrm>
        <a:prstGeom prst="rect">
          <a:avLst/>
        </a:prstGeom>
      </xdr:spPr>
    </xdr:pic>
    <xdr:clientData/>
  </xdr:twoCellAnchor>
  <xdr:twoCellAnchor editAs="oneCell">
    <xdr:from>
      <xdr:col>1</xdr:col>
      <xdr:colOff>25400</xdr:colOff>
      <xdr:row>156</xdr:row>
      <xdr:rowOff>25400</xdr:rowOff>
    </xdr:from>
    <xdr:to>
      <xdr:col>1</xdr:col>
      <xdr:colOff>749300</xdr:colOff>
      <xdr:row>156</xdr:row>
      <xdr:rowOff>501650</xdr:rowOff>
    </xdr:to>
    <xdr:pic>
      <xdr:nvPicPr>
        <xdr:cNvPr id="1072" name="Subgraph-glblctzn" descr="Img-glblctzn.png"/>
        <xdr:cNvPicPr>
          <a:picLocks/>
        </xdr:cNvPicPr>
      </xdr:nvPicPr>
      <xdr:blipFill>
        <a:blip xmlns:r="http://schemas.openxmlformats.org/officeDocument/2006/relationships" r:embed="rId6" cstate="print"/>
        <a:stretch>
          <a:fillRect/>
        </a:stretch>
      </xdr:blipFill>
      <xdr:spPr>
        <a:xfrm>
          <a:off x="635000" y="81273650"/>
          <a:ext cx="723900" cy="476250"/>
        </a:xfrm>
        <a:prstGeom prst="rect">
          <a:avLst/>
        </a:prstGeom>
      </xdr:spPr>
    </xdr:pic>
    <xdr:clientData/>
  </xdr:twoCellAnchor>
  <xdr:twoCellAnchor editAs="oneCell">
    <xdr:from>
      <xdr:col>1</xdr:col>
      <xdr:colOff>25400</xdr:colOff>
      <xdr:row>157</xdr:row>
      <xdr:rowOff>25400</xdr:rowOff>
    </xdr:from>
    <xdr:to>
      <xdr:col>1</xdr:col>
      <xdr:colOff>749300</xdr:colOff>
      <xdr:row>157</xdr:row>
      <xdr:rowOff>501650</xdr:rowOff>
    </xdr:to>
    <xdr:pic>
      <xdr:nvPicPr>
        <xdr:cNvPr id="1073" name="Subgraph-tarbiyahacademy" descr="Img-tarbiyahacademy.png"/>
        <xdr:cNvPicPr>
          <a:picLocks/>
        </xdr:cNvPicPr>
      </xdr:nvPicPr>
      <xdr:blipFill>
        <a:blip xmlns:r="http://schemas.openxmlformats.org/officeDocument/2006/relationships" r:embed="rId5" cstate="print"/>
        <a:stretch>
          <a:fillRect/>
        </a:stretch>
      </xdr:blipFill>
      <xdr:spPr>
        <a:xfrm>
          <a:off x="635000" y="81797525"/>
          <a:ext cx="723900" cy="476250"/>
        </a:xfrm>
        <a:prstGeom prst="rect">
          <a:avLst/>
        </a:prstGeom>
      </xdr:spPr>
    </xdr:pic>
    <xdr:clientData/>
  </xdr:twoCellAnchor>
  <xdr:twoCellAnchor editAs="oneCell">
    <xdr:from>
      <xdr:col>1</xdr:col>
      <xdr:colOff>25400</xdr:colOff>
      <xdr:row>158</xdr:row>
      <xdr:rowOff>25400</xdr:rowOff>
    </xdr:from>
    <xdr:to>
      <xdr:col>1</xdr:col>
      <xdr:colOff>749300</xdr:colOff>
      <xdr:row>158</xdr:row>
      <xdr:rowOff>501650</xdr:rowOff>
    </xdr:to>
    <xdr:pic>
      <xdr:nvPicPr>
        <xdr:cNvPr id="1074" name="Subgraph-stclairtheatre" descr="Img-stclairtheatre.png"/>
        <xdr:cNvPicPr>
          <a:picLocks/>
        </xdr:cNvPicPr>
      </xdr:nvPicPr>
      <xdr:blipFill>
        <a:blip xmlns:r="http://schemas.openxmlformats.org/officeDocument/2006/relationships" r:embed="rId18" cstate="print"/>
        <a:stretch>
          <a:fillRect/>
        </a:stretch>
      </xdr:blipFill>
      <xdr:spPr>
        <a:xfrm>
          <a:off x="635000" y="82321400"/>
          <a:ext cx="723900" cy="476250"/>
        </a:xfrm>
        <a:prstGeom prst="rect">
          <a:avLst/>
        </a:prstGeom>
      </xdr:spPr>
    </xdr:pic>
    <xdr:clientData/>
  </xdr:twoCellAnchor>
  <xdr:twoCellAnchor editAs="oneCell">
    <xdr:from>
      <xdr:col>1</xdr:col>
      <xdr:colOff>25400</xdr:colOff>
      <xdr:row>159</xdr:row>
      <xdr:rowOff>25400</xdr:rowOff>
    </xdr:from>
    <xdr:to>
      <xdr:col>1</xdr:col>
      <xdr:colOff>749300</xdr:colOff>
      <xdr:row>159</xdr:row>
      <xdr:rowOff>501650</xdr:rowOff>
    </xdr:to>
    <xdr:pic>
      <xdr:nvPicPr>
        <xdr:cNvPr id="1075" name="Subgraph-marciadrutdavis" descr="Img-marciadrutdavis.png"/>
        <xdr:cNvPicPr>
          <a:picLocks/>
        </xdr:cNvPicPr>
      </xdr:nvPicPr>
      <xdr:blipFill>
        <a:blip xmlns:r="http://schemas.openxmlformats.org/officeDocument/2006/relationships" r:embed="rId5" cstate="print"/>
        <a:stretch>
          <a:fillRect/>
        </a:stretch>
      </xdr:blipFill>
      <xdr:spPr>
        <a:xfrm>
          <a:off x="635000" y="82845275"/>
          <a:ext cx="723900" cy="476250"/>
        </a:xfrm>
        <a:prstGeom prst="rect">
          <a:avLst/>
        </a:prstGeom>
      </xdr:spPr>
    </xdr:pic>
    <xdr:clientData/>
  </xdr:twoCellAnchor>
  <xdr:twoCellAnchor editAs="oneCell">
    <xdr:from>
      <xdr:col>1</xdr:col>
      <xdr:colOff>25400</xdr:colOff>
      <xdr:row>160</xdr:row>
      <xdr:rowOff>25400</xdr:rowOff>
    </xdr:from>
    <xdr:to>
      <xdr:col>1</xdr:col>
      <xdr:colOff>749300</xdr:colOff>
      <xdr:row>160</xdr:row>
      <xdr:rowOff>501650</xdr:rowOff>
    </xdr:to>
    <xdr:pic>
      <xdr:nvPicPr>
        <xdr:cNvPr id="1076" name="Subgraph-mbzeee" descr="Img-mbzeee.png"/>
        <xdr:cNvPicPr>
          <a:picLocks/>
        </xdr:cNvPicPr>
      </xdr:nvPicPr>
      <xdr:blipFill>
        <a:blip xmlns:r="http://schemas.openxmlformats.org/officeDocument/2006/relationships" r:embed="rId21" cstate="print"/>
        <a:stretch>
          <a:fillRect/>
        </a:stretch>
      </xdr:blipFill>
      <xdr:spPr>
        <a:xfrm>
          <a:off x="635000" y="83369150"/>
          <a:ext cx="723900" cy="476250"/>
        </a:xfrm>
        <a:prstGeom prst="rect">
          <a:avLst/>
        </a:prstGeom>
      </xdr:spPr>
    </xdr:pic>
    <xdr:clientData/>
  </xdr:twoCellAnchor>
  <xdr:twoCellAnchor editAs="oneCell">
    <xdr:from>
      <xdr:col>1</xdr:col>
      <xdr:colOff>25400</xdr:colOff>
      <xdr:row>161</xdr:row>
      <xdr:rowOff>25400</xdr:rowOff>
    </xdr:from>
    <xdr:to>
      <xdr:col>1</xdr:col>
      <xdr:colOff>749300</xdr:colOff>
      <xdr:row>161</xdr:row>
      <xdr:rowOff>501650</xdr:rowOff>
    </xdr:to>
    <xdr:pic>
      <xdr:nvPicPr>
        <xdr:cNvPr id="1077" name="Subgraph-faraztalat" descr="Img-faraztalat.png"/>
        <xdr:cNvPicPr>
          <a:picLocks/>
        </xdr:cNvPicPr>
      </xdr:nvPicPr>
      <xdr:blipFill>
        <a:blip xmlns:r="http://schemas.openxmlformats.org/officeDocument/2006/relationships" r:embed="rId22" cstate="print"/>
        <a:stretch>
          <a:fillRect/>
        </a:stretch>
      </xdr:blipFill>
      <xdr:spPr>
        <a:xfrm>
          <a:off x="635000" y="83893025"/>
          <a:ext cx="723900" cy="476250"/>
        </a:xfrm>
        <a:prstGeom prst="rect">
          <a:avLst/>
        </a:prstGeom>
      </xdr:spPr>
    </xdr:pic>
    <xdr:clientData/>
  </xdr:twoCellAnchor>
  <xdr:twoCellAnchor editAs="oneCell">
    <xdr:from>
      <xdr:col>1</xdr:col>
      <xdr:colOff>25400</xdr:colOff>
      <xdr:row>162</xdr:row>
      <xdr:rowOff>25400</xdr:rowOff>
    </xdr:from>
    <xdr:to>
      <xdr:col>1</xdr:col>
      <xdr:colOff>749300</xdr:colOff>
      <xdr:row>162</xdr:row>
      <xdr:rowOff>501650</xdr:rowOff>
    </xdr:to>
    <xdr:pic>
      <xdr:nvPicPr>
        <xdr:cNvPr id="1078" name="Subgraph-yrwhm" descr="Img-yrwhm.png"/>
        <xdr:cNvPicPr>
          <a:picLocks/>
        </xdr:cNvPicPr>
      </xdr:nvPicPr>
      <xdr:blipFill>
        <a:blip xmlns:r="http://schemas.openxmlformats.org/officeDocument/2006/relationships" r:embed="rId23" cstate="print"/>
        <a:stretch>
          <a:fillRect/>
        </a:stretch>
      </xdr:blipFill>
      <xdr:spPr>
        <a:xfrm>
          <a:off x="635000" y="84416900"/>
          <a:ext cx="723900" cy="476250"/>
        </a:xfrm>
        <a:prstGeom prst="rect">
          <a:avLst/>
        </a:prstGeom>
      </xdr:spPr>
    </xdr:pic>
    <xdr:clientData/>
  </xdr:twoCellAnchor>
  <xdr:twoCellAnchor editAs="oneCell">
    <xdr:from>
      <xdr:col>1</xdr:col>
      <xdr:colOff>25400</xdr:colOff>
      <xdr:row>163</xdr:row>
      <xdr:rowOff>25400</xdr:rowOff>
    </xdr:from>
    <xdr:to>
      <xdr:col>1</xdr:col>
      <xdr:colOff>749300</xdr:colOff>
      <xdr:row>163</xdr:row>
      <xdr:rowOff>501650</xdr:rowOff>
    </xdr:to>
    <xdr:pic>
      <xdr:nvPicPr>
        <xdr:cNvPr id="1079" name="Subgraph-nidak_" descr="Img-nidak_.png"/>
        <xdr:cNvPicPr>
          <a:picLocks/>
        </xdr:cNvPicPr>
      </xdr:nvPicPr>
      <xdr:blipFill>
        <a:blip xmlns:r="http://schemas.openxmlformats.org/officeDocument/2006/relationships" r:embed="rId22" cstate="print"/>
        <a:stretch>
          <a:fillRect/>
        </a:stretch>
      </xdr:blipFill>
      <xdr:spPr>
        <a:xfrm>
          <a:off x="635000" y="84940775"/>
          <a:ext cx="723900" cy="476250"/>
        </a:xfrm>
        <a:prstGeom prst="rect">
          <a:avLst/>
        </a:prstGeom>
      </xdr:spPr>
    </xdr:pic>
    <xdr:clientData/>
  </xdr:twoCellAnchor>
  <xdr:twoCellAnchor editAs="oneCell">
    <xdr:from>
      <xdr:col>1</xdr:col>
      <xdr:colOff>25400</xdr:colOff>
      <xdr:row>164</xdr:row>
      <xdr:rowOff>25400</xdr:rowOff>
    </xdr:from>
    <xdr:to>
      <xdr:col>1</xdr:col>
      <xdr:colOff>749300</xdr:colOff>
      <xdr:row>164</xdr:row>
      <xdr:rowOff>501650</xdr:rowOff>
    </xdr:to>
    <xdr:pic>
      <xdr:nvPicPr>
        <xdr:cNvPr id="1080" name="Subgraph-haleemak_" descr="Img-haleemak_.png"/>
        <xdr:cNvPicPr>
          <a:picLocks/>
        </xdr:cNvPicPr>
      </xdr:nvPicPr>
      <xdr:blipFill>
        <a:blip xmlns:r="http://schemas.openxmlformats.org/officeDocument/2006/relationships" r:embed="rId6" cstate="print"/>
        <a:stretch>
          <a:fillRect/>
        </a:stretch>
      </xdr:blipFill>
      <xdr:spPr>
        <a:xfrm>
          <a:off x="635000" y="85464650"/>
          <a:ext cx="723900" cy="476250"/>
        </a:xfrm>
        <a:prstGeom prst="rect">
          <a:avLst/>
        </a:prstGeom>
      </xdr:spPr>
    </xdr:pic>
    <xdr:clientData/>
  </xdr:twoCellAnchor>
  <xdr:twoCellAnchor editAs="oneCell">
    <xdr:from>
      <xdr:col>1</xdr:col>
      <xdr:colOff>25400</xdr:colOff>
      <xdr:row>165</xdr:row>
      <xdr:rowOff>25400</xdr:rowOff>
    </xdr:from>
    <xdr:to>
      <xdr:col>1</xdr:col>
      <xdr:colOff>749300</xdr:colOff>
      <xdr:row>165</xdr:row>
      <xdr:rowOff>501650</xdr:rowOff>
    </xdr:to>
    <xdr:pic>
      <xdr:nvPicPr>
        <xdr:cNvPr id="1081" name="Subgraph-woman_223" descr="Img-woman_223.png"/>
        <xdr:cNvPicPr>
          <a:picLocks/>
        </xdr:cNvPicPr>
      </xdr:nvPicPr>
      <xdr:blipFill>
        <a:blip xmlns:r="http://schemas.openxmlformats.org/officeDocument/2006/relationships" r:embed="rId3" cstate="print"/>
        <a:stretch>
          <a:fillRect/>
        </a:stretch>
      </xdr:blipFill>
      <xdr:spPr>
        <a:xfrm>
          <a:off x="635000" y="85988525"/>
          <a:ext cx="723900" cy="476250"/>
        </a:xfrm>
        <a:prstGeom prst="rect">
          <a:avLst/>
        </a:prstGeom>
      </xdr:spPr>
    </xdr:pic>
    <xdr:clientData/>
  </xdr:twoCellAnchor>
  <xdr:twoCellAnchor editAs="oneCell">
    <xdr:from>
      <xdr:col>1</xdr:col>
      <xdr:colOff>25400</xdr:colOff>
      <xdr:row>166</xdr:row>
      <xdr:rowOff>25400</xdr:rowOff>
    </xdr:from>
    <xdr:to>
      <xdr:col>1</xdr:col>
      <xdr:colOff>749300</xdr:colOff>
      <xdr:row>166</xdr:row>
      <xdr:rowOff>501650</xdr:rowOff>
    </xdr:to>
    <xdr:pic>
      <xdr:nvPicPr>
        <xdr:cNvPr id="1082" name="Subgraph-trevyjnr" descr="Img-trevyjnr.png"/>
        <xdr:cNvPicPr>
          <a:picLocks/>
        </xdr:cNvPicPr>
      </xdr:nvPicPr>
      <xdr:blipFill>
        <a:blip xmlns:r="http://schemas.openxmlformats.org/officeDocument/2006/relationships" r:embed="rId6" cstate="print"/>
        <a:stretch>
          <a:fillRect/>
        </a:stretch>
      </xdr:blipFill>
      <xdr:spPr>
        <a:xfrm>
          <a:off x="635000" y="86512400"/>
          <a:ext cx="723900" cy="476250"/>
        </a:xfrm>
        <a:prstGeom prst="rect">
          <a:avLst/>
        </a:prstGeom>
      </xdr:spPr>
    </xdr:pic>
    <xdr:clientData/>
  </xdr:twoCellAnchor>
  <xdr:twoCellAnchor editAs="oneCell">
    <xdr:from>
      <xdr:col>1</xdr:col>
      <xdr:colOff>25400</xdr:colOff>
      <xdr:row>167</xdr:row>
      <xdr:rowOff>25400</xdr:rowOff>
    </xdr:from>
    <xdr:to>
      <xdr:col>1</xdr:col>
      <xdr:colOff>749300</xdr:colOff>
      <xdr:row>167</xdr:row>
      <xdr:rowOff>501650</xdr:rowOff>
    </xdr:to>
    <xdr:pic>
      <xdr:nvPicPr>
        <xdr:cNvPr id="1083" name="Subgraph-askcreditlady" descr="Img-askcreditlady.png"/>
        <xdr:cNvPicPr>
          <a:picLocks/>
        </xdr:cNvPicPr>
      </xdr:nvPicPr>
      <xdr:blipFill>
        <a:blip xmlns:r="http://schemas.openxmlformats.org/officeDocument/2006/relationships" r:embed="rId5" cstate="print"/>
        <a:stretch>
          <a:fillRect/>
        </a:stretch>
      </xdr:blipFill>
      <xdr:spPr>
        <a:xfrm>
          <a:off x="635000" y="87036275"/>
          <a:ext cx="723900" cy="476250"/>
        </a:xfrm>
        <a:prstGeom prst="rect">
          <a:avLst/>
        </a:prstGeom>
      </xdr:spPr>
    </xdr:pic>
    <xdr:clientData/>
  </xdr:twoCellAnchor>
  <xdr:twoCellAnchor editAs="oneCell">
    <xdr:from>
      <xdr:col>1</xdr:col>
      <xdr:colOff>25400</xdr:colOff>
      <xdr:row>168</xdr:row>
      <xdr:rowOff>25400</xdr:rowOff>
    </xdr:from>
    <xdr:to>
      <xdr:col>1</xdr:col>
      <xdr:colOff>749300</xdr:colOff>
      <xdr:row>168</xdr:row>
      <xdr:rowOff>501650</xdr:rowOff>
    </xdr:to>
    <xdr:pic>
      <xdr:nvPicPr>
        <xdr:cNvPr id="1084" name="Subgraph-jane_basham" descr="Img-jane_basham.png"/>
        <xdr:cNvPicPr>
          <a:picLocks/>
        </xdr:cNvPicPr>
      </xdr:nvPicPr>
      <xdr:blipFill>
        <a:blip xmlns:r="http://schemas.openxmlformats.org/officeDocument/2006/relationships" r:embed="rId2" cstate="print"/>
        <a:stretch>
          <a:fillRect/>
        </a:stretch>
      </xdr:blipFill>
      <xdr:spPr>
        <a:xfrm>
          <a:off x="635000" y="87560150"/>
          <a:ext cx="723900" cy="476250"/>
        </a:xfrm>
        <a:prstGeom prst="rect">
          <a:avLst/>
        </a:prstGeom>
      </xdr:spPr>
    </xdr:pic>
    <xdr:clientData/>
  </xdr:twoCellAnchor>
  <xdr:twoCellAnchor editAs="oneCell">
    <xdr:from>
      <xdr:col>1</xdr:col>
      <xdr:colOff>25400</xdr:colOff>
      <xdr:row>169</xdr:row>
      <xdr:rowOff>25400</xdr:rowOff>
    </xdr:from>
    <xdr:to>
      <xdr:col>1</xdr:col>
      <xdr:colOff>749300</xdr:colOff>
      <xdr:row>169</xdr:row>
      <xdr:rowOff>501650</xdr:rowOff>
    </xdr:to>
    <xdr:pic>
      <xdr:nvPicPr>
        <xdr:cNvPr id="1085" name="Subgraph-kwebbrcn" descr="Img-kwebbrcn.png"/>
        <xdr:cNvPicPr>
          <a:picLocks/>
        </xdr:cNvPicPr>
      </xdr:nvPicPr>
      <xdr:blipFill>
        <a:blip xmlns:r="http://schemas.openxmlformats.org/officeDocument/2006/relationships" r:embed="rId2" cstate="print"/>
        <a:stretch>
          <a:fillRect/>
        </a:stretch>
      </xdr:blipFill>
      <xdr:spPr>
        <a:xfrm>
          <a:off x="635000" y="88084025"/>
          <a:ext cx="723900" cy="476250"/>
        </a:xfrm>
        <a:prstGeom prst="rect">
          <a:avLst/>
        </a:prstGeom>
      </xdr:spPr>
    </xdr:pic>
    <xdr:clientData/>
  </xdr:twoCellAnchor>
  <xdr:twoCellAnchor editAs="oneCell">
    <xdr:from>
      <xdr:col>1</xdr:col>
      <xdr:colOff>25400</xdr:colOff>
      <xdr:row>170</xdr:row>
      <xdr:rowOff>25400</xdr:rowOff>
    </xdr:from>
    <xdr:to>
      <xdr:col>1</xdr:col>
      <xdr:colOff>749300</xdr:colOff>
      <xdr:row>170</xdr:row>
      <xdr:rowOff>501650</xdr:rowOff>
    </xdr:to>
    <xdr:pic>
      <xdr:nvPicPr>
        <xdr:cNvPr id="1086" name="Subgraph-afsienko" descr="Img-afsienko.png"/>
        <xdr:cNvPicPr>
          <a:picLocks/>
        </xdr:cNvPicPr>
      </xdr:nvPicPr>
      <xdr:blipFill>
        <a:blip xmlns:r="http://schemas.openxmlformats.org/officeDocument/2006/relationships" r:embed="rId3" cstate="print"/>
        <a:stretch>
          <a:fillRect/>
        </a:stretch>
      </xdr:blipFill>
      <xdr:spPr>
        <a:xfrm>
          <a:off x="635000" y="88607900"/>
          <a:ext cx="723900" cy="476250"/>
        </a:xfrm>
        <a:prstGeom prst="rect">
          <a:avLst/>
        </a:prstGeom>
      </xdr:spPr>
    </xdr:pic>
    <xdr:clientData/>
  </xdr:twoCellAnchor>
  <xdr:twoCellAnchor editAs="oneCell">
    <xdr:from>
      <xdr:col>1</xdr:col>
      <xdr:colOff>25400</xdr:colOff>
      <xdr:row>171</xdr:row>
      <xdr:rowOff>25400</xdr:rowOff>
    </xdr:from>
    <xdr:to>
      <xdr:col>1</xdr:col>
      <xdr:colOff>749300</xdr:colOff>
      <xdr:row>171</xdr:row>
      <xdr:rowOff>501650</xdr:rowOff>
    </xdr:to>
    <xdr:pic>
      <xdr:nvPicPr>
        <xdr:cNvPr id="1087" name="Subgraph-rollingstone" descr="Img-rollingstone.png"/>
        <xdr:cNvPicPr>
          <a:picLocks/>
        </xdr:cNvPicPr>
      </xdr:nvPicPr>
      <xdr:blipFill>
        <a:blip xmlns:r="http://schemas.openxmlformats.org/officeDocument/2006/relationships" r:embed="rId6" cstate="print"/>
        <a:stretch>
          <a:fillRect/>
        </a:stretch>
      </xdr:blipFill>
      <xdr:spPr>
        <a:xfrm>
          <a:off x="635000" y="89131775"/>
          <a:ext cx="723900" cy="476250"/>
        </a:xfrm>
        <a:prstGeom prst="rect">
          <a:avLst/>
        </a:prstGeom>
      </xdr:spPr>
    </xdr:pic>
    <xdr:clientData/>
  </xdr:twoCellAnchor>
  <xdr:twoCellAnchor editAs="oneCell">
    <xdr:from>
      <xdr:col>1</xdr:col>
      <xdr:colOff>25400</xdr:colOff>
      <xdr:row>172</xdr:row>
      <xdr:rowOff>25400</xdr:rowOff>
    </xdr:from>
    <xdr:to>
      <xdr:col>1</xdr:col>
      <xdr:colOff>749300</xdr:colOff>
      <xdr:row>172</xdr:row>
      <xdr:rowOff>501650</xdr:rowOff>
    </xdr:to>
    <xdr:pic>
      <xdr:nvPicPr>
        <xdr:cNvPr id="1088" name="Subgraph-leandrapersad" descr="Img-leandrapersad.png"/>
        <xdr:cNvPicPr>
          <a:picLocks/>
        </xdr:cNvPicPr>
      </xdr:nvPicPr>
      <xdr:blipFill>
        <a:blip xmlns:r="http://schemas.openxmlformats.org/officeDocument/2006/relationships" r:embed="rId24" cstate="print"/>
        <a:stretch>
          <a:fillRect/>
        </a:stretch>
      </xdr:blipFill>
      <xdr:spPr>
        <a:xfrm>
          <a:off x="635000" y="89655650"/>
          <a:ext cx="723900" cy="476250"/>
        </a:xfrm>
        <a:prstGeom prst="rect">
          <a:avLst/>
        </a:prstGeom>
      </xdr:spPr>
    </xdr:pic>
    <xdr:clientData/>
  </xdr:twoCellAnchor>
  <xdr:twoCellAnchor editAs="oneCell">
    <xdr:from>
      <xdr:col>1</xdr:col>
      <xdr:colOff>25400</xdr:colOff>
      <xdr:row>173</xdr:row>
      <xdr:rowOff>25400</xdr:rowOff>
    </xdr:from>
    <xdr:to>
      <xdr:col>1</xdr:col>
      <xdr:colOff>749300</xdr:colOff>
      <xdr:row>173</xdr:row>
      <xdr:rowOff>501650</xdr:rowOff>
    </xdr:to>
    <xdr:pic>
      <xdr:nvPicPr>
        <xdr:cNvPr id="1089" name="Subgraph-tamaarraa_" descr="Img-tamaarraa_.png"/>
        <xdr:cNvPicPr>
          <a:picLocks/>
        </xdr:cNvPicPr>
      </xdr:nvPicPr>
      <xdr:blipFill>
        <a:blip xmlns:r="http://schemas.openxmlformats.org/officeDocument/2006/relationships" r:embed="rId25" cstate="print"/>
        <a:stretch>
          <a:fillRect/>
        </a:stretch>
      </xdr:blipFill>
      <xdr:spPr>
        <a:xfrm>
          <a:off x="635000" y="90179525"/>
          <a:ext cx="723900" cy="476250"/>
        </a:xfrm>
        <a:prstGeom prst="rect">
          <a:avLst/>
        </a:prstGeom>
      </xdr:spPr>
    </xdr:pic>
    <xdr:clientData/>
  </xdr:twoCellAnchor>
  <xdr:twoCellAnchor editAs="oneCell">
    <xdr:from>
      <xdr:col>1</xdr:col>
      <xdr:colOff>25400</xdr:colOff>
      <xdr:row>174</xdr:row>
      <xdr:rowOff>25400</xdr:rowOff>
    </xdr:from>
    <xdr:to>
      <xdr:col>1</xdr:col>
      <xdr:colOff>749300</xdr:colOff>
      <xdr:row>174</xdr:row>
      <xdr:rowOff>501650</xdr:rowOff>
    </xdr:to>
    <xdr:pic>
      <xdr:nvPicPr>
        <xdr:cNvPr id="1090" name="Subgraph-fablekids" descr="Img-fablekids.png"/>
        <xdr:cNvPicPr>
          <a:picLocks/>
        </xdr:cNvPicPr>
      </xdr:nvPicPr>
      <xdr:blipFill>
        <a:blip xmlns:r="http://schemas.openxmlformats.org/officeDocument/2006/relationships" r:embed="rId3" cstate="print"/>
        <a:stretch>
          <a:fillRect/>
        </a:stretch>
      </xdr:blipFill>
      <xdr:spPr>
        <a:xfrm>
          <a:off x="635000" y="90703400"/>
          <a:ext cx="723900" cy="476250"/>
        </a:xfrm>
        <a:prstGeom prst="rect">
          <a:avLst/>
        </a:prstGeom>
      </xdr:spPr>
    </xdr:pic>
    <xdr:clientData/>
  </xdr:twoCellAnchor>
  <xdr:twoCellAnchor editAs="oneCell">
    <xdr:from>
      <xdr:col>1</xdr:col>
      <xdr:colOff>25400</xdr:colOff>
      <xdr:row>175</xdr:row>
      <xdr:rowOff>25400</xdr:rowOff>
    </xdr:from>
    <xdr:to>
      <xdr:col>1</xdr:col>
      <xdr:colOff>749300</xdr:colOff>
      <xdr:row>175</xdr:row>
      <xdr:rowOff>501650</xdr:rowOff>
    </xdr:to>
    <xdr:pic>
      <xdr:nvPicPr>
        <xdr:cNvPr id="1091" name="Subgraph-hackeducation" descr="Img-hackeducation.png"/>
        <xdr:cNvPicPr>
          <a:picLocks/>
        </xdr:cNvPicPr>
      </xdr:nvPicPr>
      <xdr:blipFill>
        <a:blip xmlns:r="http://schemas.openxmlformats.org/officeDocument/2006/relationships" r:embed="rId4" cstate="print"/>
        <a:stretch>
          <a:fillRect/>
        </a:stretch>
      </xdr:blipFill>
      <xdr:spPr>
        <a:xfrm>
          <a:off x="635000" y="91227275"/>
          <a:ext cx="723900" cy="476250"/>
        </a:xfrm>
        <a:prstGeom prst="rect">
          <a:avLst/>
        </a:prstGeom>
      </xdr:spPr>
    </xdr:pic>
    <xdr:clientData/>
  </xdr:twoCellAnchor>
  <xdr:twoCellAnchor editAs="oneCell">
    <xdr:from>
      <xdr:col>1</xdr:col>
      <xdr:colOff>25400</xdr:colOff>
      <xdr:row>176</xdr:row>
      <xdr:rowOff>25400</xdr:rowOff>
    </xdr:from>
    <xdr:to>
      <xdr:col>1</xdr:col>
      <xdr:colOff>749300</xdr:colOff>
      <xdr:row>176</xdr:row>
      <xdr:rowOff>501650</xdr:rowOff>
    </xdr:to>
    <xdr:pic>
      <xdr:nvPicPr>
        <xdr:cNvPr id="1092" name="Subgraph-cetpa" descr="Img-cetpa.png"/>
        <xdr:cNvPicPr>
          <a:picLocks/>
        </xdr:cNvPicPr>
      </xdr:nvPicPr>
      <xdr:blipFill>
        <a:blip xmlns:r="http://schemas.openxmlformats.org/officeDocument/2006/relationships" r:embed="rId3" cstate="print"/>
        <a:stretch>
          <a:fillRect/>
        </a:stretch>
      </xdr:blipFill>
      <xdr:spPr>
        <a:xfrm>
          <a:off x="635000" y="91751150"/>
          <a:ext cx="723900" cy="476250"/>
        </a:xfrm>
        <a:prstGeom prst="rect">
          <a:avLst/>
        </a:prstGeom>
      </xdr:spPr>
    </xdr:pic>
    <xdr:clientData/>
  </xdr:twoCellAnchor>
  <xdr:twoCellAnchor editAs="oneCell">
    <xdr:from>
      <xdr:col>1</xdr:col>
      <xdr:colOff>25400</xdr:colOff>
      <xdr:row>177</xdr:row>
      <xdr:rowOff>25400</xdr:rowOff>
    </xdr:from>
    <xdr:to>
      <xdr:col>1</xdr:col>
      <xdr:colOff>749300</xdr:colOff>
      <xdr:row>177</xdr:row>
      <xdr:rowOff>501650</xdr:rowOff>
    </xdr:to>
    <xdr:pic>
      <xdr:nvPicPr>
        <xdr:cNvPr id="1093" name="Subgraph-illmatic99" descr="Img-illmatic99.png"/>
        <xdr:cNvPicPr>
          <a:picLocks/>
        </xdr:cNvPicPr>
      </xdr:nvPicPr>
      <xdr:blipFill>
        <a:blip xmlns:r="http://schemas.openxmlformats.org/officeDocument/2006/relationships" r:embed="rId26" cstate="print"/>
        <a:stretch>
          <a:fillRect/>
        </a:stretch>
      </xdr:blipFill>
      <xdr:spPr>
        <a:xfrm>
          <a:off x="635000" y="92275025"/>
          <a:ext cx="723900" cy="476250"/>
        </a:xfrm>
        <a:prstGeom prst="rect">
          <a:avLst/>
        </a:prstGeom>
      </xdr:spPr>
    </xdr:pic>
    <xdr:clientData/>
  </xdr:twoCellAnchor>
  <xdr:twoCellAnchor editAs="oneCell">
    <xdr:from>
      <xdr:col>1</xdr:col>
      <xdr:colOff>25400</xdr:colOff>
      <xdr:row>178</xdr:row>
      <xdr:rowOff>25400</xdr:rowOff>
    </xdr:from>
    <xdr:to>
      <xdr:col>1</xdr:col>
      <xdr:colOff>749300</xdr:colOff>
      <xdr:row>178</xdr:row>
      <xdr:rowOff>501650</xdr:rowOff>
    </xdr:to>
    <xdr:pic>
      <xdr:nvPicPr>
        <xdr:cNvPr id="1094" name="Subgraph-brittmchenry" descr="Img-brittmchenry.png"/>
        <xdr:cNvPicPr>
          <a:picLocks/>
        </xdr:cNvPicPr>
      </xdr:nvPicPr>
      <xdr:blipFill>
        <a:blip xmlns:r="http://schemas.openxmlformats.org/officeDocument/2006/relationships" r:embed="rId27" cstate="print"/>
        <a:stretch>
          <a:fillRect/>
        </a:stretch>
      </xdr:blipFill>
      <xdr:spPr>
        <a:xfrm>
          <a:off x="635000" y="92798900"/>
          <a:ext cx="723900" cy="476250"/>
        </a:xfrm>
        <a:prstGeom prst="rect">
          <a:avLst/>
        </a:prstGeom>
      </xdr:spPr>
    </xdr:pic>
    <xdr:clientData/>
  </xdr:twoCellAnchor>
  <xdr:twoCellAnchor editAs="oneCell">
    <xdr:from>
      <xdr:col>1</xdr:col>
      <xdr:colOff>25400</xdr:colOff>
      <xdr:row>179</xdr:row>
      <xdr:rowOff>25400</xdr:rowOff>
    </xdr:from>
    <xdr:to>
      <xdr:col>1</xdr:col>
      <xdr:colOff>749300</xdr:colOff>
      <xdr:row>179</xdr:row>
      <xdr:rowOff>501650</xdr:rowOff>
    </xdr:to>
    <xdr:pic>
      <xdr:nvPicPr>
        <xdr:cNvPr id="1095" name="Subgraph-jtheodozio" descr="Img-jtheodozio.png"/>
        <xdr:cNvPicPr>
          <a:picLocks/>
        </xdr:cNvPicPr>
      </xdr:nvPicPr>
      <xdr:blipFill>
        <a:blip xmlns:r="http://schemas.openxmlformats.org/officeDocument/2006/relationships" r:embed="rId27" cstate="print"/>
        <a:stretch>
          <a:fillRect/>
        </a:stretch>
      </xdr:blipFill>
      <xdr:spPr>
        <a:xfrm>
          <a:off x="635000" y="93322775"/>
          <a:ext cx="723900" cy="476250"/>
        </a:xfrm>
        <a:prstGeom prst="rect">
          <a:avLst/>
        </a:prstGeom>
      </xdr:spPr>
    </xdr:pic>
    <xdr:clientData/>
  </xdr:twoCellAnchor>
  <xdr:twoCellAnchor editAs="oneCell">
    <xdr:from>
      <xdr:col>1</xdr:col>
      <xdr:colOff>25400</xdr:colOff>
      <xdr:row>180</xdr:row>
      <xdr:rowOff>25400</xdr:rowOff>
    </xdr:from>
    <xdr:to>
      <xdr:col>1</xdr:col>
      <xdr:colOff>749300</xdr:colOff>
      <xdr:row>180</xdr:row>
      <xdr:rowOff>501650</xdr:rowOff>
    </xdr:to>
    <xdr:pic>
      <xdr:nvPicPr>
        <xdr:cNvPr id="1096" name="Subgraph-bullsot" descr="Img-bullsot.png"/>
        <xdr:cNvPicPr>
          <a:picLocks/>
        </xdr:cNvPicPr>
      </xdr:nvPicPr>
      <xdr:blipFill>
        <a:blip xmlns:r="http://schemas.openxmlformats.org/officeDocument/2006/relationships" r:embed="rId28" cstate="print"/>
        <a:stretch>
          <a:fillRect/>
        </a:stretch>
      </xdr:blipFill>
      <xdr:spPr>
        <a:xfrm>
          <a:off x="635000" y="93846650"/>
          <a:ext cx="723900" cy="476250"/>
        </a:xfrm>
        <a:prstGeom prst="rect">
          <a:avLst/>
        </a:prstGeom>
      </xdr:spPr>
    </xdr:pic>
    <xdr:clientData/>
  </xdr:twoCellAnchor>
  <xdr:twoCellAnchor editAs="oneCell">
    <xdr:from>
      <xdr:col>1</xdr:col>
      <xdr:colOff>25400</xdr:colOff>
      <xdr:row>181</xdr:row>
      <xdr:rowOff>25400</xdr:rowOff>
    </xdr:from>
    <xdr:to>
      <xdr:col>1</xdr:col>
      <xdr:colOff>749300</xdr:colOff>
      <xdr:row>181</xdr:row>
      <xdr:rowOff>501650</xdr:rowOff>
    </xdr:to>
    <xdr:pic>
      <xdr:nvPicPr>
        <xdr:cNvPr id="1097" name="Subgraph-brothermanphil" descr="Img-brothermanphil.png"/>
        <xdr:cNvPicPr>
          <a:picLocks/>
        </xdr:cNvPicPr>
      </xdr:nvPicPr>
      <xdr:blipFill>
        <a:blip xmlns:r="http://schemas.openxmlformats.org/officeDocument/2006/relationships" r:embed="rId26" cstate="print"/>
        <a:stretch>
          <a:fillRect/>
        </a:stretch>
      </xdr:blipFill>
      <xdr:spPr>
        <a:xfrm>
          <a:off x="635000" y="94370525"/>
          <a:ext cx="723900" cy="476250"/>
        </a:xfrm>
        <a:prstGeom prst="rect">
          <a:avLst/>
        </a:prstGeom>
      </xdr:spPr>
    </xdr:pic>
    <xdr:clientData/>
  </xdr:twoCellAnchor>
  <xdr:twoCellAnchor editAs="oneCell">
    <xdr:from>
      <xdr:col>1</xdr:col>
      <xdr:colOff>25400</xdr:colOff>
      <xdr:row>182</xdr:row>
      <xdr:rowOff>25400</xdr:rowOff>
    </xdr:from>
    <xdr:to>
      <xdr:col>1</xdr:col>
      <xdr:colOff>749300</xdr:colOff>
      <xdr:row>182</xdr:row>
      <xdr:rowOff>501650</xdr:rowOff>
    </xdr:to>
    <xdr:pic>
      <xdr:nvPicPr>
        <xdr:cNvPr id="1098" name="Subgraph-e_joyce" descr="Img-e_joyce.png"/>
        <xdr:cNvPicPr>
          <a:picLocks/>
        </xdr:cNvPicPr>
      </xdr:nvPicPr>
      <xdr:blipFill>
        <a:blip xmlns:r="http://schemas.openxmlformats.org/officeDocument/2006/relationships" r:embed="rId5" cstate="print"/>
        <a:stretch>
          <a:fillRect/>
        </a:stretch>
      </xdr:blipFill>
      <xdr:spPr>
        <a:xfrm>
          <a:off x="635000" y="94894400"/>
          <a:ext cx="723900" cy="476250"/>
        </a:xfrm>
        <a:prstGeom prst="rect">
          <a:avLst/>
        </a:prstGeom>
      </xdr:spPr>
    </xdr:pic>
    <xdr:clientData/>
  </xdr:twoCellAnchor>
  <xdr:twoCellAnchor editAs="oneCell">
    <xdr:from>
      <xdr:col>1</xdr:col>
      <xdr:colOff>25400</xdr:colOff>
      <xdr:row>183</xdr:row>
      <xdr:rowOff>25400</xdr:rowOff>
    </xdr:from>
    <xdr:to>
      <xdr:col>1</xdr:col>
      <xdr:colOff>749300</xdr:colOff>
      <xdr:row>183</xdr:row>
      <xdr:rowOff>501650</xdr:rowOff>
    </xdr:to>
    <xdr:pic>
      <xdr:nvPicPr>
        <xdr:cNvPr id="1099" name="Subgraph-being_woman" descr="Img-being_woman.png"/>
        <xdr:cNvPicPr>
          <a:picLocks/>
        </xdr:cNvPicPr>
      </xdr:nvPicPr>
      <xdr:blipFill>
        <a:blip xmlns:r="http://schemas.openxmlformats.org/officeDocument/2006/relationships" r:embed="rId3" cstate="print"/>
        <a:stretch>
          <a:fillRect/>
        </a:stretch>
      </xdr:blipFill>
      <xdr:spPr>
        <a:xfrm>
          <a:off x="635000" y="95418275"/>
          <a:ext cx="723900" cy="476250"/>
        </a:xfrm>
        <a:prstGeom prst="rect">
          <a:avLst/>
        </a:prstGeom>
      </xdr:spPr>
    </xdr:pic>
    <xdr:clientData/>
  </xdr:twoCellAnchor>
  <xdr:twoCellAnchor editAs="oneCell">
    <xdr:from>
      <xdr:col>1</xdr:col>
      <xdr:colOff>25400</xdr:colOff>
      <xdr:row>184</xdr:row>
      <xdr:rowOff>25400</xdr:rowOff>
    </xdr:from>
    <xdr:to>
      <xdr:col>1</xdr:col>
      <xdr:colOff>749300</xdr:colOff>
      <xdr:row>184</xdr:row>
      <xdr:rowOff>501650</xdr:rowOff>
    </xdr:to>
    <xdr:pic>
      <xdr:nvPicPr>
        <xdr:cNvPr id="1100" name="Subgraph-whitehouse" descr="Img-whitehouse.png"/>
        <xdr:cNvPicPr>
          <a:picLocks/>
        </xdr:cNvPicPr>
      </xdr:nvPicPr>
      <xdr:blipFill>
        <a:blip xmlns:r="http://schemas.openxmlformats.org/officeDocument/2006/relationships" r:embed="rId6" cstate="print"/>
        <a:stretch>
          <a:fillRect/>
        </a:stretch>
      </xdr:blipFill>
      <xdr:spPr>
        <a:xfrm>
          <a:off x="635000" y="95942150"/>
          <a:ext cx="723900" cy="476250"/>
        </a:xfrm>
        <a:prstGeom prst="rect">
          <a:avLst/>
        </a:prstGeom>
      </xdr:spPr>
    </xdr:pic>
    <xdr:clientData/>
  </xdr:twoCellAnchor>
  <xdr:twoCellAnchor editAs="oneCell">
    <xdr:from>
      <xdr:col>1</xdr:col>
      <xdr:colOff>25400</xdr:colOff>
      <xdr:row>185</xdr:row>
      <xdr:rowOff>25400</xdr:rowOff>
    </xdr:from>
    <xdr:to>
      <xdr:col>1</xdr:col>
      <xdr:colOff>749300</xdr:colOff>
      <xdr:row>185</xdr:row>
      <xdr:rowOff>501650</xdr:rowOff>
    </xdr:to>
    <xdr:pic>
      <xdr:nvPicPr>
        <xdr:cNvPr id="1101" name="Subgraph-ezeiche21" descr="Img-ezeiche21.png"/>
        <xdr:cNvPicPr>
          <a:picLocks/>
        </xdr:cNvPicPr>
      </xdr:nvPicPr>
      <xdr:blipFill>
        <a:blip xmlns:r="http://schemas.openxmlformats.org/officeDocument/2006/relationships" r:embed="rId3" cstate="print"/>
        <a:stretch>
          <a:fillRect/>
        </a:stretch>
      </xdr:blipFill>
      <xdr:spPr>
        <a:xfrm>
          <a:off x="635000" y="96466025"/>
          <a:ext cx="723900" cy="476250"/>
        </a:xfrm>
        <a:prstGeom prst="rect">
          <a:avLst/>
        </a:prstGeom>
      </xdr:spPr>
    </xdr:pic>
    <xdr:clientData/>
  </xdr:twoCellAnchor>
  <xdr:twoCellAnchor editAs="oneCell">
    <xdr:from>
      <xdr:col>1</xdr:col>
      <xdr:colOff>25400</xdr:colOff>
      <xdr:row>186</xdr:row>
      <xdr:rowOff>25400</xdr:rowOff>
    </xdr:from>
    <xdr:to>
      <xdr:col>1</xdr:col>
      <xdr:colOff>749300</xdr:colOff>
      <xdr:row>186</xdr:row>
      <xdr:rowOff>501650</xdr:rowOff>
    </xdr:to>
    <xdr:pic>
      <xdr:nvPicPr>
        <xdr:cNvPr id="1102" name="Subgraph-cristiano" descr="Img-cristiano.png"/>
        <xdr:cNvPicPr>
          <a:picLocks/>
        </xdr:cNvPicPr>
      </xdr:nvPicPr>
      <xdr:blipFill>
        <a:blip xmlns:r="http://schemas.openxmlformats.org/officeDocument/2006/relationships" r:embed="rId6" cstate="print"/>
        <a:stretch>
          <a:fillRect/>
        </a:stretch>
      </xdr:blipFill>
      <xdr:spPr>
        <a:xfrm>
          <a:off x="635000" y="96989900"/>
          <a:ext cx="723900" cy="476250"/>
        </a:xfrm>
        <a:prstGeom prst="rect">
          <a:avLst/>
        </a:prstGeom>
      </xdr:spPr>
    </xdr:pic>
    <xdr:clientData/>
  </xdr:twoCellAnchor>
  <xdr:twoCellAnchor editAs="oneCell">
    <xdr:from>
      <xdr:col>1</xdr:col>
      <xdr:colOff>25400</xdr:colOff>
      <xdr:row>187</xdr:row>
      <xdr:rowOff>25400</xdr:rowOff>
    </xdr:from>
    <xdr:to>
      <xdr:col>1</xdr:col>
      <xdr:colOff>749300</xdr:colOff>
      <xdr:row>187</xdr:row>
      <xdr:rowOff>501650</xdr:rowOff>
    </xdr:to>
    <xdr:pic>
      <xdr:nvPicPr>
        <xdr:cNvPr id="1103" name="Subgraph-sanfujinkadebut" descr="Img-sanfujinkadebut.png"/>
        <xdr:cNvPicPr>
          <a:picLocks/>
        </xdr:cNvPicPr>
      </xdr:nvPicPr>
      <xdr:blipFill>
        <a:blip xmlns:r="http://schemas.openxmlformats.org/officeDocument/2006/relationships" r:embed="rId5" cstate="print"/>
        <a:stretch>
          <a:fillRect/>
        </a:stretch>
      </xdr:blipFill>
      <xdr:spPr>
        <a:xfrm>
          <a:off x="635000" y="97513775"/>
          <a:ext cx="723900" cy="476250"/>
        </a:xfrm>
        <a:prstGeom prst="rect">
          <a:avLst/>
        </a:prstGeom>
      </xdr:spPr>
    </xdr:pic>
    <xdr:clientData/>
  </xdr:twoCellAnchor>
  <xdr:twoCellAnchor editAs="oneCell">
    <xdr:from>
      <xdr:col>1</xdr:col>
      <xdr:colOff>25400</xdr:colOff>
      <xdr:row>188</xdr:row>
      <xdr:rowOff>25400</xdr:rowOff>
    </xdr:from>
    <xdr:to>
      <xdr:col>1</xdr:col>
      <xdr:colOff>749300</xdr:colOff>
      <xdr:row>188</xdr:row>
      <xdr:rowOff>501650</xdr:rowOff>
    </xdr:to>
    <xdr:pic>
      <xdr:nvPicPr>
        <xdr:cNvPr id="1104" name="Subgraph-oneworldonepeo1" descr="Img-oneworldonepeo1.png"/>
        <xdr:cNvPicPr>
          <a:picLocks/>
        </xdr:cNvPicPr>
      </xdr:nvPicPr>
      <xdr:blipFill>
        <a:blip xmlns:r="http://schemas.openxmlformats.org/officeDocument/2006/relationships" r:embed="rId5" cstate="print"/>
        <a:stretch>
          <a:fillRect/>
        </a:stretch>
      </xdr:blipFill>
      <xdr:spPr>
        <a:xfrm>
          <a:off x="635000" y="98037650"/>
          <a:ext cx="723900" cy="476250"/>
        </a:xfrm>
        <a:prstGeom prst="rect">
          <a:avLst/>
        </a:prstGeom>
      </xdr:spPr>
    </xdr:pic>
    <xdr:clientData/>
  </xdr:twoCellAnchor>
  <xdr:twoCellAnchor editAs="oneCell">
    <xdr:from>
      <xdr:col>1</xdr:col>
      <xdr:colOff>25400</xdr:colOff>
      <xdr:row>189</xdr:row>
      <xdr:rowOff>25400</xdr:rowOff>
    </xdr:from>
    <xdr:to>
      <xdr:col>1</xdr:col>
      <xdr:colOff>749300</xdr:colOff>
      <xdr:row>189</xdr:row>
      <xdr:rowOff>501650</xdr:rowOff>
    </xdr:to>
    <xdr:pic>
      <xdr:nvPicPr>
        <xdr:cNvPr id="1105" name="Subgraph-hirekw" descr="Img-hirekw.png"/>
        <xdr:cNvPicPr>
          <a:picLocks/>
        </xdr:cNvPicPr>
      </xdr:nvPicPr>
      <xdr:blipFill>
        <a:blip xmlns:r="http://schemas.openxmlformats.org/officeDocument/2006/relationships" r:embed="rId5" cstate="print"/>
        <a:stretch>
          <a:fillRect/>
        </a:stretch>
      </xdr:blipFill>
      <xdr:spPr>
        <a:xfrm>
          <a:off x="635000" y="98561525"/>
          <a:ext cx="723900" cy="476250"/>
        </a:xfrm>
        <a:prstGeom prst="rect">
          <a:avLst/>
        </a:prstGeom>
      </xdr:spPr>
    </xdr:pic>
    <xdr:clientData/>
  </xdr:twoCellAnchor>
  <xdr:twoCellAnchor editAs="oneCell">
    <xdr:from>
      <xdr:col>1</xdr:col>
      <xdr:colOff>25400</xdr:colOff>
      <xdr:row>190</xdr:row>
      <xdr:rowOff>25400</xdr:rowOff>
    </xdr:from>
    <xdr:to>
      <xdr:col>1</xdr:col>
      <xdr:colOff>749300</xdr:colOff>
      <xdr:row>190</xdr:row>
      <xdr:rowOff>501650</xdr:rowOff>
    </xdr:to>
    <xdr:pic>
      <xdr:nvPicPr>
        <xdr:cNvPr id="1106" name="Subgraph-melhorl" descr="Img-melhorl.png"/>
        <xdr:cNvPicPr>
          <a:picLocks/>
        </xdr:cNvPicPr>
      </xdr:nvPicPr>
      <xdr:blipFill>
        <a:blip xmlns:r="http://schemas.openxmlformats.org/officeDocument/2006/relationships" r:embed="rId29" cstate="print"/>
        <a:stretch>
          <a:fillRect/>
        </a:stretch>
      </xdr:blipFill>
      <xdr:spPr>
        <a:xfrm>
          <a:off x="635000" y="99085400"/>
          <a:ext cx="723900" cy="476250"/>
        </a:xfrm>
        <a:prstGeom prst="rect">
          <a:avLst/>
        </a:prstGeom>
      </xdr:spPr>
    </xdr:pic>
    <xdr:clientData/>
  </xdr:twoCellAnchor>
  <xdr:twoCellAnchor editAs="oneCell">
    <xdr:from>
      <xdr:col>1</xdr:col>
      <xdr:colOff>25400</xdr:colOff>
      <xdr:row>191</xdr:row>
      <xdr:rowOff>25400</xdr:rowOff>
    </xdr:from>
    <xdr:to>
      <xdr:col>1</xdr:col>
      <xdr:colOff>749300</xdr:colOff>
      <xdr:row>191</xdr:row>
      <xdr:rowOff>501650</xdr:rowOff>
    </xdr:to>
    <xdr:pic>
      <xdr:nvPicPr>
        <xdr:cNvPr id="1107" name="Subgraph-ndn" descr="Img-ndn.png"/>
        <xdr:cNvPicPr>
          <a:picLocks/>
        </xdr:cNvPicPr>
      </xdr:nvPicPr>
      <xdr:blipFill>
        <a:blip xmlns:r="http://schemas.openxmlformats.org/officeDocument/2006/relationships" r:embed="rId30" cstate="print"/>
        <a:stretch>
          <a:fillRect/>
        </a:stretch>
      </xdr:blipFill>
      <xdr:spPr>
        <a:xfrm>
          <a:off x="635000" y="99609275"/>
          <a:ext cx="723900" cy="476250"/>
        </a:xfrm>
        <a:prstGeom prst="rect">
          <a:avLst/>
        </a:prstGeom>
      </xdr:spPr>
    </xdr:pic>
    <xdr:clientData/>
  </xdr:twoCellAnchor>
  <xdr:twoCellAnchor editAs="oneCell">
    <xdr:from>
      <xdr:col>1</xdr:col>
      <xdr:colOff>25400</xdr:colOff>
      <xdr:row>192</xdr:row>
      <xdr:rowOff>25400</xdr:rowOff>
    </xdr:from>
    <xdr:to>
      <xdr:col>1</xdr:col>
      <xdr:colOff>749300</xdr:colOff>
      <xdr:row>192</xdr:row>
      <xdr:rowOff>501650</xdr:rowOff>
    </xdr:to>
    <xdr:pic>
      <xdr:nvPicPr>
        <xdr:cNvPr id="1108" name="Subgraph-jacobwinge" descr="Img-jacobwinge.png"/>
        <xdr:cNvPicPr>
          <a:picLocks/>
        </xdr:cNvPicPr>
      </xdr:nvPicPr>
      <xdr:blipFill>
        <a:blip xmlns:r="http://schemas.openxmlformats.org/officeDocument/2006/relationships" r:embed="rId31" cstate="print"/>
        <a:stretch>
          <a:fillRect/>
        </a:stretch>
      </xdr:blipFill>
      <xdr:spPr>
        <a:xfrm>
          <a:off x="635000" y="100133150"/>
          <a:ext cx="723900" cy="476250"/>
        </a:xfrm>
        <a:prstGeom prst="rect">
          <a:avLst/>
        </a:prstGeom>
      </xdr:spPr>
    </xdr:pic>
    <xdr:clientData/>
  </xdr:twoCellAnchor>
  <xdr:twoCellAnchor editAs="oneCell">
    <xdr:from>
      <xdr:col>1</xdr:col>
      <xdr:colOff>25400</xdr:colOff>
      <xdr:row>193</xdr:row>
      <xdr:rowOff>25400</xdr:rowOff>
    </xdr:from>
    <xdr:to>
      <xdr:col>1</xdr:col>
      <xdr:colOff>749300</xdr:colOff>
      <xdr:row>193</xdr:row>
      <xdr:rowOff>501650</xdr:rowOff>
    </xdr:to>
    <xdr:pic>
      <xdr:nvPicPr>
        <xdr:cNvPr id="1109" name="Subgraph-alrenous" descr="Img-alrenous.png"/>
        <xdr:cNvPicPr>
          <a:picLocks/>
        </xdr:cNvPicPr>
      </xdr:nvPicPr>
      <xdr:blipFill>
        <a:blip xmlns:r="http://schemas.openxmlformats.org/officeDocument/2006/relationships" r:embed="rId1" cstate="print"/>
        <a:stretch>
          <a:fillRect/>
        </a:stretch>
      </xdr:blipFill>
      <xdr:spPr>
        <a:xfrm>
          <a:off x="635000" y="100657025"/>
          <a:ext cx="723900" cy="476250"/>
        </a:xfrm>
        <a:prstGeom prst="rect">
          <a:avLst/>
        </a:prstGeom>
      </xdr:spPr>
    </xdr:pic>
    <xdr:clientData/>
  </xdr:twoCellAnchor>
  <xdr:twoCellAnchor editAs="oneCell">
    <xdr:from>
      <xdr:col>1</xdr:col>
      <xdr:colOff>25400</xdr:colOff>
      <xdr:row>194</xdr:row>
      <xdr:rowOff>25400</xdr:rowOff>
    </xdr:from>
    <xdr:to>
      <xdr:col>1</xdr:col>
      <xdr:colOff>749300</xdr:colOff>
      <xdr:row>194</xdr:row>
      <xdr:rowOff>501650</xdr:rowOff>
    </xdr:to>
    <xdr:pic>
      <xdr:nvPicPr>
        <xdr:cNvPr id="1110" name="Subgraph-tachyon_web" descr="Img-tachyon_web.png"/>
        <xdr:cNvPicPr>
          <a:picLocks/>
        </xdr:cNvPicPr>
      </xdr:nvPicPr>
      <xdr:blipFill>
        <a:blip xmlns:r="http://schemas.openxmlformats.org/officeDocument/2006/relationships" r:embed="rId2" cstate="print"/>
        <a:stretch>
          <a:fillRect/>
        </a:stretch>
      </xdr:blipFill>
      <xdr:spPr>
        <a:xfrm>
          <a:off x="635000" y="101180900"/>
          <a:ext cx="723900" cy="476250"/>
        </a:xfrm>
        <a:prstGeom prst="rect">
          <a:avLst/>
        </a:prstGeom>
      </xdr:spPr>
    </xdr:pic>
    <xdr:clientData/>
  </xdr:twoCellAnchor>
  <xdr:twoCellAnchor editAs="oneCell">
    <xdr:from>
      <xdr:col>1</xdr:col>
      <xdr:colOff>25400</xdr:colOff>
      <xdr:row>195</xdr:row>
      <xdr:rowOff>25400</xdr:rowOff>
    </xdr:from>
    <xdr:to>
      <xdr:col>1</xdr:col>
      <xdr:colOff>749300</xdr:colOff>
      <xdr:row>195</xdr:row>
      <xdr:rowOff>501650</xdr:rowOff>
    </xdr:to>
    <xdr:pic>
      <xdr:nvPicPr>
        <xdr:cNvPr id="1111" name="Subgraph-msiduri" descr="Img-msiduri.png"/>
        <xdr:cNvPicPr>
          <a:picLocks/>
        </xdr:cNvPicPr>
      </xdr:nvPicPr>
      <xdr:blipFill>
        <a:blip xmlns:r="http://schemas.openxmlformats.org/officeDocument/2006/relationships" r:embed="rId32" cstate="print"/>
        <a:stretch>
          <a:fillRect/>
        </a:stretch>
      </xdr:blipFill>
      <xdr:spPr>
        <a:xfrm>
          <a:off x="635000" y="101704775"/>
          <a:ext cx="723900" cy="476250"/>
        </a:xfrm>
        <a:prstGeom prst="rect">
          <a:avLst/>
        </a:prstGeom>
      </xdr:spPr>
    </xdr:pic>
    <xdr:clientData/>
  </xdr:twoCellAnchor>
  <xdr:twoCellAnchor editAs="oneCell">
    <xdr:from>
      <xdr:col>1</xdr:col>
      <xdr:colOff>25400</xdr:colOff>
      <xdr:row>196</xdr:row>
      <xdr:rowOff>25400</xdr:rowOff>
    </xdr:from>
    <xdr:to>
      <xdr:col>1</xdr:col>
      <xdr:colOff>749300</xdr:colOff>
      <xdr:row>196</xdr:row>
      <xdr:rowOff>501650</xdr:rowOff>
    </xdr:to>
    <xdr:pic>
      <xdr:nvPicPr>
        <xdr:cNvPr id="1112" name="Subgraph-clarkehole" descr="Img-clarkehole.png"/>
        <xdr:cNvPicPr>
          <a:picLocks/>
        </xdr:cNvPicPr>
      </xdr:nvPicPr>
      <xdr:blipFill>
        <a:blip xmlns:r="http://schemas.openxmlformats.org/officeDocument/2006/relationships" r:embed="rId5" cstate="print"/>
        <a:stretch>
          <a:fillRect/>
        </a:stretch>
      </xdr:blipFill>
      <xdr:spPr>
        <a:xfrm>
          <a:off x="635000" y="102228650"/>
          <a:ext cx="723900" cy="476250"/>
        </a:xfrm>
        <a:prstGeom prst="rect">
          <a:avLst/>
        </a:prstGeom>
      </xdr:spPr>
    </xdr:pic>
    <xdr:clientData/>
  </xdr:twoCellAnchor>
  <xdr:twoCellAnchor editAs="oneCell">
    <xdr:from>
      <xdr:col>1</xdr:col>
      <xdr:colOff>25400</xdr:colOff>
      <xdr:row>197</xdr:row>
      <xdr:rowOff>25400</xdr:rowOff>
    </xdr:from>
    <xdr:to>
      <xdr:col>1</xdr:col>
      <xdr:colOff>749300</xdr:colOff>
      <xdr:row>197</xdr:row>
      <xdr:rowOff>501650</xdr:rowOff>
    </xdr:to>
    <xdr:pic>
      <xdr:nvPicPr>
        <xdr:cNvPr id="1113" name="Subgraph-kick_n_snare" descr="Img-kick_n_snare.png"/>
        <xdr:cNvPicPr>
          <a:picLocks/>
        </xdr:cNvPicPr>
      </xdr:nvPicPr>
      <xdr:blipFill>
        <a:blip xmlns:r="http://schemas.openxmlformats.org/officeDocument/2006/relationships" r:embed="rId3" cstate="print"/>
        <a:stretch>
          <a:fillRect/>
        </a:stretch>
      </xdr:blipFill>
      <xdr:spPr>
        <a:xfrm>
          <a:off x="635000" y="102752525"/>
          <a:ext cx="723900" cy="476250"/>
        </a:xfrm>
        <a:prstGeom prst="rect">
          <a:avLst/>
        </a:prstGeom>
      </xdr:spPr>
    </xdr:pic>
    <xdr:clientData/>
  </xdr:twoCellAnchor>
  <xdr:twoCellAnchor editAs="oneCell">
    <xdr:from>
      <xdr:col>1</xdr:col>
      <xdr:colOff>25400</xdr:colOff>
      <xdr:row>198</xdr:row>
      <xdr:rowOff>25400</xdr:rowOff>
    </xdr:from>
    <xdr:to>
      <xdr:col>1</xdr:col>
      <xdr:colOff>749300</xdr:colOff>
      <xdr:row>198</xdr:row>
      <xdr:rowOff>501650</xdr:rowOff>
    </xdr:to>
    <xdr:pic>
      <xdr:nvPicPr>
        <xdr:cNvPr id="1114" name="Subgraph-raveenthedream" descr="Img-raveenthedream.png"/>
        <xdr:cNvPicPr>
          <a:picLocks/>
        </xdr:cNvPicPr>
      </xdr:nvPicPr>
      <xdr:blipFill>
        <a:blip xmlns:r="http://schemas.openxmlformats.org/officeDocument/2006/relationships" r:embed="rId6" cstate="print"/>
        <a:stretch>
          <a:fillRect/>
        </a:stretch>
      </xdr:blipFill>
      <xdr:spPr>
        <a:xfrm>
          <a:off x="635000" y="103276400"/>
          <a:ext cx="723900" cy="476250"/>
        </a:xfrm>
        <a:prstGeom prst="rect">
          <a:avLst/>
        </a:prstGeom>
      </xdr:spPr>
    </xdr:pic>
    <xdr:clientData/>
  </xdr:twoCellAnchor>
  <xdr:twoCellAnchor editAs="oneCell">
    <xdr:from>
      <xdr:col>1</xdr:col>
      <xdr:colOff>25400</xdr:colOff>
      <xdr:row>199</xdr:row>
      <xdr:rowOff>25400</xdr:rowOff>
    </xdr:from>
    <xdr:to>
      <xdr:col>1</xdr:col>
      <xdr:colOff>749300</xdr:colOff>
      <xdr:row>199</xdr:row>
      <xdr:rowOff>501650</xdr:rowOff>
    </xdr:to>
    <xdr:pic>
      <xdr:nvPicPr>
        <xdr:cNvPr id="1115" name="Subgraph-abitofkwanslife" descr="Img-abitofkwanslife.png"/>
        <xdr:cNvPicPr>
          <a:picLocks/>
        </xdr:cNvPicPr>
      </xdr:nvPicPr>
      <xdr:blipFill>
        <a:blip xmlns:r="http://schemas.openxmlformats.org/officeDocument/2006/relationships" r:embed="rId1" cstate="print"/>
        <a:stretch>
          <a:fillRect/>
        </a:stretch>
      </xdr:blipFill>
      <xdr:spPr>
        <a:xfrm>
          <a:off x="635000" y="103800275"/>
          <a:ext cx="723900" cy="476250"/>
        </a:xfrm>
        <a:prstGeom prst="rect">
          <a:avLst/>
        </a:prstGeom>
      </xdr:spPr>
    </xdr:pic>
    <xdr:clientData/>
  </xdr:twoCellAnchor>
  <xdr:twoCellAnchor editAs="oneCell">
    <xdr:from>
      <xdr:col>1</xdr:col>
      <xdr:colOff>25400</xdr:colOff>
      <xdr:row>200</xdr:row>
      <xdr:rowOff>25400</xdr:rowOff>
    </xdr:from>
    <xdr:to>
      <xdr:col>1</xdr:col>
      <xdr:colOff>749300</xdr:colOff>
      <xdr:row>200</xdr:row>
      <xdr:rowOff>501650</xdr:rowOff>
    </xdr:to>
    <xdr:pic>
      <xdr:nvPicPr>
        <xdr:cNvPr id="1116" name="Subgraph-lovey_cm" descr="Img-lovey_cm.png"/>
        <xdr:cNvPicPr>
          <a:picLocks/>
        </xdr:cNvPicPr>
      </xdr:nvPicPr>
      <xdr:blipFill>
        <a:blip xmlns:r="http://schemas.openxmlformats.org/officeDocument/2006/relationships" r:embed="rId2" cstate="print"/>
        <a:stretch>
          <a:fillRect/>
        </a:stretch>
      </xdr:blipFill>
      <xdr:spPr>
        <a:xfrm>
          <a:off x="635000" y="104324150"/>
          <a:ext cx="723900" cy="476250"/>
        </a:xfrm>
        <a:prstGeom prst="rect">
          <a:avLst/>
        </a:prstGeom>
      </xdr:spPr>
    </xdr:pic>
    <xdr:clientData/>
  </xdr:twoCellAnchor>
  <xdr:twoCellAnchor editAs="oneCell">
    <xdr:from>
      <xdr:col>1</xdr:col>
      <xdr:colOff>25400</xdr:colOff>
      <xdr:row>201</xdr:row>
      <xdr:rowOff>25400</xdr:rowOff>
    </xdr:from>
    <xdr:to>
      <xdr:col>1</xdr:col>
      <xdr:colOff>749300</xdr:colOff>
      <xdr:row>201</xdr:row>
      <xdr:rowOff>501650</xdr:rowOff>
    </xdr:to>
    <xdr:pic>
      <xdr:nvPicPr>
        <xdr:cNvPr id="1117" name="Subgraph-englishgraffiti" descr="Img-englishgraffiti.png"/>
        <xdr:cNvPicPr>
          <a:picLocks/>
        </xdr:cNvPicPr>
      </xdr:nvPicPr>
      <xdr:blipFill>
        <a:blip xmlns:r="http://schemas.openxmlformats.org/officeDocument/2006/relationships" r:embed="rId5" cstate="print"/>
        <a:stretch>
          <a:fillRect/>
        </a:stretch>
      </xdr:blipFill>
      <xdr:spPr>
        <a:xfrm>
          <a:off x="635000" y="104848025"/>
          <a:ext cx="723900" cy="476250"/>
        </a:xfrm>
        <a:prstGeom prst="rect">
          <a:avLst/>
        </a:prstGeom>
      </xdr:spPr>
    </xdr:pic>
    <xdr:clientData/>
  </xdr:twoCellAnchor>
  <xdr:twoCellAnchor editAs="oneCell">
    <xdr:from>
      <xdr:col>1</xdr:col>
      <xdr:colOff>25400</xdr:colOff>
      <xdr:row>202</xdr:row>
      <xdr:rowOff>25400</xdr:rowOff>
    </xdr:from>
    <xdr:to>
      <xdr:col>1</xdr:col>
      <xdr:colOff>749300</xdr:colOff>
      <xdr:row>202</xdr:row>
      <xdr:rowOff>501650</xdr:rowOff>
    </xdr:to>
    <xdr:pic>
      <xdr:nvPicPr>
        <xdr:cNvPr id="1118" name="Subgraph-abdaleahmed" descr="Img-abdaleahmed.png"/>
        <xdr:cNvPicPr>
          <a:picLocks/>
        </xdr:cNvPicPr>
      </xdr:nvPicPr>
      <xdr:blipFill>
        <a:blip xmlns:r="http://schemas.openxmlformats.org/officeDocument/2006/relationships" r:embed="rId5" cstate="print"/>
        <a:stretch>
          <a:fillRect/>
        </a:stretch>
      </xdr:blipFill>
      <xdr:spPr>
        <a:xfrm>
          <a:off x="635000" y="105371900"/>
          <a:ext cx="723900" cy="476250"/>
        </a:xfrm>
        <a:prstGeom prst="rect">
          <a:avLst/>
        </a:prstGeom>
      </xdr:spPr>
    </xdr:pic>
    <xdr:clientData/>
  </xdr:twoCellAnchor>
  <xdr:twoCellAnchor editAs="oneCell">
    <xdr:from>
      <xdr:col>1</xdr:col>
      <xdr:colOff>25400</xdr:colOff>
      <xdr:row>203</xdr:row>
      <xdr:rowOff>25400</xdr:rowOff>
    </xdr:from>
    <xdr:to>
      <xdr:col>1</xdr:col>
      <xdr:colOff>749300</xdr:colOff>
      <xdr:row>203</xdr:row>
      <xdr:rowOff>501650</xdr:rowOff>
    </xdr:to>
    <xdr:pic>
      <xdr:nvPicPr>
        <xdr:cNvPr id="1119" name="Subgraph-seemyambition_" descr="Img-seemyambition_.png"/>
        <xdr:cNvPicPr>
          <a:picLocks/>
        </xdr:cNvPicPr>
      </xdr:nvPicPr>
      <xdr:blipFill>
        <a:blip xmlns:r="http://schemas.openxmlformats.org/officeDocument/2006/relationships" r:embed="rId5" cstate="print"/>
        <a:stretch>
          <a:fillRect/>
        </a:stretch>
      </xdr:blipFill>
      <xdr:spPr>
        <a:xfrm>
          <a:off x="635000" y="105895775"/>
          <a:ext cx="723900" cy="476250"/>
        </a:xfrm>
        <a:prstGeom prst="rect">
          <a:avLst/>
        </a:prstGeom>
      </xdr:spPr>
    </xdr:pic>
    <xdr:clientData/>
  </xdr:twoCellAnchor>
  <xdr:twoCellAnchor editAs="oneCell">
    <xdr:from>
      <xdr:col>1</xdr:col>
      <xdr:colOff>25400</xdr:colOff>
      <xdr:row>204</xdr:row>
      <xdr:rowOff>25400</xdr:rowOff>
    </xdr:from>
    <xdr:to>
      <xdr:col>1</xdr:col>
      <xdr:colOff>749300</xdr:colOff>
      <xdr:row>204</xdr:row>
      <xdr:rowOff>501650</xdr:rowOff>
    </xdr:to>
    <xdr:pic>
      <xdr:nvPicPr>
        <xdr:cNvPr id="1120" name="Subgraph-foreign_queenx" descr="Img-foreign_queenx.png"/>
        <xdr:cNvPicPr>
          <a:picLocks/>
        </xdr:cNvPicPr>
      </xdr:nvPicPr>
      <xdr:blipFill>
        <a:blip xmlns:r="http://schemas.openxmlformats.org/officeDocument/2006/relationships" r:embed="rId5" cstate="print"/>
        <a:stretch>
          <a:fillRect/>
        </a:stretch>
      </xdr:blipFill>
      <xdr:spPr>
        <a:xfrm>
          <a:off x="635000" y="106419650"/>
          <a:ext cx="723900" cy="476250"/>
        </a:xfrm>
        <a:prstGeom prst="rect">
          <a:avLst/>
        </a:prstGeom>
      </xdr:spPr>
    </xdr:pic>
    <xdr:clientData/>
  </xdr:twoCellAnchor>
  <xdr:twoCellAnchor editAs="oneCell">
    <xdr:from>
      <xdr:col>1</xdr:col>
      <xdr:colOff>25400</xdr:colOff>
      <xdr:row>205</xdr:row>
      <xdr:rowOff>25400</xdr:rowOff>
    </xdr:from>
    <xdr:to>
      <xdr:col>1</xdr:col>
      <xdr:colOff>749300</xdr:colOff>
      <xdr:row>205</xdr:row>
      <xdr:rowOff>501650</xdr:rowOff>
    </xdr:to>
    <xdr:pic>
      <xdr:nvPicPr>
        <xdr:cNvPr id="1121" name="Subgraph-dwproctor" descr="Img-dwproctor.png"/>
        <xdr:cNvPicPr>
          <a:picLocks/>
        </xdr:cNvPicPr>
      </xdr:nvPicPr>
      <xdr:blipFill>
        <a:blip xmlns:r="http://schemas.openxmlformats.org/officeDocument/2006/relationships" r:embed="rId8" cstate="print"/>
        <a:stretch>
          <a:fillRect/>
        </a:stretch>
      </xdr:blipFill>
      <xdr:spPr>
        <a:xfrm>
          <a:off x="635000" y="106943525"/>
          <a:ext cx="723900" cy="47625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25400</xdr:colOff>
      <xdr:row>206</xdr:row>
      <xdr:rowOff>25400</xdr:rowOff>
    </xdr:from>
    <xdr:to>
      <xdr:col>1</xdr:col>
      <xdr:colOff>749300</xdr:colOff>
      <xdr:row>206</xdr:row>
      <xdr:rowOff>501650</xdr:rowOff>
    </xdr:to>
    <xdr:pic>
      <xdr:nvPicPr>
        <xdr:cNvPr id="1122" name="Subgraph-audreywatters" descr="Img-audreywatters.png"/>
        <xdr:cNvPicPr>
          <a:picLocks/>
        </xdr:cNvPicPr>
      </xdr:nvPicPr>
      <xdr:blipFill>
        <a:blip xmlns:r="http://schemas.openxmlformats.org/officeDocument/2006/relationships" r:embed="rId6" cstate="print"/>
        <a:stretch>
          <a:fillRect/>
        </a:stretch>
      </xdr:blipFill>
      <xdr:spPr>
        <a:xfrm>
          <a:off x="635000" y="107467400"/>
          <a:ext cx="723900" cy="476250"/>
        </a:xfrm>
        <a:prstGeom prst="rect">
          <a:avLst/>
        </a:prstGeom>
      </xdr:spPr>
    </xdr:pic>
    <xdr:clientData/>
  </xdr:twoCellAnchor>
  <xdr:twoCellAnchor editAs="oneCell">
    <xdr:from>
      <xdr:col>1</xdr:col>
      <xdr:colOff>25400</xdr:colOff>
      <xdr:row>207</xdr:row>
      <xdr:rowOff>25400</xdr:rowOff>
    </xdr:from>
    <xdr:to>
      <xdr:col>1</xdr:col>
      <xdr:colOff>749300</xdr:colOff>
      <xdr:row>207</xdr:row>
      <xdr:rowOff>501650</xdr:rowOff>
    </xdr:to>
    <xdr:pic>
      <xdr:nvPicPr>
        <xdr:cNvPr id="1123" name="Subgraph-xolotl" descr="Img-xolotl.png"/>
        <xdr:cNvPicPr>
          <a:picLocks/>
        </xdr:cNvPicPr>
      </xdr:nvPicPr>
      <xdr:blipFill>
        <a:blip xmlns:r="http://schemas.openxmlformats.org/officeDocument/2006/relationships" r:embed="rId6" cstate="print"/>
        <a:stretch>
          <a:fillRect/>
        </a:stretch>
      </xdr:blipFill>
      <xdr:spPr>
        <a:xfrm>
          <a:off x="635000" y="107991275"/>
          <a:ext cx="723900" cy="476250"/>
        </a:xfrm>
        <a:prstGeom prst="rect">
          <a:avLst/>
        </a:prstGeom>
      </xdr:spPr>
    </xdr:pic>
    <xdr:clientData/>
  </xdr:twoCellAnchor>
  <xdr:twoCellAnchor editAs="oneCell">
    <xdr:from>
      <xdr:col>1</xdr:col>
      <xdr:colOff>25400</xdr:colOff>
      <xdr:row>208</xdr:row>
      <xdr:rowOff>25400</xdr:rowOff>
    </xdr:from>
    <xdr:to>
      <xdr:col>1</xdr:col>
      <xdr:colOff>749300</xdr:colOff>
      <xdr:row>208</xdr:row>
      <xdr:rowOff>501650</xdr:rowOff>
    </xdr:to>
    <xdr:pic>
      <xdr:nvPicPr>
        <xdr:cNvPr id="1124" name="Subgraph-dorrainer" descr="Img-dorrainer.png"/>
        <xdr:cNvPicPr>
          <a:picLocks/>
        </xdr:cNvPicPr>
      </xdr:nvPicPr>
      <xdr:blipFill>
        <a:blip xmlns:r="http://schemas.openxmlformats.org/officeDocument/2006/relationships" r:embed="rId5" cstate="print"/>
        <a:stretch>
          <a:fillRect/>
        </a:stretch>
      </xdr:blipFill>
      <xdr:spPr>
        <a:xfrm>
          <a:off x="635000" y="108515150"/>
          <a:ext cx="723900" cy="476250"/>
        </a:xfrm>
        <a:prstGeom prst="rect">
          <a:avLst/>
        </a:prstGeom>
      </xdr:spPr>
    </xdr:pic>
    <xdr:clientData/>
  </xdr:twoCellAnchor>
  <xdr:twoCellAnchor editAs="oneCell">
    <xdr:from>
      <xdr:col>1</xdr:col>
      <xdr:colOff>25400</xdr:colOff>
      <xdr:row>209</xdr:row>
      <xdr:rowOff>25400</xdr:rowOff>
    </xdr:from>
    <xdr:to>
      <xdr:col>1</xdr:col>
      <xdr:colOff>749300</xdr:colOff>
      <xdr:row>209</xdr:row>
      <xdr:rowOff>501650</xdr:rowOff>
    </xdr:to>
    <xdr:pic>
      <xdr:nvPicPr>
        <xdr:cNvPr id="1125" name="Subgraph-barackobarber" descr="Img-barackobarber.png"/>
        <xdr:cNvPicPr>
          <a:picLocks/>
        </xdr:cNvPicPr>
      </xdr:nvPicPr>
      <xdr:blipFill>
        <a:blip xmlns:r="http://schemas.openxmlformats.org/officeDocument/2006/relationships" r:embed="rId5" cstate="print"/>
        <a:stretch>
          <a:fillRect/>
        </a:stretch>
      </xdr:blipFill>
      <xdr:spPr>
        <a:xfrm>
          <a:off x="635000" y="109039025"/>
          <a:ext cx="723900" cy="476250"/>
        </a:xfrm>
        <a:prstGeom prst="rect">
          <a:avLst/>
        </a:prstGeom>
      </xdr:spPr>
    </xdr:pic>
    <xdr:clientData/>
  </xdr:twoCellAnchor>
  <xdr:twoCellAnchor editAs="oneCell">
    <xdr:from>
      <xdr:col>1</xdr:col>
      <xdr:colOff>25400</xdr:colOff>
      <xdr:row>210</xdr:row>
      <xdr:rowOff>25400</xdr:rowOff>
    </xdr:from>
    <xdr:to>
      <xdr:col>1</xdr:col>
      <xdr:colOff>749300</xdr:colOff>
      <xdr:row>210</xdr:row>
      <xdr:rowOff>501650</xdr:rowOff>
    </xdr:to>
    <xdr:pic>
      <xdr:nvPicPr>
        <xdr:cNvPr id="1126" name="Subgraph-refracting" descr="Img-refracting.png"/>
        <xdr:cNvPicPr>
          <a:picLocks/>
        </xdr:cNvPicPr>
      </xdr:nvPicPr>
      <xdr:blipFill>
        <a:blip xmlns:r="http://schemas.openxmlformats.org/officeDocument/2006/relationships" r:embed="rId3" cstate="print"/>
        <a:stretch>
          <a:fillRect/>
        </a:stretch>
      </xdr:blipFill>
      <xdr:spPr>
        <a:xfrm>
          <a:off x="635000" y="109562900"/>
          <a:ext cx="723900" cy="476250"/>
        </a:xfrm>
        <a:prstGeom prst="rect">
          <a:avLst/>
        </a:prstGeom>
      </xdr:spPr>
    </xdr:pic>
    <xdr:clientData/>
  </xdr:twoCellAnchor>
  <xdr:twoCellAnchor editAs="oneCell">
    <xdr:from>
      <xdr:col>1</xdr:col>
      <xdr:colOff>25400</xdr:colOff>
      <xdr:row>211</xdr:row>
      <xdr:rowOff>25400</xdr:rowOff>
    </xdr:from>
    <xdr:to>
      <xdr:col>1</xdr:col>
      <xdr:colOff>749300</xdr:colOff>
      <xdr:row>211</xdr:row>
      <xdr:rowOff>501650</xdr:rowOff>
    </xdr:to>
    <xdr:pic>
      <xdr:nvPicPr>
        <xdr:cNvPr id="1127" name="Subgraph-publisherswkly" descr="Img-publisherswkly.png"/>
        <xdr:cNvPicPr>
          <a:picLocks/>
        </xdr:cNvPicPr>
      </xdr:nvPicPr>
      <xdr:blipFill>
        <a:blip xmlns:r="http://schemas.openxmlformats.org/officeDocument/2006/relationships" r:embed="rId6" cstate="print"/>
        <a:stretch>
          <a:fillRect/>
        </a:stretch>
      </xdr:blipFill>
      <xdr:spPr>
        <a:xfrm>
          <a:off x="635000" y="110086775"/>
          <a:ext cx="723900" cy="476250"/>
        </a:xfrm>
        <a:prstGeom prst="rect">
          <a:avLst/>
        </a:prstGeom>
      </xdr:spPr>
    </xdr:pic>
    <xdr:clientData/>
  </xdr:twoCellAnchor>
  <xdr:twoCellAnchor editAs="oneCell">
    <xdr:from>
      <xdr:col>1</xdr:col>
      <xdr:colOff>25400</xdr:colOff>
      <xdr:row>212</xdr:row>
      <xdr:rowOff>25400</xdr:rowOff>
    </xdr:from>
    <xdr:to>
      <xdr:col>1</xdr:col>
      <xdr:colOff>749300</xdr:colOff>
      <xdr:row>212</xdr:row>
      <xdr:rowOff>501650</xdr:rowOff>
    </xdr:to>
    <xdr:pic>
      <xdr:nvPicPr>
        <xdr:cNvPr id="1128" name="Subgraph-principalegg" descr="Img-principalegg.png"/>
        <xdr:cNvPicPr>
          <a:picLocks/>
        </xdr:cNvPicPr>
      </xdr:nvPicPr>
      <xdr:blipFill>
        <a:blip xmlns:r="http://schemas.openxmlformats.org/officeDocument/2006/relationships" r:embed="rId5" cstate="print"/>
        <a:stretch>
          <a:fillRect/>
        </a:stretch>
      </xdr:blipFill>
      <xdr:spPr>
        <a:xfrm>
          <a:off x="635000" y="110610650"/>
          <a:ext cx="723900" cy="476250"/>
        </a:xfrm>
        <a:prstGeom prst="rect">
          <a:avLst/>
        </a:prstGeom>
      </xdr:spPr>
    </xdr:pic>
    <xdr:clientData/>
  </xdr:twoCellAnchor>
  <xdr:twoCellAnchor editAs="oneCell">
    <xdr:from>
      <xdr:col>1</xdr:col>
      <xdr:colOff>25400</xdr:colOff>
      <xdr:row>213</xdr:row>
      <xdr:rowOff>25400</xdr:rowOff>
    </xdr:from>
    <xdr:to>
      <xdr:col>1</xdr:col>
      <xdr:colOff>749300</xdr:colOff>
      <xdr:row>213</xdr:row>
      <xdr:rowOff>501650</xdr:rowOff>
    </xdr:to>
    <xdr:pic>
      <xdr:nvPicPr>
        <xdr:cNvPr id="1129" name="Subgraph-teammak2016" descr="Img-teammak2016.png"/>
        <xdr:cNvPicPr>
          <a:picLocks/>
        </xdr:cNvPicPr>
      </xdr:nvPicPr>
      <xdr:blipFill>
        <a:blip xmlns:r="http://schemas.openxmlformats.org/officeDocument/2006/relationships" r:embed="rId3" cstate="print"/>
        <a:stretch>
          <a:fillRect/>
        </a:stretch>
      </xdr:blipFill>
      <xdr:spPr>
        <a:xfrm>
          <a:off x="635000" y="111134525"/>
          <a:ext cx="723900" cy="476250"/>
        </a:xfrm>
        <a:prstGeom prst="rect">
          <a:avLst/>
        </a:prstGeom>
      </xdr:spPr>
    </xdr:pic>
    <xdr:clientData/>
  </xdr:twoCellAnchor>
  <xdr:twoCellAnchor editAs="oneCell">
    <xdr:from>
      <xdr:col>1</xdr:col>
      <xdr:colOff>25400</xdr:colOff>
      <xdr:row>214</xdr:row>
      <xdr:rowOff>25400</xdr:rowOff>
    </xdr:from>
    <xdr:to>
      <xdr:col>1</xdr:col>
      <xdr:colOff>749300</xdr:colOff>
      <xdr:row>214</xdr:row>
      <xdr:rowOff>501650</xdr:rowOff>
    </xdr:to>
    <xdr:pic>
      <xdr:nvPicPr>
        <xdr:cNvPr id="1130" name="Subgraph-carlaakinss" descr="Img-carlaakinss.png"/>
        <xdr:cNvPicPr>
          <a:picLocks/>
        </xdr:cNvPicPr>
      </xdr:nvPicPr>
      <xdr:blipFill>
        <a:blip xmlns:r="http://schemas.openxmlformats.org/officeDocument/2006/relationships" r:embed="rId6" cstate="print"/>
        <a:stretch>
          <a:fillRect/>
        </a:stretch>
      </xdr:blipFill>
      <xdr:spPr>
        <a:xfrm>
          <a:off x="635000" y="111658400"/>
          <a:ext cx="723900" cy="476250"/>
        </a:xfrm>
        <a:prstGeom prst="rect">
          <a:avLst/>
        </a:prstGeom>
      </xdr:spPr>
    </xdr:pic>
    <xdr:clientData/>
  </xdr:twoCellAnchor>
  <xdr:twoCellAnchor editAs="oneCell">
    <xdr:from>
      <xdr:col>1</xdr:col>
      <xdr:colOff>25400</xdr:colOff>
      <xdr:row>215</xdr:row>
      <xdr:rowOff>25400</xdr:rowOff>
    </xdr:from>
    <xdr:to>
      <xdr:col>1</xdr:col>
      <xdr:colOff>749300</xdr:colOff>
      <xdr:row>215</xdr:row>
      <xdr:rowOff>501650</xdr:rowOff>
    </xdr:to>
    <xdr:pic>
      <xdr:nvPicPr>
        <xdr:cNvPr id="1131" name="Subgraph-privilegehealth" descr="Img-privilegehealth.png"/>
        <xdr:cNvPicPr>
          <a:picLocks/>
        </xdr:cNvPicPr>
      </xdr:nvPicPr>
      <xdr:blipFill>
        <a:blip xmlns:r="http://schemas.openxmlformats.org/officeDocument/2006/relationships" r:embed="rId5" cstate="print"/>
        <a:stretch>
          <a:fillRect/>
        </a:stretch>
      </xdr:blipFill>
      <xdr:spPr>
        <a:xfrm>
          <a:off x="635000" y="112182275"/>
          <a:ext cx="723900" cy="476250"/>
        </a:xfrm>
        <a:prstGeom prst="rect">
          <a:avLst/>
        </a:prstGeom>
      </xdr:spPr>
    </xdr:pic>
    <xdr:clientData/>
  </xdr:twoCellAnchor>
  <xdr:twoCellAnchor editAs="oneCell">
    <xdr:from>
      <xdr:col>1</xdr:col>
      <xdr:colOff>25400</xdr:colOff>
      <xdr:row>216</xdr:row>
      <xdr:rowOff>25400</xdr:rowOff>
    </xdr:from>
    <xdr:to>
      <xdr:col>1</xdr:col>
      <xdr:colOff>749300</xdr:colOff>
      <xdr:row>216</xdr:row>
      <xdr:rowOff>501650</xdr:rowOff>
    </xdr:to>
    <xdr:pic>
      <xdr:nvPicPr>
        <xdr:cNvPr id="1132" name="Subgraph-computercertify" descr="Img-computercertify.png"/>
        <xdr:cNvPicPr>
          <a:picLocks/>
        </xdr:cNvPicPr>
      </xdr:nvPicPr>
      <xdr:blipFill>
        <a:blip xmlns:r="http://schemas.openxmlformats.org/officeDocument/2006/relationships" r:embed="rId33" cstate="print"/>
        <a:stretch>
          <a:fillRect/>
        </a:stretch>
      </xdr:blipFill>
      <xdr:spPr>
        <a:xfrm>
          <a:off x="635000" y="112706150"/>
          <a:ext cx="723900" cy="476250"/>
        </a:xfrm>
        <a:prstGeom prst="rect">
          <a:avLst/>
        </a:prstGeom>
      </xdr:spPr>
    </xdr:pic>
    <xdr:clientData/>
  </xdr:twoCellAnchor>
  <xdr:twoCellAnchor editAs="oneCell">
    <xdr:from>
      <xdr:col>1</xdr:col>
      <xdr:colOff>25400</xdr:colOff>
      <xdr:row>217</xdr:row>
      <xdr:rowOff>25400</xdr:rowOff>
    </xdr:from>
    <xdr:to>
      <xdr:col>1</xdr:col>
      <xdr:colOff>749300</xdr:colOff>
      <xdr:row>217</xdr:row>
      <xdr:rowOff>501650</xdr:rowOff>
    </xdr:to>
    <xdr:pic>
      <xdr:nvPicPr>
        <xdr:cNvPr id="1133" name="Subgraph-gripeo_outreach" descr="Img-gripeo_outreach.png"/>
        <xdr:cNvPicPr>
          <a:picLocks/>
        </xdr:cNvPicPr>
      </xdr:nvPicPr>
      <xdr:blipFill>
        <a:blip xmlns:r="http://schemas.openxmlformats.org/officeDocument/2006/relationships" r:embed="rId34" cstate="print"/>
        <a:stretch>
          <a:fillRect/>
        </a:stretch>
      </xdr:blipFill>
      <xdr:spPr>
        <a:xfrm>
          <a:off x="635000" y="113230025"/>
          <a:ext cx="723900" cy="476250"/>
        </a:xfrm>
        <a:prstGeom prst="rect">
          <a:avLst/>
        </a:prstGeom>
      </xdr:spPr>
    </xdr:pic>
    <xdr:clientData/>
  </xdr:twoCellAnchor>
  <xdr:twoCellAnchor editAs="oneCell">
    <xdr:from>
      <xdr:col>1</xdr:col>
      <xdr:colOff>25400</xdr:colOff>
      <xdr:row>218</xdr:row>
      <xdr:rowOff>25400</xdr:rowOff>
    </xdr:from>
    <xdr:to>
      <xdr:col>1</xdr:col>
      <xdr:colOff>749300</xdr:colOff>
      <xdr:row>218</xdr:row>
      <xdr:rowOff>501650</xdr:rowOff>
    </xdr:to>
    <xdr:pic>
      <xdr:nvPicPr>
        <xdr:cNvPr id="1134" name="Subgraph-justnonprofit" descr="Img-justnonprofit.png"/>
        <xdr:cNvPicPr>
          <a:picLocks/>
        </xdr:cNvPicPr>
      </xdr:nvPicPr>
      <xdr:blipFill>
        <a:blip xmlns:r="http://schemas.openxmlformats.org/officeDocument/2006/relationships" r:embed="rId5" cstate="print"/>
        <a:stretch>
          <a:fillRect/>
        </a:stretch>
      </xdr:blipFill>
      <xdr:spPr>
        <a:xfrm>
          <a:off x="635000" y="113753900"/>
          <a:ext cx="723900" cy="476250"/>
        </a:xfrm>
        <a:prstGeom prst="rect">
          <a:avLst/>
        </a:prstGeom>
      </xdr:spPr>
    </xdr:pic>
    <xdr:clientData/>
  </xdr:twoCellAnchor>
  <xdr:twoCellAnchor editAs="oneCell">
    <xdr:from>
      <xdr:col>1</xdr:col>
      <xdr:colOff>25400</xdr:colOff>
      <xdr:row>219</xdr:row>
      <xdr:rowOff>25400</xdr:rowOff>
    </xdr:from>
    <xdr:to>
      <xdr:col>1</xdr:col>
      <xdr:colOff>749300</xdr:colOff>
      <xdr:row>219</xdr:row>
      <xdr:rowOff>501650</xdr:rowOff>
    </xdr:to>
    <xdr:pic>
      <xdr:nvPicPr>
        <xdr:cNvPr id="1135" name="Subgraph-chiweethedog" descr="Img-chiweethedog.png"/>
        <xdr:cNvPicPr>
          <a:picLocks/>
        </xdr:cNvPicPr>
      </xdr:nvPicPr>
      <xdr:blipFill>
        <a:blip xmlns:r="http://schemas.openxmlformats.org/officeDocument/2006/relationships" r:embed="rId26" cstate="print"/>
        <a:stretch>
          <a:fillRect/>
        </a:stretch>
      </xdr:blipFill>
      <xdr:spPr>
        <a:xfrm>
          <a:off x="635000" y="114277775"/>
          <a:ext cx="723900" cy="476250"/>
        </a:xfrm>
        <a:prstGeom prst="rect">
          <a:avLst/>
        </a:prstGeom>
      </xdr:spPr>
    </xdr:pic>
    <xdr:clientData/>
  </xdr:twoCellAnchor>
  <xdr:twoCellAnchor editAs="oneCell">
    <xdr:from>
      <xdr:col>1</xdr:col>
      <xdr:colOff>25400</xdr:colOff>
      <xdr:row>220</xdr:row>
      <xdr:rowOff>25400</xdr:rowOff>
    </xdr:from>
    <xdr:to>
      <xdr:col>1</xdr:col>
      <xdr:colOff>749300</xdr:colOff>
      <xdr:row>220</xdr:row>
      <xdr:rowOff>501650</xdr:rowOff>
    </xdr:to>
    <xdr:pic>
      <xdr:nvPicPr>
        <xdr:cNvPr id="1136" name="Subgraph-saltooturnt" descr="Img-saltooturnt.png"/>
        <xdr:cNvPicPr>
          <a:picLocks/>
        </xdr:cNvPicPr>
      </xdr:nvPicPr>
      <xdr:blipFill>
        <a:blip xmlns:r="http://schemas.openxmlformats.org/officeDocument/2006/relationships" r:embed="rId2" cstate="print"/>
        <a:stretch>
          <a:fillRect/>
        </a:stretch>
      </xdr:blipFill>
      <xdr:spPr>
        <a:xfrm>
          <a:off x="635000" y="114801650"/>
          <a:ext cx="723900" cy="476250"/>
        </a:xfrm>
        <a:prstGeom prst="rect">
          <a:avLst/>
        </a:prstGeom>
      </xdr:spPr>
    </xdr:pic>
    <xdr:clientData/>
  </xdr:twoCellAnchor>
  <xdr:twoCellAnchor editAs="oneCell">
    <xdr:from>
      <xdr:col>1</xdr:col>
      <xdr:colOff>25400</xdr:colOff>
      <xdr:row>221</xdr:row>
      <xdr:rowOff>25400</xdr:rowOff>
    </xdr:from>
    <xdr:to>
      <xdr:col>1</xdr:col>
      <xdr:colOff>749300</xdr:colOff>
      <xdr:row>221</xdr:row>
      <xdr:rowOff>501650</xdr:rowOff>
    </xdr:to>
    <xdr:pic>
      <xdr:nvPicPr>
        <xdr:cNvPr id="1137" name="Subgraph-arrawelo_" descr="Img-arrawelo_.png"/>
        <xdr:cNvPicPr>
          <a:picLocks/>
        </xdr:cNvPicPr>
      </xdr:nvPicPr>
      <xdr:blipFill>
        <a:blip xmlns:r="http://schemas.openxmlformats.org/officeDocument/2006/relationships" r:embed="rId35" cstate="print"/>
        <a:stretch>
          <a:fillRect/>
        </a:stretch>
      </xdr:blipFill>
      <xdr:spPr>
        <a:xfrm>
          <a:off x="635000" y="115325525"/>
          <a:ext cx="723900" cy="476250"/>
        </a:xfrm>
        <a:prstGeom prst="rect">
          <a:avLst/>
        </a:prstGeom>
      </xdr:spPr>
    </xdr:pic>
    <xdr:clientData/>
  </xdr:twoCellAnchor>
  <xdr:twoCellAnchor editAs="oneCell">
    <xdr:from>
      <xdr:col>1</xdr:col>
      <xdr:colOff>25400</xdr:colOff>
      <xdr:row>222</xdr:row>
      <xdr:rowOff>25400</xdr:rowOff>
    </xdr:from>
    <xdr:to>
      <xdr:col>1</xdr:col>
      <xdr:colOff>749300</xdr:colOff>
      <xdr:row>222</xdr:row>
      <xdr:rowOff>501650</xdr:rowOff>
    </xdr:to>
    <xdr:pic>
      <xdr:nvPicPr>
        <xdr:cNvPr id="1138" name="Subgraph-_himam" descr="Img-_himam.png"/>
        <xdr:cNvPicPr>
          <a:picLocks/>
        </xdr:cNvPicPr>
      </xdr:nvPicPr>
      <xdr:blipFill>
        <a:blip xmlns:r="http://schemas.openxmlformats.org/officeDocument/2006/relationships" r:embed="rId2" cstate="print"/>
        <a:stretch>
          <a:fillRect/>
        </a:stretch>
      </xdr:blipFill>
      <xdr:spPr>
        <a:xfrm>
          <a:off x="635000" y="115849400"/>
          <a:ext cx="723900" cy="476250"/>
        </a:xfrm>
        <a:prstGeom prst="rect">
          <a:avLst/>
        </a:prstGeom>
      </xdr:spPr>
    </xdr:pic>
    <xdr:clientData/>
  </xdr:twoCellAnchor>
  <xdr:twoCellAnchor editAs="oneCell">
    <xdr:from>
      <xdr:col>1</xdr:col>
      <xdr:colOff>25400</xdr:colOff>
      <xdr:row>223</xdr:row>
      <xdr:rowOff>25400</xdr:rowOff>
    </xdr:from>
    <xdr:to>
      <xdr:col>1</xdr:col>
      <xdr:colOff>749300</xdr:colOff>
      <xdr:row>223</xdr:row>
      <xdr:rowOff>501650</xdr:rowOff>
    </xdr:to>
    <xdr:pic>
      <xdr:nvPicPr>
        <xdr:cNvPr id="1139" name="Subgraph-libralovesyoual" descr="Img-libralovesyoual.png"/>
        <xdr:cNvPicPr>
          <a:picLocks/>
        </xdr:cNvPicPr>
      </xdr:nvPicPr>
      <xdr:blipFill>
        <a:blip xmlns:r="http://schemas.openxmlformats.org/officeDocument/2006/relationships" r:embed="rId5" cstate="print"/>
        <a:stretch>
          <a:fillRect/>
        </a:stretch>
      </xdr:blipFill>
      <xdr:spPr>
        <a:xfrm>
          <a:off x="635000" y="116373275"/>
          <a:ext cx="723900" cy="476250"/>
        </a:xfrm>
        <a:prstGeom prst="rect">
          <a:avLst/>
        </a:prstGeom>
      </xdr:spPr>
    </xdr:pic>
    <xdr:clientData/>
  </xdr:twoCellAnchor>
  <xdr:twoCellAnchor editAs="oneCell">
    <xdr:from>
      <xdr:col>1</xdr:col>
      <xdr:colOff>25400</xdr:colOff>
      <xdr:row>224</xdr:row>
      <xdr:rowOff>25400</xdr:rowOff>
    </xdr:from>
    <xdr:to>
      <xdr:col>1</xdr:col>
      <xdr:colOff>749300</xdr:colOff>
      <xdr:row>224</xdr:row>
      <xdr:rowOff>501650</xdr:rowOff>
    </xdr:to>
    <xdr:pic>
      <xdr:nvPicPr>
        <xdr:cNvPr id="1140" name="Subgraph-suziesheehan" descr="Img-suziesheehan.png"/>
        <xdr:cNvPicPr>
          <a:picLocks/>
        </xdr:cNvPicPr>
      </xdr:nvPicPr>
      <xdr:blipFill>
        <a:blip xmlns:r="http://schemas.openxmlformats.org/officeDocument/2006/relationships" r:embed="rId3" cstate="print"/>
        <a:stretch>
          <a:fillRect/>
        </a:stretch>
      </xdr:blipFill>
      <xdr:spPr>
        <a:xfrm>
          <a:off x="635000" y="116897150"/>
          <a:ext cx="723900" cy="476250"/>
        </a:xfrm>
        <a:prstGeom prst="rect">
          <a:avLst/>
        </a:prstGeom>
      </xdr:spPr>
    </xdr:pic>
    <xdr:clientData/>
  </xdr:twoCellAnchor>
  <xdr:twoCellAnchor editAs="oneCell">
    <xdr:from>
      <xdr:col>1</xdr:col>
      <xdr:colOff>25400</xdr:colOff>
      <xdr:row>225</xdr:row>
      <xdr:rowOff>25400</xdr:rowOff>
    </xdr:from>
    <xdr:to>
      <xdr:col>1</xdr:col>
      <xdr:colOff>749300</xdr:colOff>
      <xdr:row>225</xdr:row>
      <xdr:rowOff>501650</xdr:rowOff>
    </xdr:to>
    <xdr:pic>
      <xdr:nvPicPr>
        <xdr:cNvPr id="1141" name="Subgraph-andariyamag" descr="Img-andariyamag.png"/>
        <xdr:cNvPicPr>
          <a:picLocks/>
        </xdr:cNvPicPr>
      </xdr:nvPicPr>
      <xdr:blipFill>
        <a:blip xmlns:r="http://schemas.openxmlformats.org/officeDocument/2006/relationships" r:embed="rId6" cstate="print"/>
        <a:stretch>
          <a:fillRect/>
        </a:stretch>
      </xdr:blipFill>
      <xdr:spPr>
        <a:xfrm>
          <a:off x="635000" y="117421025"/>
          <a:ext cx="723900" cy="476250"/>
        </a:xfrm>
        <a:prstGeom prst="rect">
          <a:avLst/>
        </a:prstGeom>
      </xdr:spPr>
    </xdr:pic>
    <xdr:clientData/>
  </xdr:twoCellAnchor>
  <xdr:twoCellAnchor editAs="oneCell">
    <xdr:from>
      <xdr:col>1</xdr:col>
      <xdr:colOff>25400</xdr:colOff>
      <xdr:row>226</xdr:row>
      <xdr:rowOff>25400</xdr:rowOff>
    </xdr:from>
    <xdr:to>
      <xdr:col>1</xdr:col>
      <xdr:colOff>749300</xdr:colOff>
      <xdr:row>226</xdr:row>
      <xdr:rowOff>501650</xdr:rowOff>
    </xdr:to>
    <xdr:pic>
      <xdr:nvPicPr>
        <xdr:cNvPr id="1142" name="Subgraph-myknittingwool" descr="Img-myknittingwool.png"/>
        <xdr:cNvPicPr>
          <a:picLocks/>
        </xdr:cNvPicPr>
      </xdr:nvPicPr>
      <xdr:blipFill>
        <a:blip xmlns:r="http://schemas.openxmlformats.org/officeDocument/2006/relationships" r:embed="rId8" cstate="print"/>
        <a:stretch>
          <a:fillRect/>
        </a:stretch>
      </xdr:blipFill>
      <xdr:spPr>
        <a:xfrm>
          <a:off x="635000" y="117944900"/>
          <a:ext cx="723900" cy="476250"/>
        </a:xfrm>
        <a:prstGeom prst="rect">
          <a:avLst/>
        </a:prstGeom>
      </xdr:spPr>
    </xdr:pic>
    <xdr:clientData/>
  </xdr:twoCellAnchor>
  <xdr:twoCellAnchor editAs="oneCell">
    <xdr:from>
      <xdr:col>1</xdr:col>
      <xdr:colOff>25400</xdr:colOff>
      <xdr:row>227</xdr:row>
      <xdr:rowOff>25400</xdr:rowOff>
    </xdr:from>
    <xdr:to>
      <xdr:col>1</xdr:col>
      <xdr:colOff>749300</xdr:colOff>
      <xdr:row>227</xdr:row>
      <xdr:rowOff>501650</xdr:rowOff>
    </xdr:to>
    <xdr:pic>
      <xdr:nvPicPr>
        <xdr:cNvPr id="1143" name="Subgraph-financialreview" descr="Img-financialreview.png"/>
        <xdr:cNvPicPr>
          <a:picLocks/>
        </xdr:cNvPicPr>
      </xdr:nvPicPr>
      <xdr:blipFill>
        <a:blip xmlns:r="http://schemas.openxmlformats.org/officeDocument/2006/relationships" r:embed="rId6" cstate="print"/>
        <a:stretch>
          <a:fillRect/>
        </a:stretch>
      </xdr:blipFill>
      <xdr:spPr>
        <a:xfrm>
          <a:off x="635000" y="118468775"/>
          <a:ext cx="723900" cy="476250"/>
        </a:xfrm>
        <a:prstGeom prst="rect">
          <a:avLst/>
        </a:prstGeom>
      </xdr:spPr>
    </xdr:pic>
    <xdr:clientData/>
  </xdr:twoCellAnchor>
  <xdr:twoCellAnchor editAs="oneCell">
    <xdr:from>
      <xdr:col>1</xdr:col>
      <xdr:colOff>25400</xdr:colOff>
      <xdr:row>228</xdr:row>
      <xdr:rowOff>25400</xdr:rowOff>
    </xdr:from>
    <xdr:to>
      <xdr:col>1</xdr:col>
      <xdr:colOff>749300</xdr:colOff>
      <xdr:row>228</xdr:row>
      <xdr:rowOff>501650</xdr:rowOff>
    </xdr:to>
    <xdr:pic>
      <xdr:nvPicPr>
        <xdr:cNvPr id="1144" name="Subgraph-latingle" descr="Img-latingle.png"/>
        <xdr:cNvPicPr>
          <a:picLocks/>
        </xdr:cNvPicPr>
      </xdr:nvPicPr>
      <xdr:blipFill>
        <a:blip xmlns:r="http://schemas.openxmlformats.org/officeDocument/2006/relationships" r:embed="rId6" cstate="print"/>
        <a:stretch>
          <a:fillRect/>
        </a:stretch>
      </xdr:blipFill>
      <xdr:spPr>
        <a:xfrm>
          <a:off x="635000" y="118992650"/>
          <a:ext cx="723900" cy="476250"/>
        </a:xfrm>
        <a:prstGeom prst="rect">
          <a:avLst/>
        </a:prstGeom>
      </xdr:spPr>
    </xdr:pic>
    <xdr:clientData/>
  </xdr:twoCellAnchor>
  <xdr:twoCellAnchor editAs="oneCell">
    <xdr:from>
      <xdr:col>1</xdr:col>
      <xdr:colOff>25400</xdr:colOff>
      <xdr:row>229</xdr:row>
      <xdr:rowOff>25400</xdr:rowOff>
    </xdr:from>
    <xdr:to>
      <xdr:col>1</xdr:col>
      <xdr:colOff>749300</xdr:colOff>
      <xdr:row>229</xdr:row>
      <xdr:rowOff>501650</xdr:rowOff>
    </xdr:to>
    <xdr:pic>
      <xdr:nvPicPr>
        <xdr:cNvPr id="1145" name="Subgraph-baxnaan_416" descr="Img-baxnaan_416.png"/>
        <xdr:cNvPicPr>
          <a:picLocks/>
        </xdr:cNvPicPr>
      </xdr:nvPicPr>
      <xdr:blipFill>
        <a:blip xmlns:r="http://schemas.openxmlformats.org/officeDocument/2006/relationships" r:embed="rId5" cstate="print"/>
        <a:stretch>
          <a:fillRect/>
        </a:stretch>
      </xdr:blipFill>
      <xdr:spPr>
        <a:xfrm>
          <a:off x="635000" y="119516525"/>
          <a:ext cx="723900" cy="476250"/>
        </a:xfrm>
        <a:prstGeom prst="rect">
          <a:avLst/>
        </a:prstGeom>
      </xdr:spPr>
    </xdr:pic>
    <xdr:clientData/>
  </xdr:twoCellAnchor>
  <xdr:twoCellAnchor editAs="oneCell">
    <xdr:from>
      <xdr:col>1</xdr:col>
      <xdr:colOff>25400</xdr:colOff>
      <xdr:row>230</xdr:row>
      <xdr:rowOff>25400</xdr:rowOff>
    </xdr:from>
    <xdr:to>
      <xdr:col>1</xdr:col>
      <xdr:colOff>749300</xdr:colOff>
      <xdr:row>230</xdr:row>
      <xdr:rowOff>501650</xdr:rowOff>
    </xdr:to>
    <xdr:pic>
      <xdr:nvPicPr>
        <xdr:cNvPr id="1146" name="Subgraph-dtporge" descr="Img-dtporge.png"/>
        <xdr:cNvPicPr>
          <a:picLocks/>
        </xdr:cNvPicPr>
      </xdr:nvPicPr>
      <xdr:blipFill>
        <a:blip xmlns:r="http://schemas.openxmlformats.org/officeDocument/2006/relationships" r:embed="rId9" cstate="print"/>
        <a:stretch>
          <a:fillRect/>
        </a:stretch>
      </xdr:blipFill>
      <xdr:spPr>
        <a:xfrm>
          <a:off x="635000" y="120040400"/>
          <a:ext cx="723900"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A238" totalsRowShown="0" headerRowDxfId="336" dataDxfId="299">
  <autoFilter ref="A2:AA238">
    <filterColumn colId="14"/>
    <filterColumn colId="15"/>
    <filterColumn colId="16"/>
    <filterColumn colId="17"/>
    <filterColumn colId="18"/>
    <filterColumn colId="19"/>
    <filterColumn colId="20"/>
    <filterColumn colId="21"/>
    <filterColumn colId="22"/>
    <filterColumn colId="23"/>
    <filterColumn colId="24"/>
    <filterColumn colId="25"/>
    <filterColumn colId="26"/>
  </autoFilter>
  <tableColumns count="27">
    <tableColumn id="1" name="Vertex 1" dataDxfId="282" dataCellStyle="NodeXL Required"/>
    <tableColumn id="2" name="Vertex 2" dataDxfId="280" dataCellStyle="NodeXL Required"/>
    <tableColumn id="3" name="Color" dataDxfId="281" dataCellStyle="NodeXL Visual Property"/>
    <tableColumn id="4" name="Width" dataDxfId="308" dataCellStyle="NodeXL Visual Property"/>
    <tableColumn id="11" name="Style" dataDxfId="307" dataCellStyle="NodeXL Visual Property"/>
    <tableColumn id="5" name="Opacity" dataDxfId="306" dataCellStyle="NodeXL Visual Property"/>
    <tableColumn id="6" name="Visibility" dataDxfId="305" dataCellStyle="NodeXL Visual Property"/>
    <tableColumn id="10" name="Label" dataDxfId="304" dataCellStyle="NodeXL Label"/>
    <tableColumn id="12" name="Label Text Color" dataDxfId="303" dataCellStyle="NodeXL Label"/>
    <tableColumn id="13" name="Label Font Size" dataDxfId="302" dataCellStyle="NodeXL Label"/>
    <tableColumn id="14" name="Reciprocated?" dataDxfId="241" dataCellStyle="NodeXL Graph Metric"/>
    <tableColumn id="7" name="ID" dataDxfId="301" dataCellStyle="NodeXL Do Not Edit"/>
    <tableColumn id="9" name="Dynamic Filter" dataDxfId="300" dataCellStyle="NodeXL Do Not Edit">
      <calculatedColumnFormula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calculatedColumnFormula>
    </tableColumn>
    <tableColumn id="8" name="Add Your Own Columns Here" dataDxfId="279" dataCellStyle="NodeXL Other Column"/>
    <tableColumn id="15" name="Relationship" dataDxfId="278" dataCellStyle="Normal"/>
    <tableColumn id="16" name="Relationship Date (UTC)" dataDxfId="277" dataCellStyle="Normal"/>
    <tableColumn id="17" name="Tweet" dataDxfId="276" dataCellStyle="Normal"/>
    <tableColumn id="18" name="URLs in Tweet" dataDxfId="275" dataCellStyle="Normal"/>
    <tableColumn id="19" name="Domains in Tweet" dataDxfId="274" dataCellStyle="Normal"/>
    <tableColumn id="20" name="Hashtags in Tweet" dataDxfId="273" dataCellStyle="Normal"/>
    <tableColumn id="21" name="Tweet Date (UTC)" dataDxfId="272" dataCellStyle="Normal"/>
    <tableColumn id="22" name="Twitter Page for Tweet" dataDxfId="271" dataCellStyle="Hyperlink"/>
    <tableColumn id="23" name="Latitude" dataDxfId="270" dataCellStyle="Normal"/>
    <tableColumn id="24" name="Longitude" dataDxfId="269" dataCellStyle="Normal"/>
    <tableColumn id="25" name="Imported ID" dataDxfId="268" dataCellStyle="Normal"/>
    <tableColumn id="26" name="In-Reply-To Tweet ID" dataDxfId="267" dataCellStyle="Normal"/>
    <tableColumn id="27" name="Edge Weight"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3" totalsRowShown="0" headerRowDxfId="309">
  <autoFilter ref="M1:P23"/>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GroupEdges" displayName="GroupEdges" ref="A2:C117" totalsRowShown="0" headerRowDxfId="239" dataDxfId="240" dataCellStyle="NodeXL Required">
  <autoFilter ref="A2:C117">
    <filterColumn colId="1"/>
    <filterColumn colId="2"/>
  </autoFilter>
  <tableColumns count="3">
    <tableColumn id="1" name="Group 1" dataDxfId="238" dataCellStyle="NodeXL Required"/>
    <tableColumn id="2" name="Group 2" dataDxfId="237" dataCellStyle="NodeXL Required"/>
    <tableColumn id="3" name="Edges" dataDxfId="236" dataCellStyle="NodeXL Graph Metric"/>
  </tableColumns>
  <tableStyleInfo name="NodeXL Table" showFirstColumn="0" showLastColumn="0" showRowStripes="1" showColumnStripes="0"/>
</table>
</file>

<file path=xl/tables/table12.xml><?xml version="1.0" encoding="utf-8"?>
<table xmlns="http://schemas.openxmlformats.org/spreadsheetml/2006/main" id="11" name="TwitterSearchNetworkTopItems_1" displayName="TwitterSearchNetworkTopItems_1" ref="A1:V11" totalsRowShown="0" headerRowDxfId="234" dataDxfId="235" dataCellStyle="Normal">
  <autoFilter ref="A1:V11">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URLs in Tweet in Entire Graph" dataDxfId="233" dataCellStyle="Normal"/>
    <tableColumn id="2" name="Entire Graph Count" dataDxfId="232" dataCellStyle="Normal"/>
    <tableColumn id="3" name="Top URLs in Tweet in G1" dataDxfId="231" dataCellStyle="Normal"/>
    <tableColumn id="4" name="G1 Count" dataDxfId="230" dataCellStyle="Normal"/>
    <tableColumn id="5" name="Top URLs in Tweet in G2" dataDxfId="229" dataCellStyle="Normal"/>
    <tableColumn id="6" name="G2 Count" dataDxfId="228" dataCellStyle="Normal"/>
    <tableColumn id="7" name="Top URLs in Tweet in G3" dataDxfId="227" dataCellStyle="Normal"/>
    <tableColumn id="8" name="G3 Count" dataDxfId="226" dataCellStyle="Normal"/>
    <tableColumn id="9" name="Top URLs in Tweet in G4" dataDxfId="225" dataCellStyle="Normal"/>
    <tableColumn id="10" name="G4 Count" dataDxfId="224" dataCellStyle="Normal"/>
    <tableColumn id="11" name="Top URLs in Tweet in G5" dataDxfId="223" dataCellStyle="Normal"/>
    <tableColumn id="12" name="G5 Count" dataDxfId="222" dataCellStyle="Normal"/>
    <tableColumn id="13" name="Top URLs in Tweet in G6" dataDxfId="221" dataCellStyle="Normal"/>
    <tableColumn id="14" name="G6 Count" dataDxfId="220" dataCellStyle="Normal"/>
    <tableColumn id="15" name="Top URLs in Tweet in G7" dataDxfId="219" dataCellStyle="Normal"/>
    <tableColumn id="16" name="G7 Count" dataDxfId="218" dataCellStyle="Normal"/>
    <tableColumn id="17" name="Top URLs in Tweet in G8" dataDxfId="217" dataCellStyle="Normal"/>
    <tableColumn id="18" name="G8 Count" dataDxfId="216" dataCellStyle="Normal"/>
    <tableColumn id="19" name="Top URLs in Tweet in G9" dataDxfId="215" dataCellStyle="Normal"/>
    <tableColumn id="20" name="G9 Count" dataDxfId="214" dataCellStyle="Normal"/>
    <tableColumn id="21" name="Top URLs in Tweet in G10" dataDxfId="213" dataCellStyle="Normal"/>
    <tableColumn id="22" name="G10 Count" dataDxfId="21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2" displayName="TwitterSearchNetworkTopItems_2" ref="A14:V24" totalsRowShown="0" headerRowDxfId="210" dataDxfId="211" dataCellStyle="Normal">
  <autoFilter ref="A14:V24">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Domains in Tweet in Entire Graph" dataDxfId="209" dataCellStyle="Normal"/>
    <tableColumn id="2" name="Entire Graph Count" dataDxfId="208" dataCellStyle="Normal"/>
    <tableColumn id="3" name="Top Domains in Tweet in G1" dataDxfId="207" dataCellStyle="Normal"/>
    <tableColumn id="4" name="G1 Count" dataDxfId="206" dataCellStyle="Normal"/>
    <tableColumn id="5" name="Top Domains in Tweet in G2" dataDxfId="205" dataCellStyle="Normal"/>
    <tableColumn id="6" name="G2 Count" dataDxfId="204" dataCellStyle="Normal"/>
    <tableColumn id="7" name="Top Domains in Tweet in G3" dataDxfId="203" dataCellStyle="Normal"/>
    <tableColumn id="8" name="G3 Count" dataDxfId="202" dataCellStyle="Normal"/>
    <tableColumn id="9" name="Top Domains in Tweet in G4" dataDxfId="201" dataCellStyle="Normal"/>
    <tableColumn id="10" name="G4 Count" dataDxfId="200" dataCellStyle="Normal"/>
    <tableColumn id="11" name="Top Domains in Tweet in G5" dataDxfId="199" dataCellStyle="Normal"/>
    <tableColumn id="12" name="G5 Count" dataDxfId="198" dataCellStyle="Normal"/>
    <tableColumn id="13" name="Top Domains in Tweet in G6" dataDxfId="197" dataCellStyle="Normal"/>
    <tableColumn id="14" name="G6 Count" dataDxfId="196" dataCellStyle="Normal"/>
    <tableColumn id="15" name="Top Domains in Tweet in G7" dataDxfId="195" dataCellStyle="Normal"/>
    <tableColumn id="16" name="G7 Count" dataDxfId="194" dataCellStyle="Normal"/>
    <tableColumn id="17" name="Top Domains in Tweet in G8" dataDxfId="193" dataCellStyle="Normal"/>
    <tableColumn id="18" name="G8 Count" dataDxfId="192" dataCellStyle="Normal"/>
    <tableColumn id="19" name="Top Domains in Tweet in G9" dataDxfId="191" dataCellStyle="Normal"/>
    <tableColumn id="20" name="G9 Count" dataDxfId="190" dataCellStyle="Normal"/>
    <tableColumn id="21" name="Top Domains in Tweet in G10" dataDxfId="189" dataCellStyle="Normal"/>
    <tableColumn id="22" name="G10 Count" dataDxfId="188"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3" displayName="TwitterSearchNetworkTopItems_3" ref="A27:V37" totalsRowShown="0" headerRowDxfId="186" dataDxfId="187" dataCellStyle="Normal">
  <autoFilter ref="A27:V37">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Hashtags in Tweet in Entire Graph" dataDxfId="185" dataCellStyle="Normal"/>
    <tableColumn id="2" name="Entire Graph Count" dataDxfId="184" dataCellStyle="Normal"/>
    <tableColumn id="3" name="Top Hashtags in Tweet in G1" dataDxfId="183" dataCellStyle="Normal"/>
    <tableColumn id="4" name="G1 Count" dataDxfId="182" dataCellStyle="Normal"/>
    <tableColumn id="5" name="Top Hashtags in Tweet in G2" dataDxfId="181" dataCellStyle="Normal"/>
    <tableColumn id="6" name="G2 Count" dataDxfId="180" dataCellStyle="Normal"/>
    <tableColumn id="7" name="Top Hashtags in Tweet in G3" dataDxfId="179" dataCellStyle="Normal"/>
    <tableColumn id="8" name="G3 Count" dataDxfId="178" dataCellStyle="Normal"/>
    <tableColumn id="9" name="Top Hashtags in Tweet in G4" dataDxfId="177" dataCellStyle="Normal"/>
    <tableColumn id="10" name="G4 Count" dataDxfId="176" dataCellStyle="Normal"/>
    <tableColumn id="11" name="Top Hashtags in Tweet in G5" dataDxfId="175" dataCellStyle="Normal"/>
    <tableColumn id="12" name="G5 Count" dataDxfId="174" dataCellStyle="Normal"/>
    <tableColumn id="13" name="Top Hashtags in Tweet in G6" dataDxfId="173" dataCellStyle="Normal"/>
    <tableColumn id="14" name="G6 Count" dataDxfId="172" dataCellStyle="Normal"/>
    <tableColumn id="15" name="Top Hashtags in Tweet in G7" dataDxfId="171" dataCellStyle="Normal"/>
    <tableColumn id="16" name="G7 Count" dataDxfId="170" dataCellStyle="Normal"/>
    <tableColumn id="17" name="Top Hashtags in Tweet in G8" dataDxfId="169" dataCellStyle="Normal"/>
    <tableColumn id="18" name="G8 Count" dataDxfId="168" dataCellStyle="Normal"/>
    <tableColumn id="19" name="Top Hashtags in Tweet in G9" dataDxfId="167" dataCellStyle="Normal"/>
    <tableColumn id="20" name="G9 Count" dataDxfId="166" dataCellStyle="Normal"/>
    <tableColumn id="21" name="Top Hashtags in Tweet in G10" dataDxfId="165" dataCellStyle="Normal"/>
    <tableColumn id="22" name="G10 Count" dataDxfId="164"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4" displayName="TwitterSearchNetworkTopItems_4" ref="A40:V50" totalsRowShown="0" headerRowDxfId="161" dataDxfId="162" dataCellStyle="Normal">
  <autoFilter ref="A40:V5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Words in Tweet in Entire Graph" dataDxfId="160" dataCellStyle="Normal"/>
    <tableColumn id="2" name="Entire Graph Count" dataDxfId="159" dataCellStyle="Normal"/>
    <tableColumn id="3" name="Top Words in Tweet in G1" dataDxfId="158" dataCellStyle="Normal"/>
    <tableColumn id="4" name="G1 Count" dataDxfId="157" dataCellStyle="Normal"/>
    <tableColumn id="5" name="Top Words in Tweet in G2" dataDxfId="156" dataCellStyle="Normal"/>
    <tableColumn id="6" name="G2 Count" dataDxfId="155" dataCellStyle="Normal"/>
    <tableColumn id="7" name="Top Words in Tweet in G3" dataDxfId="154" dataCellStyle="Normal"/>
    <tableColumn id="8" name="G3 Count" dataDxfId="153" dataCellStyle="Normal"/>
    <tableColumn id="9" name="Top Words in Tweet in G4" dataDxfId="152" dataCellStyle="Normal"/>
    <tableColumn id="10" name="G4 Count" dataDxfId="151" dataCellStyle="Normal"/>
    <tableColumn id="11" name="Top Words in Tweet in G5" dataDxfId="150" dataCellStyle="Normal"/>
    <tableColumn id="12" name="G5 Count" dataDxfId="149" dataCellStyle="Normal"/>
    <tableColumn id="13" name="Top Words in Tweet in G6" dataDxfId="148" dataCellStyle="Normal"/>
    <tableColumn id="14" name="G6 Count" dataDxfId="147" dataCellStyle="Normal"/>
    <tableColumn id="15" name="Top Words in Tweet in G7" dataDxfId="146" dataCellStyle="Normal"/>
    <tableColumn id="16" name="G7 Count" dataDxfId="145" dataCellStyle="Normal"/>
    <tableColumn id="17" name="Top Words in Tweet in G8" dataDxfId="144" dataCellStyle="Normal"/>
    <tableColumn id="18" name="G8 Count" dataDxfId="143" dataCellStyle="Normal"/>
    <tableColumn id="19" name="Top Words in Tweet in G9" dataDxfId="142" dataCellStyle="Normal"/>
    <tableColumn id="20" name="G9 Count" dataDxfId="141" dataCellStyle="Normal"/>
    <tableColumn id="21" name="Top Words in Tweet in G10" dataDxfId="140" dataCellStyle="Normal"/>
    <tableColumn id="22" name="G10 Count" dataDxfId="139"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5" displayName="TwitterSearchNetworkTopItems_5" ref="A53:V63" totalsRowShown="0" headerRowDxfId="136" dataDxfId="137" dataCellStyle="Normal">
  <autoFilter ref="A53:V63">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Word Pairs in Tweet in Entire Graph" dataDxfId="135" dataCellStyle="Normal"/>
    <tableColumn id="2" name="Entire Graph Count" dataDxfId="134" dataCellStyle="Normal"/>
    <tableColumn id="3" name="Top Word Pairs in Tweet in G1" dataDxfId="133" dataCellStyle="Normal"/>
    <tableColumn id="4" name="G1 Count" dataDxfId="132" dataCellStyle="Normal"/>
    <tableColumn id="5" name="Top Word Pairs in Tweet in G2" dataDxfId="131" dataCellStyle="Normal"/>
    <tableColumn id="6" name="G2 Count" dataDxfId="130" dataCellStyle="Normal"/>
    <tableColumn id="7" name="Top Word Pairs in Tweet in G3" dataDxfId="129" dataCellStyle="Normal"/>
    <tableColumn id="8" name="G3 Count" dataDxfId="128" dataCellStyle="Normal"/>
    <tableColumn id="9" name="Top Word Pairs in Tweet in G4" dataDxfId="127" dataCellStyle="Normal"/>
    <tableColumn id="10" name="G4 Count" dataDxfId="126" dataCellStyle="Normal"/>
    <tableColumn id="11" name="Top Word Pairs in Tweet in G5" dataDxfId="125" dataCellStyle="Normal"/>
    <tableColumn id="12" name="G5 Count" dataDxfId="124" dataCellStyle="Normal"/>
    <tableColumn id="13" name="Top Word Pairs in Tweet in G6" dataDxfId="123" dataCellStyle="Normal"/>
    <tableColumn id="14" name="G6 Count" dataDxfId="122" dataCellStyle="Normal"/>
    <tableColumn id="15" name="Top Word Pairs in Tweet in G7" dataDxfId="121" dataCellStyle="Normal"/>
    <tableColumn id="16" name="G7 Count" dataDxfId="120" dataCellStyle="Normal"/>
    <tableColumn id="17" name="Top Word Pairs in Tweet in G8" dataDxfId="119" dataCellStyle="Normal"/>
    <tableColumn id="18" name="G8 Count" dataDxfId="118" dataCellStyle="Normal"/>
    <tableColumn id="19" name="Top Word Pairs in Tweet in G9" dataDxfId="117" dataCellStyle="Normal"/>
    <tableColumn id="20" name="G9 Count" dataDxfId="116" dataCellStyle="Normal"/>
    <tableColumn id="21" name="Top Word Pairs in Tweet in G10" dataDxfId="115" dataCellStyle="Normal"/>
    <tableColumn id="22" name="G10 Count" dataDxfId="114"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6" displayName="TwitterSearchNetworkTopItems_6" ref="A66:V76" totalsRowShown="0" headerRowDxfId="111" dataDxfId="112" dataCellStyle="Normal">
  <autoFilter ref="A66:V76">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Replied-To in Entire Graph" dataDxfId="110" dataCellStyle="Normal"/>
    <tableColumn id="2" name="Entire Graph Count" dataDxfId="106" dataCellStyle="Normal"/>
    <tableColumn id="3" name="Top Replied-To in G1" dataDxfId="105" dataCellStyle="Normal"/>
    <tableColumn id="4" name="G1 Count" dataDxfId="102" dataCellStyle="Normal"/>
    <tableColumn id="5" name="Top Replied-To in G2" dataDxfId="101" dataCellStyle="Normal"/>
    <tableColumn id="6" name="G2 Count" dataDxfId="98" dataCellStyle="Normal"/>
    <tableColumn id="7" name="Top Replied-To in G3" dataDxfId="97" dataCellStyle="Normal"/>
    <tableColumn id="8" name="G3 Count" dataDxfId="94" dataCellStyle="Normal"/>
    <tableColumn id="9" name="Top Replied-To in G4" dataDxfId="93" dataCellStyle="Normal"/>
    <tableColumn id="10" name="G4 Count" dataDxfId="90" dataCellStyle="Normal"/>
    <tableColumn id="11" name="Top Replied-To in G5" dataDxfId="89" dataCellStyle="Normal"/>
    <tableColumn id="12" name="G5 Count" dataDxfId="86" dataCellStyle="Normal"/>
    <tableColumn id="13" name="Top Replied-To in G6" dataDxfId="85" dataCellStyle="Normal"/>
    <tableColumn id="14" name="G6 Count" dataDxfId="82" dataCellStyle="Normal"/>
    <tableColumn id="15" name="Top Replied-To in G7" dataDxfId="81" dataCellStyle="Normal"/>
    <tableColumn id="16" name="G7 Count" dataDxfId="78" dataCellStyle="Normal"/>
    <tableColumn id="17" name="Top Replied-To in G8" dataDxfId="77" dataCellStyle="Normal"/>
    <tableColumn id="18" name="G8 Count" dataDxfId="74" dataCellStyle="Normal"/>
    <tableColumn id="19" name="Top Replied-To in G9" dataDxfId="73" dataCellStyle="Normal"/>
    <tableColumn id="20" name="G9 Count" dataDxfId="70" dataCellStyle="Normal"/>
    <tableColumn id="21" name="Top Replied-To in G10" dataDxfId="69" dataCellStyle="Normal"/>
    <tableColumn id="22" name="G10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7" displayName="TwitterSearchNetworkTopItems_7" ref="A79:V89" totalsRowShown="0" headerRowDxfId="108" dataDxfId="109" dataCellStyle="Normal">
  <autoFilter ref="A79:V89">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Mentioned in Entire Graph" dataDxfId="107" dataCellStyle="Normal"/>
    <tableColumn id="2" name="Entire Graph Count" dataDxfId="104" dataCellStyle="Normal"/>
    <tableColumn id="3" name="Top Mentioned in G1" dataDxfId="103" dataCellStyle="Normal"/>
    <tableColumn id="4" name="G1 Count" dataDxfId="100" dataCellStyle="Normal"/>
    <tableColumn id="5" name="Top Mentioned in G2" dataDxfId="99" dataCellStyle="Normal"/>
    <tableColumn id="6" name="G2 Count" dataDxfId="96" dataCellStyle="Normal"/>
    <tableColumn id="7" name="Top Mentioned in G3" dataDxfId="95" dataCellStyle="Normal"/>
    <tableColumn id="8" name="G3 Count" dataDxfId="92" dataCellStyle="Normal"/>
    <tableColumn id="9" name="Top Mentioned in G4" dataDxfId="91" dataCellStyle="Normal"/>
    <tableColumn id="10" name="G4 Count" dataDxfId="88" dataCellStyle="Normal"/>
    <tableColumn id="11" name="Top Mentioned in G5" dataDxfId="87" dataCellStyle="Normal"/>
    <tableColumn id="12" name="G5 Count" dataDxfId="84" dataCellStyle="Normal"/>
    <tableColumn id="13" name="Top Mentioned in G6" dataDxfId="83" dataCellStyle="Normal"/>
    <tableColumn id="14" name="G6 Count" dataDxfId="80" dataCellStyle="Normal"/>
    <tableColumn id="15" name="Top Mentioned in G7" dataDxfId="79" dataCellStyle="Normal"/>
    <tableColumn id="16" name="G7 Count" dataDxfId="76" dataCellStyle="Normal"/>
    <tableColumn id="17" name="Top Mentioned in G8" dataDxfId="75" dataCellStyle="Normal"/>
    <tableColumn id="18" name="G8 Count" dataDxfId="72" dataCellStyle="Normal"/>
    <tableColumn id="19" name="Top Mentioned in G9" dataDxfId="71" dataCellStyle="Normal"/>
    <tableColumn id="20" name="G9 Count" dataDxfId="67" dataCellStyle="Normal"/>
    <tableColumn id="21" name="Top Mentioned in G10" dataDxfId="66" dataCellStyle="Normal"/>
    <tableColumn id="22" name="G10 Count" dataDxfId="65" dataCellStyle="Normal"/>
  </tableColumns>
  <tableStyleInfo name="NodeXL Table" showFirstColumn="0" showLastColumn="0" showRowStripes="1" showColumnStripes="0"/>
</table>
</file>

<file path=xl/tables/table19.xml><?xml version="1.0" encoding="utf-8"?>
<table xmlns="http://schemas.openxmlformats.org/spreadsheetml/2006/main" id="19" name="TwitterSearchNetworkTopItems_8" displayName="TwitterSearchNetworkTopItems_8" ref="A92:V102" totalsRowShown="0" headerRowDxfId="61" dataDxfId="62" dataCellStyle="Normal">
  <autoFilter ref="A92:V102">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autoFilter>
  <tableColumns count="22">
    <tableColumn id="1" name="Top Tweeters in Entire Graph" dataDxfId="60" dataCellStyle="Normal"/>
    <tableColumn id="2" name="Entire Graph Count" dataDxfId="59" dataCellStyle="Normal"/>
    <tableColumn id="3" name="Top Tweeters in G1" dataDxfId="58" dataCellStyle="Normal"/>
    <tableColumn id="4" name="G1 Count" dataDxfId="57" dataCellStyle="Normal"/>
    <tableColumn id="5" name="Top Tweeters in G2" dataDxfId="56" dataCellStyle="Normal"/>
    <tableColumn id="6" name="G2 Count" dataDxfId="55" dataCellStyle="Normal"/>
    <tableColumn id="7" name="Top Tweeters in G3" dataDxfId="54" dataCellStyle="Normal"/>
    <tableColumn id="8" name="G3 Count" dataDxfId="53" dataCellStyle="Normal"/>
    <tableColumn id="9" name="Top Tweeters in G4" dataDxfId="52" dataCellStyle="Normal"/>
    <tableColumn id="10" name="G4 Count" dataDxfId="51" dataCellStyle="Normal"/>
    <tableColumn id="11" name="Top Tweeters in G5" dataDxfId="50" dataCellStyle="Normal"/>
    <tableColumn id="12" name="G5 Count" dataDxfId="49" dataCellStyle="Normal"/>
    <tableColumn id="13" name="Top Tweeters in G6" dataDxfId="48" dataCellStyle="Normal"/>
    <tableColumn id="14" name="G6 Count" dataDxfId="47" dataCellStyle="Normal"/>
    <tableColumn id="15" name="Top Tweeters in G7" dataDxfId="46" dataCellStyle="Normal"/>
    <tableColumn id="16" name="G7 Count" dataDxfId="45" dataCellStyle="Normal"/>
    <tableColumn id="17" name="Top Tweeters in G8" dataDxfId="44" dataCellStyle="Normal"/>
    <tableColumn id="18" name="G8 Count" dataDxfId="43" dataCellStyle="Normal"/>
    <tableColumn id="19" name="Top Tweeters in G9" dataDxfId="42" dataCellStyle="Normal"/>
    <tableColumn id="20" name="G9 Count" dataDxfId="41" dataCellStyle="Normal"/>
    <tableColumn id="21" name="Top Tweeters in G10" dataDxfId="40" dataCellStyle="Normal"/>
    <tableColumn id="22" name="G10 Count" dataDxfId="39"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B231" totalsRowShown="0" headerRowDxfId="335" dataDxfId="283">
  <autoFilter ref="A2:BB231">
    <filterColumn colId="1"/>
    <filterColumn colId="30"/>
    <filterColumn colId="31"/>
    <filterColumn colId="32"/>
    <filterColumn colId="33"/>
    <filterColumn colId="34"/>
    <filterColumn colId="35"/>
    <filterColumn colId="36"/>
    <filterColumn colId="37"/>
    <filterColumn colId="38"/>
    <filterColumn colId="39"/>
    <filterColumn colId="40"/>
    <filterColumn colId="41"/>
    <filterColumn colId="42"/>
    <filterColumn colId="43"/>
    <filterColumn colId="44"/>
    <filterColumn colId="45"/>
    <filterColumn colId="46"/>
    <filterColumn colId="47"/>
    <filterColumn colId="48"/>
    <filterColumn colId="49"/>
    <filterColumn colId="50"/>
    <filterColumn colId="51"/>
    <filterColumn colId="52"/>
    <filterColumn colId="53"/>
  </autoFilter>
  <sortState ref="A3:BA231">
    <sortCondition sortBy="cellColor" ref="C3:C231" dxfId="4"/>
  </sortState>
  <tableColumns count="54">
    <tableColumn id="1" name="Vertex" dataDxfId="298" dataCellStyle="NodeXL Required"/>
    <tableColumn id="43" name="Subgraph" dataCellStyle="Normal"/>
    <tableColumn id="2" name="Color" dataDxfId="297" dataCellStyle="NodeXL Visual Property"/>
    <tableColumn id="5" name="Shape" dataDxfId="296" dataCellStyle="NodeXL Visual Property"/>
    <tableColumn id="6" name="Size" dataDxfId="295" dataCellStyle="NodeXL Visual Property"/>
    <tableColumn id="4" name="Opacity" dataDxfId="294" dataCellStyle="NodeXL Visual Property"/>
    <tableColumn id="7" name="Image File" dataDxfId="256" dataCellStyle="Hyperlink"/>
    <tableColumn id="3" name="Visibility" dataDxfId="293" dataCellStyle="NodeXL Visual Property"/>
    <tableColumn id="10" name="Label" dataDxfId="292" dataCellStyle="NodeXL Label"/>
    <tableColumn id="16" name="Label Fill Color" dataDxfId="291" dataCellStyle="NodeXL Label"/>
    <tableColumn id="9" name="Label Position" dataDxfId="252" dataCellStyle="NodeXL Label"/>
    <tableColumn id="8" name="Tooltip" dataDxfId="250" dataCellStyle="NodeXL Label"/>
    <tableColumn id="18" name="Layout Order" dataDxfId="251" dataCellStyle="NodeXL Layout"/>
    <tableColumn id="13" name="X" dataDxfId="290" dataCellStyle="NodeXL Layout"/>
    <tableColumn id="14" name="Y" dataDxfId="289" dataCellStyle="NodeXL Layout"/>
    <tableColumn id="12" name="Locked?" dataDxfId="288" dataCellStyle="NodeXL Layout"/>
    <tableColumn id="19" name="Polar R" dataDxfId="287" dataCellStyle="NodeXL Layout"/>
    <tableColumn id="20" name="Polar Angle" dataDxfId="286" dataCellStyle="NodeXL Layout"/>
    <tableColumn id="21" name="Degree" dataDxfId="9" dataCellStyle="NodeXL Graph Metric"/>
    <tableColumn id="22" name="In-Degree" dataDxfId="8" dataCellStyle="NodeXL Graph Metric"/>
    <tableColumn id="23" name="Out-Degree" dataDxfId="3" dataCellStyle="NodeXL Graph Metric"/>
    <tableColumn id="24" name="Betweenness Centrality" dataDxfId="2" dataCellStyle="NodeXL Graph Metric"/>
    <tableColumn id="25" name="Closeness Centrality" dataDxfId="0" dataCellStyle="NodeXL Graph Metric"/>
    <tableColumn id="26" name="Eigenvector Centrality" dataDxfId="1" dataCellStyle="NodeXL Graph Metric"/>
    <tableColumn id="15" name="PageRank" dataDxfId="5" dataCellStyle="NodeXL Graph Metric"/>
    <tableColumn id="27" name="Clustering Coefficient" dataDxfId="6" dataCellStyle="NodeXL Graph Metric"/>
    <tableColumn id="29" name="Reciprocated Vertex Pair Ratio" dataDxfId="7" dataCellStyle="NodeXL Graph Metric"/>
    <tableColumn id="11" name="ID" dataDxfId="285" dataCellStyle="NodeXL Do Not Edit"/>
    <tableColumn id="28" name="Dynamic Filter" dataDxfId="284" dataCellStyle="NodeXL Do Not Edit">
      <calculatedColumnFormula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calculatedColumnFormula>
    </tableColumn>
    <tableColumn id="17" name="Add Your Own Columns Here" dataDxfId="266" dataCellStyle="NodeXL Other Column"/>
    <tableColumn id="30" name="Followed" dataDxfId="265" dataCellStyle="Normal"/>
    <tableColumn id="31" name="Followers" dataDxfId="264" dataCellStyle="Normal"/>
    <tableColumn id="32" name="Tweets" dataDxfId="263" dataCellStyle="Normal"/>
    <tableColumn id="33" name="Favorites" dataDxfId="262" dataCellStyle="Normal"/>
    <tableColumn id="34" name="Time Zone UTC Offset (Seconds)" dataDxfId="261" dataCellStyle="Normal"/>
    <tableColumn id="35" name="Description" dataDxfId="260" dataCellStyle="Normal"/>
    <tableColumn id="36" name="Location" dataDxfId="259" dataCellStyle="Normal"/>
    <tableColumn id="37" name="Web" dataDxfId="258" dataCellStyle="Hyperlink"/>
    <tableColumn id="38" name="Time Zone" dataDxfId="257" dataCellStyle="Normal"/>
    <tableColumn id="39" name="Joined Twitter Date (UTC)" dataDxfId="255" dataCellStyle="Normal"/>
    <tableColumn id="40" name="Custom Menu Item Text" dataDxfId="254" dataCellStyle="Normal"/>
    <tableColumn id="41" name="Custom Menu Item Action" dataDxfId="253" dataCellStyle="Hyperlink"/>
    <tableColumn id="42" name="Tweeted Search Term?" dataDxfId="36" dataCellStyle="Normal"/>
    <tableColumn id="44" name="Top URLs in Tweet by Count" dataDxfId="35" dataCellStyle="NodeXL Graph Metric"/>
    <tableColumn id="45" name="Top URLs in Tweet by Salience" dataDxfId="34" dataCellStyle="NodeXL Graph Metric"/>
    <tableColumn id="46" name="Top Domains in Tweet by Count" dataDxfId="33" dataCellStyle="NodeXL Graph Metric"/>
    <tableColumn id="47" name="Top Domains in Tweet by Salience" dataDxfId="32" dataCellStyle="NodeXL Graph Metric"/>
    <tableColumn id="48" name="Top Hashtags in Tweet by Count" dataDxfId="31" dataCellStyle="NodeXL Graph Metric"/>
    <tableColumn id="49" name="Top Hashtags in Tweet by Salience" dataDxfId="30" dataCellStyle="NodeXL Graph Metric"/>
    <tableColumn id="50" name="Top Words in Tweet by Count" dataDxfId="29" dataCellStyle="NodeXL Graph Metric"/>
    <tableColumn id="51" name="Top Words in Tweet by Salience" dataDxfId="28" dataCellStyle="NodeXL Graph Metric"/>
    <tableColumn id="52" name="Top Word Pairs in Tweet by Count" dataDxfId="27" dataCellStyle="NodeXL Graph Metric"/>
    <tableColumn id="53" name="Top Word Pairs in Tweet by Salience" dataDxfId="26" dataCellStyle="NodeXL Graph Metric"/>
    <tableColumn id="54" name="Marked?"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AF117" totalsRowShown="0" headerRowDxfId="334">
  <autoFilter ref="A2:AF117">
    <filterColumn colId="24"/>
    <filterColumn colId="25"/>
    <filterColumn colId="26"/>
    <filterColumn colId="27"/>
    <filterColumn colId="28"/>
    <filterColumn colId="29"/>
    <filterColumn colId="30"/>
    <filterColumn colId="31"/>
  </autoFilter>
  <tableColumns count="32">
    <tableColumn id="1" name="Group" dataDxfId="249" dataCellStyle="NodeXL Required"/>
    <tableColumn id="2" name="Vertex Color" dataDxfId="248" dataCellStyle="NodeXL Visual Property"/>
    <tableColumn id="3" name="Vertex Shape" dataDxfId="247" dataCellStyle="NodeXL Visual Property"/>
    <tableColumn id="22" name="Visibility" dataDxfId="333" dataCellStyle="NodeXL Visual Property"/>
    <tableColumn id="4" name="Collapsed?" dataCellStyle="NodeXL Visual Property"/>
    <tableColumn id="18" name="Label" dataDxfId="332" dataCellStyle="NodeXL Label"/>
    <tableColumn id="20" name="Collapsed X" dataCellStyle="NodeXL Layout"/>
    <tableColumn id="21" name="Collapsed Y" dataCellStyle="NodeXL Layout"/>
    <tableColumn id="6" name="ID" dataDxfId="331" dataCellStyle="NodeXL Do Not Edit"/>
    <tableColumn id="19" name="Collapsed Properties" dataDxfId="25" dataCellStyle="NodeXL Do Not Edit"/>
    <tableColumn id="5" name="Vertices" dataDxfId="24" dataCellStyle="NodeXL Graph Metric"/>
    <tableColumn id="7" name="Unique Edges" dataDxfId="23" dataCellStyle="NodeXL Graph Metric"/>
    <tableColumn id="8" name="Edges With Duplicates" dataDxfId="22" dataCellStyle="NodeXL Graph Metric"/>
    <tableColumn id="9" name="Total Edges" dataDxfId="21" dataCellStyle="NodeXL Graph Metric"/>
    <tableColumn id="10" name="Self-Loops" dataDxfId="20" dataCellStyle="NodeXL Graph Metric"/>
    <tableColumn id="24" name="Reciprocated Vertex Pair Ratio" dataDxfId="19" dataCellStyle="NodeXL Graph Metric"/>
    <tableColumn id="25" name="Reciprocated Edge Ratio" dataDxfId="18" dataCellStyle="NodeXL Graph Metric"/>
    <tableColumn id="11" name="Connected Components" dataDxfId="17" dataCellStyle="NodeXL Graph Metric"/>
    <tableColumn id="12" name="Single-Vertex Connected Components" dataDxfId="16" dataCellStyle="NodeXL Graph Metric"/>
    <tableColumn id="13" name="Maximum Vertices in a Connected Component" dataDxfId="15" dataCellStyle="NodeXL Graph Metric"/>
    <tableColumn id="14" name="Maximum Edges in a Connected Component" dataDxfId="14" dataCellStyle="NodeXL Graph Metric"/>
    <tableColumn id="15" name="Maximum Geodesic Distance (Diameter)" dataDxfId="13" dataCellStyle="NodeXL Graph Metric"/>
    <tableColumn id="16" name="Average Geodesic Distance" dataDxfId="12" dataCellStyle="NodeXL Graph Metric"/>
    <tableColumn id="17" name="Graph Density" dataDxfId="10" dataCellStyle="NodeXL Graph Metric"/>
    <tableColumn id="23" name="Top URLs in Tweet" dataDxfId="11" dataCellStyle="Normal"/>
    <tableColumn id="26" name="Top Domains in Tweet" dataDxfId="163" dataCellStyle="Normal"/>
    <tableColumn id="27" name="Top Hashtags in Tweet" dataDxfId="138" dataCellStyle="Normal"/>
    <tableColumn id="28" name="Top Words in Tweet" dataDxfId="113" dataCellStyle="Normal"/>
    <tableColumn id="29" name="Top Word Pairs in Tweet" dataDxfId="64" dataCellStyle="Normal"/>
    <tableColumn id="30" name="Top Replied-To in Tweet" dataDxfId="63" dataCellStyle="Normal"/>
    <tableColumn id="31" name="Top Mentioned in Tweet" dataDxfId="38" dataCellStyle="Normal"/>
    <tableColumn id="32" name="Top Tweeters" dataDxfId="37"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30" totalsRowShown="0" headerRowDxfId="330" dataDxfId="329">
  <autoFilter ref="A1:C230"/>
  <tableColumns count="3">
    <tableColumn id="1" name="Group" dataDxfId="246" dataCellStyle="Normal"/>
    <tableColumn id="2" name="Vertex" dataDxfId="245" dataCellStyle="Normal"/>
    <tableColumn id="3" name="Vertex ID" dataDxfId="244"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43" dataCellStyle="NodeXL Graph Metric"/>
    <tableColumn id="2" name="Value" dataDxfId="24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328"/>
    <tableColumn id="2" name="Degree Frequency" dataDxfId="327">
      <calculatedColumnFormula>COUNTIF(Vertices[Degree], "&gt;= " &amp; D2) - COUNTIF(Vertices[Degree], "&gt;=" &amp; D3)</calculatedColumnFormula>
    </tableColumn>
    <tableColumn id="3" name="In-Degree Bin" dataDxfId="326"/>
    <tableColumn id="4" name="In-Degree Frequency" dataDxfId="325">
      <calculatedColumnFormula>COUNTIF(Vertices[In-Degree], "&gt;= " &amp; F2) - COUNTIF(Vertices[In-Degree], "&gt;=" &amp; F3)</calculatedColumnFormula>
    </tableColumn>
    <tableColumn id="5" name="Out-Degree Bin" dataDxfId="324"/>
    <tableColumn id="6" name="Out-Degree Frequency" dataDxfId="323">
      <calculatedColumnFormula>COUNTIF(Vertices[Out-Degree], "&gt;= " &amp; H2) - COUNTIF(Vertices[Out-Degree], "&gt;=" &amp; H3)</calculatedColumnFormula>
    </tableColumn>
    <tableColumn id="7" name="Betweenness Centrality Bin" dataDxfId="322"/>
    <tableColumn id="8" name="Betweenness Centrality Frequency" dataDxfId="321">
      <calculatedColumnFormula>COUNTIF(Vertices[Betweenness Centrality], "&gt;= " &amp; J2) - COUNTIF(Vertices[Betweenness Centrality], "&gt;=" &amp; J3)</calculatedColumnFormula>
    </tableColumn>
    <tableColumn id="9" name="Closeness Centrality Bin" dataDxfId="320"/>
    <tableColumn id="10" name="Closeness Centrality Frequency" dataDxfId="319">
      <calculatedColumnFormula>COUNTIF(Vertices[Closeness Centrality], "&gt;= " &amp; L2) - COUNTIF(Vertices[Closeness Centrality], "&gt;=" &amp; L3)</calculatedColumnFormula>
    </tableColumn>
    <tableColumn id="11" name="Eigenvector Centrality Bin" dataDxfId="318"/>
    <tableColumn id="12" name="Eigenvector Centrality Frequency" dataDxfId="317">
      <calculatedColumnFormula>COUNTIF(Vertices[Eigenvector Centrality], "&gt;= " &amp; N2) - COUNTIF(Vertices[Eigenvector Centrality], "&gt;=" &amp; N3)</calculatedColumnFormula>
    </tableColumn>
    <tableColumn id="18" name="PageRank Bin" dataDxfId="316"/>
    <tableColumn id="17" name="PageRank Frequency" dataDxfId="315">
      <calculatedColumnFormula>COUNTIF(Vertices[Eigenvector Centrality], "&gt;= " &amp; P2) - COUNTIF(Vertices[Eigenvector Centrality], "&gt;=" &amp; P3)</calculatedColumnFormula>
    </tableColumn>
    <tableColumn id="13" name="Clustering Coefficient Bin" dataDxfId="314"/>
    <tableColumn id="14" name="Clustering Coefficient Frequency" dataDxfId="313">
      <calculatedColumnFormula>COUNTIF(Vertices[Clustering Coefficient], "&gt;= " &amp; R2) - COUNTIF(Vertices[Clustering Coefficient], "&gt;=" &amp; R3)</calculatedColumnFormula>
    </tableColumn>
    <tableColumn id="15" name="Dynamic Filter Bin" dataDxfId="312"/>
    <tableColumn id="16" name="Dynamic Filter Frequency" dataDxfId="31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0" totalsRowShown="0" headerRowDxfId="310">
  <autoFilter ref="J1:K10"/>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99" Type="http://schemas.openxmlformats.org/officeDocument/2006/relationships/hyperlink" Target="https://twitter.com/" TargetMode="External"/><Relationship Id="rId303" Type="http://schemas.openxmlformats.org/officeDocument/2006/relationships/hyperlink" Target="https://twitter.com/" TargetMode="External"/><Relationship Id="rId21" Type="http://schemas.openxmlformats.org/officeDocument/2006/relationships/hyperlink" Target="http://top-collections.try-before-you-buy.com/2014/07/the-woman-in-white-wilkie-collins.html?utm_content=buffer6d7d9&amp;utm_medium=social&amp;utm_source=twitter.com&amp;utm_campaign=buffer" TargetMode="External"/><Relationship Id="rId42" Type="http://schemas.openxmlformats.org/officeDocument/2006/relationships/hyperlink" Target="http://www.huffingtonpost.com/2015/05/11/teen-takes-great-grandmother-to-prom_n_7258444.html?ir=Education&amp;ncid=tweetlnkushpmg00000023" TargetMode="External"/><Relationship Id="rId63" Type="http://schemas.openxmlformats.org/officeDocument/2006/relationships/hyperlink" Target="http://www.rookiemag.com/2013/11/education-of-my-mother/" TargetMode="External"/><Relationship Id="rId84" Type="http://schemas.openxmlformats.org/officeDocument/2006/relationships/hyperlink" Target="http://www.naplesnews.com/news/education/making-the-grade/best-high-schools-collier-lee-america-rankings-56892230" TargetMode="External"/><Relationship Id="rId138" Type="http://schemas.openxmlformats.org/officeDocument/2006/relationships/hyperlink" Target="https://twitter.com/" TargetMode="External"/><Relationship Id="rId159" Type="http://schemas.openxmlformats.org/officeDocument/2006/relationships/hyperlink" Target="https://twitter.com/" TargetMode="External"/><Relationship Id="rId324" Type="http://schemas.openxmlformats.org/officeDocument/2006/relationships/hyperlink" Target="https://twitter.com/"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205" Type="http://schemas.openxmlformats.org/officeDocument/2006/relationships/hyperlink" Target="https://twitter.com/" TargetMode="External"/><Relationship Id="rId226" Type="http://schemas.openxmlformats.org/officeDocument/2006/relationships/hyperlink" Target="https://twitter.com/" TargetMode="External"/><Relationship Id="rId247" Type="http://schemas.openxmlformats.org/officeDocument/2006/relationships/hyperlink" Target="https://twitter.com/" TargetMode="External"/><Relationship Id="rId107" Type="http://schemas.openxmlformats.org/officeDocument/2006/relationships/hyperlink" Target="https://twitter.com/" TargetMode="External"/><Relationship Id="rId268" Type="http://schemas.openxmlformats.org/officeDocument/2006/relationships/hyperlink" Target="https://twitter.com/" TargetMode="External"/><Relationship Id="rId289" Type="http://schemas.openxmlformats.org/officeDocument/2006/relationships/hyperlink" Target="https://twitter.com/" TargetMode="External"/><Relationship Id="rId11" Type="http://schemas.openxmlformats.org/officeDocument/2006/relationships/hyperlink" Target="http://top-collections.try-before-you-buy.com/2014/07/the-woman-in-white-wilkie-collins.html?utm_content=buffer6d7d9&amp;utm_medium=social&amp;utm_source=twitter.com&amp;utm_campaign=buffer" TargetMode="External"/><Relationship Id="rId32" Type="http://schemas.openxmlformats.org/officeDocument/2006/relationships/hyperlink" Target="http://top-collections.try-before-you-buy.com/2014/07/the-woman-in-white-wilkie-collins.html?utm_content=buffer6d7d9&amp;utm_medium=social&amp;utm_source=twitter.com&amp;utm_campaign=buffer" TargetMode="External"/><Relationship Id="rId53" Type="http://schemas.openxmlformats.org/officeDocument/2006/relationships/hyperlink" Target="http://www.huffingtonpost.com/2015/05/11/teen-takes-great-grandmother-to-prom_n_7258444.html?ir=Education&amp;ncid=tweetlnkushpmg00000023" TargetMode="External"/><Relationship Id="rId74" Type="http://schemas.openxmlformats.org/officeDocument/2006/relationships/hyperlink" Target="https://www.facebook.com/photo.php?fbid=999859886698645" TargetMode="External"/><Relationship Id="rId128" Type="http://schemas.openxmlformats.org/officeDocument/2006/relationships/hyperlink" Target="https://twitter.com/" TargetMode="External"/><Relationship Id="rId149" Type="http://schemas.openxmlformats.org/officeDocument/2006/relationships/hyperlink" Target="https://twitter.com/" TargetMode="External"/><Relationship Id="rId314" Type="http://schemas.openxmlformats.org/officeDocument/2006/relationships/hyperlink" Target="https://twitter.com/" TargetMode="External"/><Relationship Id="rId335" Type="http://schemas.openxmlformats.org/officeDocument/2006/relationships/hyperlink" Target="https://twitter.com/" TargetMode="External"/><Relationship Id="rId5" Type="http://schemas.openxmlformats.org/officeDocument/2006/relationships/hyperlink" Target="https://www.facebook.com/yosibel.valdez/posts/10153845411460558" TargetMode="External"/><Relationship Id="rId95" Type="http://schemas.openxmlformats.org/officeDocument/2006/relationships/hyperlink" Target="http://www.bbc.co.uk/news/uk-england-shropshire-32711701" TargetMode="External"/><Relationship Id="rId160" Type="http://schemas.openxmlformats.org/officeDocument/2006/relationships/hyperlink" Target="https://twitter.com/" TargetMode="External"/><Relationship Id="rId181" Type="http://schemas.openxmlformats.org/officeDocument/2006/relationships/hyperlink" Target="https://twitter.com/" TargetMode="External"/><Relationship Id="rId216" Type="http://schemas.openxmlformats.org/officeDocument/2006/relationships/hyperlink" Target="https://twitter.com/" TargetMode="External"/><Relationship Id="rId237" Type="http://schemas.openxmlformats.org/officeDocument/2006/relationships/hyperlink" Target="https://twitter.com/" TargetMode="External"/><Relationship Id="rId258" Type="http://schemas.openxmlformats.org/officeDocument/2006/relationships/hyperlink" Target="https://twitter.com/" TargetMode="External"/><Relationship Id="rId279" Type="http://schemas.openxmlformats.org/officeDocument/2006/relationships/hyperlink" Target="https://twitter.com/" TargetMode="External"/><Relationship Id="rId22" Type="http://schemas.openxmlformats.org/officeDocument/2006/relationships/hyperlink" Target="http://top-collections.try-before-you-buy.com/2014/07/the-woman-in-white-wilkie-collins.html?utm_content=buffer6d7d9&amp;utm_medium=social&amp;utm_source=twitter.com&amp;utm_campaign=buffer" TargetMode="External"/><Relationship Id="rId43" Type="http://schemas.openxmlformats.org/officeDocument/2006/relationships/hyperlink" Target="http://www.huffingtonpost.com/2015/05/11/teen-takes-great-grandmother-to-prom_n_7258444.html?ir=Education&amp;ncid=tweetlnkushpmg00000023" TargetMode="External"/><Relationship Id="rId64" Type="http://schemas.openxmlformats.org/officeDocument/2006/relationships/hyperlink" Target="http://greaterlowellcc.org/2015/03/wise-scholarship-for-women/" TargetMode="External"/><Relationship Id="rId118" Type="http://schemas.openxmlformats.org/officeDocument/2006/relationships/hyperlink" Target="https://twitter.com/" TargetMode="External"/><Relationship Id="rId139" Type="http://schemas.openxmlformats.org/officeDocument/2006/relationships/hyperlink" Target="https://twitter.com/" TargetMode="External"/><Relationship Id="rId290" Type="http://schemas.openxmlformats.org/officeDocument/2006/relationships/hyperlink" Target="https://twitter.com/" TargetMode="External"/><Relationship Id="rId304" Type="http://schemas.openxmlformats.org/officeDocument/2006/relationships/hyperlink" Target="https://twitter.com/" TargetMode="External"/><Relationship Id="rId325" Type="http://schemas.openxmlformats.org/officeDocument/2006/relationships/hyperlink" Target="https://twitter.com/" TargetMode="External"/><Relationship Id="rId85" Type="http://schemas.openxmlformats.org/officeDocument/2006/relationships/hyperlink" Target="http://www.naplesnews.com/news/education/making-the-grade/best-high-schools-collier-lee-america-rankings-56892230" TargetMode="External"/><Relationship Id="rId150" Type="http://schemas.openxmlformats.org/officeDocument/2006/relationships/hyperlink" Target="https://twitter.com/" TargetMode="External"/><Relationship Id="rId171" Type="http://schemas.openxmlformats.org/officeDocument/2006/relationships/hyperlink" Target="https://twitter.com/" TargetMode="External"/><Relationship Id="rId192" Type="http://schemas.openxmlformats.org/officeDocument/2006/relationships/hyperlink" Target="https://twitter.com/" TargetMode="External"/><Relationship Id="rId206" Type="http://schemas.openxmlformats.org/officeDocument/2006/relationships/hyperlink" Target="https://twitter.com/" TargetMode="External"/><Relationship Id="rId227" Type="http://schemas.openxmlformats.org/officeDocument/2006/relationships/hyperlink" Target="https://twitter.com/" TargetMode="External"/><Relationship Id="rId248" Type="http://schemas.openxmlformats.org/officeDocument/2006/relationships/hyperlink" Target="https://twitter.com/" TargetMode="External"/><Relationship Id="rId269" Type="http://schemas.openxmlformats.org/officeDocument/2006/relationships/hyperlink" Target="https://twitter.com/" TargetMode="External"/><Relationship Id="rId12" Type="http://schemas.openxmlformats.org/officeDocument/2006/relationships/hyperlink" Target="http://top-collections.try-before-you-buy.com/2014/07/the-woman-in-white-wilkie-collins.html?utm_content=buffer6d7d9&amp;utm_medium=social&amp;utm_source=twitter.com&amp;utm_campaign=buffer" TargetMode="External"/><Relationship Id="rId33" Type="http://schemas.openxmlformats.org/officeDocument/2006/relationships/hyperlink" Target="http://top-collections.try-before-you-buy.com/2014/07/the-woman-in-white-wilkie-collins.html?utm_content=buffer6d7d9&amp;utm_medium=social&amp;utm_source=twitter.com&amp;utm_campaign=buffer" TargetMode="External"/><Relationship Id="rId108" Type="http://schemas.openxmlformats.org/officeDocument/2006/relationships/hyperlink" Target="https://twitter.com/" TargetMode="External"/><Relationship Id="rId129" Type="http://schemas.openxmlformats.org/officeDocument/2006/relationships/hyperlink" Target="https://twitter.com/" TargetMode="External"/><Relationship Id="rId280" Type="http://schemas.openxmlformats.org/officeDocument/2006/relationships/hyperlink" Target="https://twitter.com/" TargetMode="External"/><Relationship Id="rId315" Type="http://schemas.openxmlformats.org/officeDocument/2006/relationships/hyperlink" Target="https://twitter.com/" TargetMode="External"/><Relationship Id="rId336" Type="http://schemas.openxmlformats.org/officeDocument/2006/relationships/hyperlink" Target="https://twitter.com/" TargetMode="External"/><Relationship Id="rId54" Type="http://schemas.openxmlformats.org/officeDocument/2006/relationships/hyperlink" Target="https://www.tumblr.com/Z-2ppu1kdaRud" TargetMode="External"/><Relationship Id="rId75" Type="http://schemas.openxmlformats.org/officeDocument/2006/relationships/hyperlink" Target="http://www.racecard.org.uk/education/as-a-black-woman-the-odds-are-never-in-your-favour/" TargetMode="External"/><Relationship Id="rId96" Type="http://schemas.openxmlformats.org/officeDocument/2006/relationships/hyperlink" Target="http://computerpakistan.com/urdu-video-tutorials-online-videos-learning-courses-urdu-school-computer-science-tutorials-urdu-tube-education-in-urdu-rt-yahootech-a-california-woman-claims-she-was-fired-for-deleting-an-app/" TargetMode="External"/><Relationship Id="rId140" Type="http://schemas.openxmlformats.org/officeDocument/2006/relationships/hyperlink" Target="https://twitter.com/" TargetMode="External"/><Relationship Id="rId161" Type="http://schemas.openxmlformats.org/officeDocument/2006/relationships/hyperlink" Target="https://twitter.com/" TargetMode="External"/><Relationship Id="rId182" Type="http://schemas.openxmlformats.org/officeDocument/2006/relationships/hyperlink" Target="https://twitter.com/" TargetMode="External"/><Relationship Id="rId217" Type="http://schemas.openxmlformats.org/officeDocument/2006/relationships/hyperlink" Target="https://twitter.com/" TargetMode="External"/><Relationship Id="rId6" Type="http://schemas.openxmlformats.org/officeDocument/2006/relationships/hyperlink" Target="http://atlantablackstar.com/2015/03/11/6-reasons-black-boys-without-disability-wind-up-in-special-education/" TargetMode="External"/><Relationship Id="rId238" Type="http://schemas.openxmlformats.org/officeDocument/2006/relationships/hyperlink" Target="https://twitter.com/" TargetMode="External"/><Relationship Id="rId259" Type="http://schemas.openxmlformats.org/officeDocument/2006/relationships/hyperlink" Target="https://twitter.com/" TargetMode="External"/><Relationship Id="rId23" Type="http://schemas.openxmlformats.org/officeDocument/2006/relationships/hyperlink" Target="http://top-collections.try-before-you-buy.com/2014/07/the-woman-in-white-wilkie-collins.html?utm_content=buffer6d7d9&amp;utm_medium=social&amp;utm_source=twitter.com&amp;utm_campaign=buffer" TargetMode="External"/><Relationship Id="rId119" Type="http://schemas.openxmlformats.org/officeDocument/2006/relationships/hyperlink" Target="https://twitter.com/" TargetMode="External"/><Relationship Id="rId270" Type="http://schemas.openxmlformats.org/officeDocument/2006/relationships/hyperlink" Target="https://twitter.com/" TargetMode="External"/><Relationship Id="rId291" Type="http://schemas.openxmlformats.org/officeDocument/2006/relationships/hyperlink" Target="https://twitter.com/" TargetMode="External"/><Relationship Id="rId305" Type="http://schemas.openxmlformats.org/officeDocument/2006/relationships/hyperlink" Target="https://twitter.com/" TargetMode="External"/><Relationship Id="rId326" Type="http://schemas.openxmlformats.org/officeDocument/2006/relationships/hyperlink" Target="https://twitter.com/" TargetMode="External"/><Relationship Id="rId44" Type="http://schemas.openxmlformats.org/officeDocument/2006/relationships/hyperlink" Target="http://www.huffingtonpost.com/2015/05/11/teen-takes-great-grandmother-to-prom_n_7258444.html?ir=Education&amp;ncid=tweetlnkushpmg00000023" TargetMode="External"/><Relationship Id="rId65" Type="http://schemas.openxmlformats.org/officeDocument/2006/relationships/hyperlink" Target="http://www.racecard.org.uk/education/as-a-black-woman-the-odds-are-never-in-your-favour/" TargetMode="External"/><Relationship Id="rId86" Type="http://schemas.openxmlformats.org/officeDocument/2006/relationships/hyperlink" Target="http://www.naplesnews.com/news/education/making-the-grade/best-high-schools-collier-lee-america-rankings-56892230" TargetMode="External"/><Relationship Id="rId130" Type="http://schemas.openxmlformats.org/officeDocument/2006/relationships/hyperlink" Target="https://twitter.com/" TargetMode="External"/><Relationship Id="rId151" Type="http://schemas.openxmlformats.org/officeDocument/2006/relationships/hyperlink" Target="https://twitter.com/" TargetMode="Externa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207" Type="http://schemas.openxmlformats.org/officeDocument/2006/relationships/hyperlink" Target="https://twitter.com/" TargetMode="External"/><Relationship Id="rId228" Type="http://schemas.openxmlformats.org/officeDocument/2006/relationships/hyperlink" Target="https://twitter.com/" TargetMode="External"/><Relationship Id="rId249" Type="http://schemas.openxmlformats.org/officeDocument/2006/relationships/hyperlink" Target="https://twitter.com/" TargetMode="External"/><Relationship Id="rId13" Type="http://schemas.openxmlformats.org/officeDocument/2006/relationships/hyperlink" Target="http://top-collections.try-before-you-buy.com/2014/07/the-woman-in-white-wilkie-collins.html?utm_content=buffer6d7d9&amp;utm_medium=social&amp;utm_source=twitter.com&amp;utm_campaign=buffer" TargetMode="External"/><Relationship Id="rId109" Type="http://schemas.openxmlformats.org/officeDocument/2006/relationships/hyperlink" Target="https://twitter.com/" TargetMode="External"/><Relationship Id="rId260" Type="http://schemas.openxmlformats.org/officeDocument/2006/relationships/hyperlink" Target="https://twitter.com/" TargetMode="External"/><Relationship Id="rId281" Type="http://schemas.openxmlformats.org/officeDocument/2006/relationships/hyperlink" Target="https://twitter.com/" TargetMode="External"/><Relationship Id="rId316" Type="http://schemas.openxmlformats.org/officeDocument/2006/relationships/hyperlink" Target="https://twitter.com/" TargetMode="External"/><Relationship Id="rId337" Type="http://schemas.openxmlformats.org/officeDocument/2006/relationships/hyperlink" Target="https://twitter.com/" TargetMode="External"/><Relationship Id="rId34" Type="http://schemas.openxmlformats.org/officeDocument/2006/relationships/hyperlink" Target="http://top-collections.try-before-you-buy.com/2014/07/the-woman-in-white-wilkie-collins.html?utm_content=buffer6d7d9&amp;utm_medium=social&amp;utm_source=twitter.com&amp;utm_campaign=buffer" TargetMode="External"/><Relationship Id="rId55" Type="http://schemas.openxmlformats.org/officeDocument/2006/relationships/hyperlink" Target="http://www.huffingtonpost.com/2015/05/11/teen-takes-great-grandmother-to-prom_n_7258444.html?ir=Education&amp;ncid=tweetlnkushpmg00000023" TargetMode="External"/><Relationship Id="rId76" Type="http://schemas.openxmlformats.org/officeDocument/2006/relationships/hyperlink" Target="http://www.racecard.org.uk/education/as-a-black-woman-the-odds-are-never-in-your-favour/" TargetMode="External"/><Relationship Id="rId97" Type="http://schemas.openxmlformats.org/officeDocument/2006/relationships/hyperlink" Target="http://computerpakistan.com/urdu-video-tutorials-online-videos-learning-courses-urdu-school-computer-science-tutorials-urdu-tube-education-in-urdu-rt-yahootech-a-california-woman-claims-she-was-fired-for-deleting-an-app/" TargetMode="External"/><Relationship Id="rId120" Type="http://schemas.openxmlformats.org/officeDocument/2006/relationships/hyperlink" Target="https://twitter.com/" TargetMode="External"/><Relationship Id="rId141" Type="http://schemas.openxmlformats.org/officeDocument/2006/relationships/hyperlink" Target="https://twitter.com/" TargetMode="External"/><Relationship Id="rId7" Type="http://schemas.openxmlformats.org/officeDocument/2006/relationships/hyperlink" Target="http://top-collections.try-before-you-buy.com/2014/07/the-woman-in-white-wilkie-collins.html?utm_content=buffer6d7d9&amp;utm_medium=social&amp;utm_source=twitter.com&amp;utm_campaign=buffer"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18" Type="http://schemas.openxmlformats.org/officeDocument/2006/relationships/hyperlink" Target="https://twitter.com/" TargetMode="External"/><Relationship Id="rId239" Type="http://schemas.openxmlformats.org/officeDocument/2006/relationships/hyperlink" Target="https://twitter.com/" TargetMode="External"/><Relationship Id="rId250" Type="http://schemas.openxmlformats.org/officeDocument/2006/relationships/hyperlink" Target="https://twitter.com/" TargetMode="External"/><Relationship Id="rId271" Type="http://schemas.openxmlformats.org/officeDocument/2006/relationships/hyperlink" Target="https://twitter.com/" TargetMode="External"/><Relationship Id="rId292" Type="http://schemas.openxmlformats.org/officeDocument/2006/relationships/hyperlink" Target="https://twitter.com/" TargetMode="External"/><Relationship Id="rId306" Type="http://schemas.openxmlformats.org/officeDocument/2006/relationships/hyperlink" Target="https://twitter.com/" TargetMode="External"/><Relationship Id="rId24" Type="http://schemas.openxmlformats.org/officeDocument/2006/relationships/hyperlink" Target="http://top-collections.try-before-you-buy.com/2014/07/the-woman-in-white-wilkie-collins.html?utm_content=buffer6d7d9&amp;utm_medium=social&amp;utm_source=twitter.com&amp;utm_campaign=buffer" TargetMode="External"/><Relationship Id="rId45" Type="http://schemas.openxmlformats.org/officeDocument/2006/relationships/hyperlink" Target="http://www.huffingtonpost.com/2015/05/11/teen-takes-great-grandmother-to-prom_n_7258444.html?ir=Education&amp;ncid=tweetlnkushpmg00000023" TargetMode="External"/><Relationship Id="rId66" Type="http://schemas.openxmlformats.org/officeDocument/2006/relationships/hyperlink" Target="http://www.huffingtonpost.com/2015/05/11/teen-takes-great-grandmother-to-prom_n_7258444.html?ir=Education&amp;ncid=tweetlnkushpmg00000023" TargetMode="External"/><Relationship Id="rId87" Type="http://schemas.openxmlformats.org/officeDocument/2006/relationships/hyperlink" Target="http://www.naplesnews.com/news/education/making-the-grade/best-high-schools-collier-lee-america-rankings-56892230" TargetMode="External"/><Relationship Id="rId110" Type="http://schemas.openxmlformats.org/officeDocument/2006/relationships/hyperlink" Target="https://twitter.com/" TargetMode="External"/><Relationship Id="rId131" Type="http://schemas.openxmlformats.org/officeDocument/2006/relationships/hyperlink" Target="https://twitter.com/" TargetMode="External"/><Relationship Id="rId327" Type="http://schemas.openxmlformats.org/officeDocument/2006/relationships/hyperlink" Target="https://twitter.com/"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208" Type="http://schemas.openxmlformats.org/officeDocument/2006/relationships/hyperlink" Target="https://twitter.com/" TargetMode="External"/><Relationship Id="rId229" Type="http://schemas.openxmlformats.org/officeDocument/2006/relationships/hyperlink" Target="https://twitter.com/" TargetMode="External"/><Relationship Id="rId240" Type="http://schemas.openxmlformats.org/officeDocument/2006/relationships/hyperlink" Target="https://twitter.com/" TargetMode="External"/><Relationship Id="rId261" Type="http://schemas.openxmlformats.org/officeDocument/2006/relationships/hyperlink" Target="https://twitter.com/" TargetMode="External"/><Relationship Id="rId14" Type="http://schemas.openxmlformats.org/officeDocument/2006/relationships/hyperlink" Target="http://top-collections.try-before-you-buy.com/2014/07/the-woman-in-white-wilkie-collins.html?utm_content=buffer6d7d9&amp;utm_medium=social&amp;utm_source=twitter.com&amp;utm_campaign=buffer" TargetMode="External"/><Relationship Id="rId35" Type="http://schemas.openxmlformats.org/officeDocument/2006/relationships/hyperlink" Target="http://top-collections.try-before-you-buy.com/2014/07/the-woman-in-white-wilkie-collins.html?utm_content=buffer6d7d9&amp;utm_medium=social&amp;utm_source=twitter.com&amp;utm_campaign=buffer" TargetMode="External"/><Relationship Id="rId56" Type="http://schemas.openxmlformats.org/officeDocument/2006/relationships/hyperlink" Target="http://www.huffingtonpost.com/2015/05/11/97-year-old-woman-first-field-trip_n_7244296.html?utm_hp_ref=education&amp;ir=Education" TargetMode="External"/><Relationship Id="rId77" Type="http://schemas.openxmlformats.org/officeDocument/2006/relationships/hyperlink" Target="http://www.racecard.org.uk/education/as-a-black-woman-the-odds-are-never-in-your-favour/" TargetMode="External"/><Relationship Id="rId100"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282" Type="http://schemas.openxmlformats.org/officeDocument/2006/relationships/hyperlink" Target="https://twitter.com/" TargetMode="External"/><Relationship Id="rId317" Type="http://schemas.openxmlformats.org/officeDocument/2006/relationships/hyperlink" Target="https://twitter.com/" TargetMode="External"/><Relationship Id="rId338" Type="http://schemas.openxmlformats.org/officeDocument/2006/relationships/hyperlink" Target="https://twitter.com/" TargetMode="External"/><Relationship Id="rId8" Type="http://schemas.openxmlformats.org/officeDocument/2006/relationships/hyperlink" Target="http://top-collections.try-before-you-buy.com/2014/07/the-woman-in-white-wilkie-collins.html?utm_content=buffer6d7d9&amp;utm_medium=social&amp;utm_source=twitter.com&amp;utm_campaign=buffer" TargetMode="External"/><Relationship Id="rId98"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219" Type="http://schemas.openxmlformats.org/officeDocument/2006/relationships/hyperlink" Target="https://twitter.com/" TargetMode="External"/><Relationship Id="rId230" Type="http://schemas.openxmlformats.org/officeDocument/2006/relationships/hyperlink" Target="https://twitter.com/" TargetMode="External"/><Relationship Id="rId251" Type="http://schemas.openxmlformats.org/officeDocument/2006/relationships/hyperlink" Target="https://twitter.com/" TargetMode="External"/><Relationship Id="rId25" Type="http://schemas.openxmlformats.org/officeDocument/2006/relationships/hyperlink" Target="http://top-collections.try-before-you-buy.com/2014/07/the-woman-in-white-wilkie-collins.html?utm_content=buffer6d7d9&amp;utm_medium=social&amp;utm_source=twitter.com&amp;utm_campaign=buffer" TargetMode="External"/><Relationship Id="rId46" Type="http://schemas.openxmlformats.org/officeDocument/2006/relationships/hyperlink" Target="http://www.huffingtonpost.com/2015/05/11/teen-takes-great-grandmother-to-prom_n_7258444.html?ir=Education&amp;ncid=tweetlnkushpmg00000023" TargetMode="External"/><Relationship Id="rId67" Type="http://schemas.openxmlformats.org/officeDocument/2006/relationships/hyperlink" Target="http://www.washingtonpost.com/local/education/u-va-dean-sues-rolling-stone-for-false-portrayal-in-retracted-rape-story/2015/05/12/2128a84a-f862-11e4-a13c-193b1241d51a_story.html"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272" Type="http://schemas.openxmlformats.org/officeDocument/2006/relationships/hyperlink" Target="https://twitter.com/" TargetMode="External"/><Relationship Id="rId293" Type="http://schemas.openxmlformats.org/officeDocument/2006/relationships/hyperlink" Target="https://twitter.com/" TargetMode="External"/><Relationship Id="rId302" Type="http://schemas.openxmlformats.org/officeDocument/2006/relationships/hyperlink" Target="https://twitter.com/" TargetMode="External"/><Relationship Id="rId307" Type="http://schemas.openxmlformats.org/officeDocument/2006/relationships/hyperlink" Target="https://twitter.com/" TargetMode="External"/><Relationship Id="rId323" Type="http://schemas.openxmlformats.org/officeDocument/2006/relationships/hyperlink" Target="https://twitter.com/" TargetMode="External"/><Relationship Id="rId328" Type="http://schemas.openxmlformats.org/officeDocument/2006/relationships/hyperlink" Target="https://twitter.com/" TargetMode="External"/><Relationship Id="rId20" Type="http://schemas.openxmlformats.org/officeDocument/2006/relationships/hyperlink" Target="http://top-collections.try-before-you-buy.com/2014/07/the-woman-in-white-wilkie-collins.html?utm_content=buffer6d7d9&amp;utm_medium=social&amp;utm_source=twitter.com&amp;utm_campaign=buffer" TargetMode="External"/><Relationship Id="rId41" Type="http://schemas.openxmlformats.org/officeDocument/2006/relationships/hyperlink" Target="http://books.google.com/books?id=OFJKn1HaKiAC&amp;printsec=frontcover&amp;dq=inauthor:%22Jane+Cunningham+Croly%22&amp;hl=en&amp;sa=X&amp;ei=gs4bU5bjOamEyAH6loDgCQ&amp;ved=0CE4Q6AEwBg" TargetMode="External"/><Relationship Id="rId62" Type="http://schemas.openxmlformats.org/officeDocument/2006/relationships/hyperlink" Target="http://www.standard.co.uk/news/london/goldsmiths-university-diversity-officer-in-racism-row-i-cant-be-racist-because-im-an-ethnic-minority-woman-10243202.html" TargetMode="External"/><Relationship Id="rId83" Type="http://schemas.openxmlformats.org/officeDocument/2006/relationships/hyperlink" Target="http://dlvr.it/9nRYMx" TargetMode="External"/><Relationship Id="rId88" Type="http://schemas.openxmlformats.org/officeDocument/2006/relationships/hyperlink" Target="http://www.examiner.com/review/a-vindication-of-the-rights-of-woman-an-early-demand-for-sexual-equality"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209" Type="http://schemas.openxmlformats.org/officeDocument/2006/relationships/hyperlink" Target="https://twitter.com/" TargetMode="External"/><Relationship Id="rId190" Type="http://schemas.openxmlformats.org/officeDocument/2006/relationships/hyperlink" Target="https://twitter.com/" TargetMode="External"/><Relationship Id="rId204" Type="http://schemas.openxmlformats.org/officeDocument/2006/relationships/hyperlink" Target="https://twitter.com/" TargetMode="External"/><Relationship Id="rId220" Type="http://schemas.openxmlformats.org/officeDocument/2006/relationships/hyperlink" Target="https://twitter.com/" TargetMode="External"/><Relationship Id="rId225" Type="http://schemas.openxmlformats.org/officeDocument/2006/relationships/hyperlink" Target="https://twitter.com/" TargetMode="External"/><Relationship Id="rId241" Type="http://schemas.openxmlformats.org/officeDocument/2006/relationships/hyperlink" Target="https://twitter.com/" TargetMode="External"/><Relationship Id="rId246" Type="http://schemas.openxmlformats.org/officeDocument/2006/relationships/hyperlink" Target="https://twitter.com/" TargetMode="External"/><Relationship Id="rId267" Type="http://schemas.openxmlformats.org/officeDocument/2006/relationships/hyperlink" Target="https://twitter.com/" TargetMode="External"/><Relationship Id="rId288" Type="http://schemas.openxmlformats.org/officeDocument/2006/relationships/hyperlink" Target="https://twitter.com/" TargetMode="External"/><Relationship Id="rId15" Type="http://schemas.openxmlformats.org/officeDocument/2006/relationships/hyperlink" Target="http://top-collections.try-before-you-buy.com/2014/07/the-woman-in-white-wilkie-collins.html?utm_content=buffer6d7d9&amp;utm_medium=social&amp;utm_source=twitter.com&amp;utm_campaign=buffer" TargetMode="External"/><Relationship Id="rId36" Type="http://schemas.openxmlformats.org/officeDocument/2006/relationships/hyperlink" Target="http://top-collections.try-before-you-buy.com/2014/07/the-woman-in-white-wilkie-collins.html?utm_content=buffer6d7d9&amp;utm_medium=social&amp;utm_source=twitter.com&amp;utm_campaign=buffer" TargetMode="External"/><Relationship Id="rId57" Type="http://schemas.openxmlformats.org/officeDocument/2006/relationships/hyperlink" Target="http://www.huffingtonpost.com/2015/05/11/teen-takes-great-grandmother-to-prom_n_7258444.html?ir=Education&amp;ncid=tweetlnkushpmg00000023" TargetMode="External"/><Relationship Id="rId106" Type="http://schemas.openxmlformats.org/officeDocument/2006/relationships/hyperlink" Target="https://twitter.com/" TargetMode="External"/><Relationship Id="rId127" Type="http://schemas.openxmlformats.org/officeDocument/2006/relationships/hyperlink" Target="https://twitter.com/" TargetMode="External"/><Relationship Id="rId262" Type="http://schemas.openxmlformats.org/officeDocument/2006/relationships/hyperlink" Target="https://twitter.com/" TargetMode="External"/><Relationship Id="rId283" Type="http://schemas.openxmlformats.org/officeDocument/2006/relationships/hyperlink" Target="https://twitter.com/" TargetMode="External"/><Relationship Id="rId313" Type="http://schemas.openxmlformats.org/officeDocument/2006/relationships/hyperlink" Target="https://twitter.com/" TargetMode="External"/><Relationship Id="rId318" Type="http://schemas.openxmlformats.org/officeDocument/2006/relationships/hyperlink" Target="https://twitter.com/" TargetMode="External"/><Relationship Id="rId339" Type="http://schemas.openxmlformats.org/officeDocument/2006/relationships/hyperlink" Target="https://twitter.com/" TargetMode="External"/><Relationship Id="rId10" Type="http://schemas.openxmlformats.org/officeDocument/2006/relationships/hyperlink" Target="http://top-collections.try-before-you-buy.com/2014/07/the-woman-in-white-wilkie-collins.html?utm_content=buffer6d7d9&amp;utm_medium=social&amp;utm_source=twitter.com&amp;utm_campaign=buffer" TargetMode="External"/><Relationship Id="rId31" Type="http://schemas.openxmlformats.org/officeDocument/2006/relationships/hyperlink" Target="http://top-collections.try-before-you-buy.com/2014/07/the-woman-in-white-wilkie-collins.html?utm_content=buffer6d7d9&amp;utm_medium=social&amp;utm_source=twitter.com&amp;utm_campaign=buffer" TargetMode="External"/><Relationship Id="rId52" Type="http://schemas.openxmlformats.org/officeDocument/2006/relationships/hyperlink" Target="http://www.huffingtonpost.com/2015/05/11/teen-takes-great-grandmother-to-prom_n_7258444.html?ir=Education&amp;ncid=tweetlnkushpmg00000023" TargetMode="External"/><Relationship Id="rId73" Type="http://schemas.openxmlformats.org/officeDocument/2006/relationships/hyperlink" Target="http://news.yahoo.com/woman-charged-death-toddler-thrown-bridge-203120551.html" TargetMode="External"/><Relationship Id="rId78" Type="http://schemas.openxmlformats.org/officeDocument/2006/relationships/hyperlink" Target="http://www.washingtonpost.com/local/education/u-va-dean-sues-rolling-stone-for-false-portrayal-in-retracted-rape-story/2015/05/12/2128a84a-f862-11e4-a13c-193b1241d51a_story.html?tid=sm_tw" TargetMode="External"/><Relationship Id="rId94" Type="http://schemas.openxmlformats.org/officeDocument/2006/relationships/hyperlink" Target="http://educatorrainereidinspires.wordpress.com/?p=385" TargetMode="External"/><Relationship Id="rId99" Type="http://schemas.openxmlformats.org/officeDocument/2006/relationships/hyperlink" Target="http://computerpakistan.com/urdu-video-tutorials-online-videos-learning-courses-urdu-school-computer-science-tutorials-urdu-tube-education-in-urdu-rt-yahootech-woman-sues-verizon-after-bad-customer-service-causes-heart-a-2/" TargetMode="External"/><Relationship Id="rId101"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48" Type="http://schemas.openxmlformats.org/officeDocument/2006/relationships/hyperlink" Target="https://twitter.com/"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334" Type="http://schemas.openxmlformats.org/officeDocument/2006/relationships/hyperlink" Target="https://twitter.com/" TargetMode="External"/><Relationship Id="rId4" Type="http://schemas.openxmlformats.org/officeDocument/2006/relationships/hyperlink" Target="https://openideo.com/challenge/refugee-education/ideas/training-program-in-civil-society-for-syrian-woman-and-girl-s" TargetMode="External"/><Relationship Id="rId9" Type="http://schemas.openxmlformats.org/officeDocument/2006/relationships/hyperlink" Target="http://top-collections.try-before-you-buy.com/2014/07/the-woman-in-white-wilkie-collins.html?utm_content=buffer6d7d9&amp;utm_medium=social&amp;utm_source=twitter.com&amp;utm_campaign=buffer" TargetMode="External"/><Relationship Id="rId180" Type="http://schemas.openxmlformats.org/officeDocument/2006/relationships/hyperlink" Target="https://twitter.com/" TargetMode="External"/><Relationship Id="rId210" Type="http://schemas.openxmlformats.org/officeDocument/2006/relationships/hyperlink" Target="https://twitter.com/" TargetMode="External"/><Relationship Id="rId215" Type="http://schemas.openxmlformats.org/officeDocument/2006/relationships/hyperlink" Target="https://twitter.com/" TargetMode="External"/><Relationship Id="rId236" Type="http://schemas.openxmlformats.org/officeDocument/2006/relationships/hyperlink" Target="https://twitter.com/" TargetMode="External"/><Relationship Id="rId257" Type="http://schemas.openxmlformats.org/officeDocument/2006/relationships/hyperlink" Target="https://twitter.com/" TargetMode="External"/><Relationship Id="rId278" Type="http://schemas.openxmlformats.org/officeDocument/2006/relationships/hyperlink" Target="https://twitter.com/" TargetMode="External"/><Relationship Id="rId26" Type="http://schemas.openxmlformats.org/officeDocument/2006/relationships/hyperlink" Target="http://top-collections.try-before-you-buy.com/2014/07/the-woman-in-white-wilkie-collins.html?utm_content=buffer6d7d9&amp;utm_medium=social&amp;utm_source=twitter.com&amp;utm_campaign=buffer" TargetMode="External"/><Relationship Id="rId231" Type="http://schemas.openxmlformats.org/officeDocument/2006/relationships/hyperlink" Target="https://twitter.com/" TargetMode="External"/><Relationship Id="rId252" Type="http://schemas.openxmlformats.org/officeDocument/2006/relationships/hyperlink" Target="https://twitter.com/" TargetMode="External"/><Relationship Id="rId273" Type="http://schemas.openxmlformats.org/officeDocument/2006/relationships/hyperlink" Target="https://twitter.com/" TargetMode="External"/><Relationship Id="rId294" Type="http://schemas.openxmlformats.org/officeDocument/2006/relationships/hyperlink" Target="https://twitter.com/" TargetMode="External"/><Relationship Id="rId308" Type="http://schemas.openxmlformats.org/officeDocument/2006/relationships/hyperlink" Target="https://twitter.com/" TargetMode="External"/><Relationship Id="rId329" Type="http://schemas.openxmlformats.org/officeDocument/2006/relationships/hyperlink" Target="https://twitter.com/" TargetMode="External"/><Relationship Id="rId47" Type="http://schemas.openxmlformats.org/officeDocument/2006/relationships/hyperlink" Target="http://news2.onlinenigeria.com/education/413951-woman-91-threatens-to-occupy-fashola-office-if-college-is-not-returned-in-7-days.html?utm_medium=twitter&amp;utm_source=twitterfeed" TargetMode="External"/><Relationship Id="rId68" Type="http://schemas.openxmlformats.org/officeDocument/2006/relationships/hyperlink" Target="http://www.racecard.org.uk/education/as-a-black-woman-the-odds-are-never-in-your-favour/" TargetMode="External"/><Relationship Id="rId89" Type="http://schemas.openxmlformats.org/officeDocument/2006/relationships/hyperlink" Target="http://www.examiner.com/review/a-vindication-of-the-rights-of-woman-an-early-demand-for-sexual-equality"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 Id="rId340" Type="http://schemas.openxmlformats.org/officeDocument/2006/relationships/printerSettings" Target="../printerSettings/printerSettings1.bin"/><Relationship Id="rId196" Type="http://schemas.openxmlformats.org/officeDocument/2006/relationships/hyperlink" Target="https://twitter.com/" TargetMode="External"/><Relationship Id="rId200" Type="http://schemas.openxmlformats.org/officeDocument/2006/relationships/hyperlink" Target="https://twitter.com/" TargetMode="External"/><Relationship Id="rId16" Type="http://schemas.openxmlformats.org/officeDocument/2006/relationships/hyperlink" Target="http://top-collections.try-before-you-buy.com/2014/07/the-woman-in-white-wilkie-collins.html?utm_content=buffer6d7d9&amp;utm_medium=social&amp;utm_source=twitter.com&amp;utm_campaign=buffer" TargetMode="External"/><Relationship Id="rId221" Type="http://schemas.openxmlformats.org/officeDocument/2006/relationships/hyperlink" Target="https://twitter.com/" TargetMode="External"/><Relationship Id="rId242" Type="http://schemas.openxmlformats.org/officeDocument/2006/relationships/hyperlink" Target="https://twitter.com/" TargetMode="External"/><Relationship Id="rId263" Type="http://schemas.openxmlformats.org/officeDocument/2006/relationships/hyperlink" Target="https://twitter.com/" TargetMode="External"/><Relationship Id="rId284" Type="http://schemas.openxmlformats.org/officeDocument/2006/relationships/hyperlink" Target="https://twitter.com/" TargetMode="External"/><Relationship Id="rId319" Type="http://schemas.openxmlformats.org/officeDocument/2006/relationships/hyperlink" Target="https://twitter.com/" TargetMode="External"/><Relationship Id="rId37" Type="http://schemas.openxmlformats.org/officeDocument/2006/relationships/hyperlink" Target="http://www.scoop.it/t/british-civilisation-education-in-england-british-politics/p/4043381283/2015/05/12/nicola-sturgeon-on-loose-women-how-the-most-powerful-woman-in-british-the-independent" TargetMode="External"/><Relationship Id="rId58" Type="http://schemas.openxmlformats.org/officeDocument/2006/relationships/hyperlink" Target="http://www.facebook.com/MomsOnMain/posts/1098142713535981" TargetMode="External"/><Relationship Id="rId79" Type="http://schemas.openxmlformats.org/officeDocument/2006/relationships/hyperlink" Target="http://hackeducation.com/2015/05/08/wonderwoman" TargetMode="External"/><Relationship Id="rId102" Type="http://schemas.openxmlformats.org/officeDocument/2006/relationships/hyperlink" Target="http://computerpakistan.com/urdu-video-tutorials-online-videos-learning-courses-urdu-school-computer-science-tutorials-urdu-tube-education-in-urdu-rt-yahootech-woman-sues-verizon-after-bad-customer-service-causes-heart-a-2/" TargetMode="External"/><Relationship Id="rId123" Type="http://schemas.openxmlformats.org/officeDocument/2006/relationships/hyperlink" Target="https://twitter.com/" TargetMode="External"/><Relationship Id="rId144" Type="http://schemas.openxmlformats.org/officeDocument/2006/relationships/hyperlink" Target="https://twitter.com/" TargetMode="External"/><Relationship Id="rId330" Type="http://schemas.openxmlformats.org/officeDocument/2006/relationships/hyperlink" Target="https://twitter.com/" TargetMode="External"/><Relationship Id="rId90" Type="http://schemas.openxmlformats.org/officeDocument/2006/relationships/hyperlink" Target="http://www.examiner.com/review/a-vindication-of-the-rights-of-woman-an-early-demand-for-sexual-equality" TargetMode="External"/><Relationship Id="rId165" Type="http://schemas.openxmlformats.org/officeDocument/2006/relationships/hyperlink" Target="https://twitter.com/" TargetMode="External"/><Relationship Id="rId186" Type="http://schemas.openxmlformats.org/officeDocument/2006/relationships/hyperlink" Target="https://twitter.com/" TargetMode="External"/><Relationship Id="rId211" Type="http://schemas.openxmlformats.org/officeDocument/2006/relationships/hyperlink" Target="https://twitter.com/" TargetMode="External"/><Relationship Id="rId232" Type="http://schemas.openxmlformats.org/officeDocument/2006/relationships/hyperlink" Target="https://twitter.com/" TargetMode="External"/><Relationship Id="rId253" Type="http://schemas.openxmlformats.org/officeDocument/2006/relationships/hyperlink" Target="https://twitter.com/" TargetMode="External"/><Relationship Id="rId274" Type="http://schemas.openxmlformats.org/officeDocument/2006/relationships/hyperlink" Target="https://twitter.com/" TargetMode="External"/><Relationship Id="rId295" Type="http://schemas.openxmlformats.org/officeDocument/2006/relationships/hyperlink" Target="https://twitter.com/" TargetMode="External"/><Relationship Id="rId309" Type="http://schemas.openxmlformats.org/officeDocument/2006/relationships/hyperlink" Target="https://twitter.com/" TargetMode="External"/><Relationship Id="rId27" Type="http://schemas.openxmlformats.org/officeDocument/2006/relationships/hyperlink" Target="http://top-collections.try-before-you-buy.com/2014/07/the-woman-in-white-wilkie-collins.html?utm_content=buffer6d7d9&amp;utm_medium=social&amp;utm_source=twitter.com&amp;utm_campaign=buffer" TargetMode="External"/><Relationship Id="rId48" Type="http://schemas.openxmlformats.org/officeDocument/2006/relationships/hyperlink" Target="http://news2.onlinenigeria.com/education/413951-woman-91-threatens-to-occupy-fashola-office-if-college-is-not-returned-in-7-days.html" TargetMode="External"/><Relationship Id="rId69" Type="http://schemas.openxmlformats.org/officeDocument/2006/relationships/hyperlink" Target="http://www.theguardian.com/teacher-network/teacher-blog/2014/sep/24/education-founded-my-own-school-teacher-child-friendly-cities?CMP=share_btn_fb" TargetMode="External"/><Relationship Id="rId113" Type="http://schemas.openxmlformats.org/officeDocument/2006/relationships/hyperlink" Target="https://twitter.com/" TargetMode="External"/><Relationship Id="rId134" Type="http://schemas.openxmlformats.org/officeDocument/2006/relationships/hyperlink" Target="https://twitter.com/" TargetMode="External"/><Relationship Id="rId320" Type="http://schemas.openxmlformats.org/officeDocument/2006/relationships/hyperlink" Target="https://twitter.com/" TargetMode="External"/><Relationship Id="rId80" Type="http://schemas.openxmlformats.org/officeDocument/2006/relationships/hyperlink" Target="http://hackeducation.com/2015/05/08/wonderwoman" TargetMode="External"/><Relationship Id="rId155" Type="http://schemas.openxmlformats.org/officeDocument/2006/relationships/hyperlink" Target="https://twitter.com/" TargetMode="External"/><Relationship Id="rId176" Type="http://schemas.openxmlformats.org/officeDocument/2006/relationships/hyperlink" Target="https://twitter.com/" TargetMode="External"/><Relationship Id="rId197" Type="http://schemas.openxmlformats.org/officeDocument/2006/relationships/hyperlink" Target="https://twitter.com/" TargetMode="External"/><Relationship Id="rId341" Type="http://schemas.openxmlformats.org/officeDocument/2006/relationships/vmlDrawing" Target="../drawings/vmlDrawing1.vml"/><Relationship Id="rId201" Type="http://schemas.openxmlformats.org/officeDocument/2006/relationships/hyperlink" Target="https://twitter.com/" TargetMode="External"/><Relationship Id="rId222" Type="http://schemas.openxmlformats.org/officeDocument/2006/relationships/hyperlink" Target="https://twitter.com/" TargetMode="External"/><Relationship Id="rId243" Type="http://schemas.openxmlformats.org/officeDocument/2006/relationships/hyperlink" Target="https://twitter.com/" TargetMode="External"/><Relationship Id="rId264" Type="http://schemas.openxmlformats.org/officeDocument/2006/relationships/hyperlink" Target="https://twitter.com/" TargetMode="External"/><Relationship Id="rId285" Type="http://schemas.openxmlformats.org/officeDocument/2006/relationships/hyperlink" Target="https://twitter.com/" TargetMode="External"/><Relationship Id="rId17" Type="http://schemas.openxmlformats.org/officeDocument/2006/relationships/hyperlink" Target="http://top-collections.try-before-you-buy.com/2014/07/the-woman-in-white-wilkie-collins.html?utm_content=buffer6d7d9&amp;utm_medium=social&amp;utm_source=twitter.com&amp;utm_campaign=buffer" TargetMode="External"/><Relationship Id="rId38" Type="http://schemas.openxmlformats.org/officeDocument/2006/relationships/hyperlink" Target="https://www.facebook.com/permalink.php?story_fbid=948719691815724&amp;id=705782029442826" TargetMode="External"/><Relationship Id="rId59" Type="http://schemas.openxmlformats.org/officeDocument/2006/relationships/hyperlink" Target="http://gekoo.co/buy/01/?query=331552806652" TargetMode="External"/><Relationship Id="rId103" Type="http://schemas.openxmlformats.org/officeDocument/2006/relationships/hyperlink" Target="http://www.independent.co.uk/news/education/schools/pioneering-programme-teaches-pupils-about-the-dangers-of-female-genital-mutilation-10196582.html" TargetMode="External"/><Relationship Id="rId124" Type="http://schemas.openxmlformats.org/officeDocument/2006/relationships/hyperlink" Target="https://twitter.com/" TargetMode="External"/><Relationship Id="rId310" Type="http://schemas.openxmlformats.org/officeDocument/2006/relationships/hyperlink" Target="https://twitter.com/" TargetMode="External"/><Relationship Id="rId70" Type="http://schemas.openxmlformats.org/officeDocument/2006/relationships/hyperlink" Target="http://www.huffingtonpost.com/2015/05/11/97-year-old-woman-first-field-trip_n_7244296.html?ir=Education&amp;ncid=tweetlnkushpmg00000023" TargetMode="External"/><Relationship Id="rId91" Type="http://schemas.openxmlformats.org/officeDocument/2006/relationships/hyperlink" Target="https://twitter.com/cbcnews/status/598279447133978625" TargetMode="External"/><Relationship Id="rId145" Type="http://schemas.openxmlformats.org/officeDocument/2006/relationships/hyperlink" Target="https://twitter.com/" TargetMode="External"/><Relationship Id="rId166" Type="http://schemas.openxmlformats.org/officeDocument/2006/relationships/hyperlink" Target="https://twitter.com/" TargetMode="External"/><Relationship Id="rId187" Type="http://schemas.openxmlformats.org/officeDocument/2006/relationships/hyperlink" Target="https://twitter.com/" TargetMode="External"/><Relationship Id="rId331" Type="http://schemas.openxmlformats.org/officeDocument/2006/relationships/hyperlink" Target="https://twitter.com/" TargetMode="External"/><Relationship Id="rId1" Type="http://schemas.openxmlformats.org/officeDocument/2006/relationships/hyperlink" Target="http://abcnews.go.com/US/woman-claims-daughter-autism-kicked-off-united-airlines/story?id=30926832" TargetMode="External"/><Relationship Id="rId212" Type="http://schemas.openxmlformats.org/officeDocument/2006/relationships/hyperlink" Target="https://twitter.com/" TargetMode="External"/><Relationship Id="rId233" Type="http://schemas.openxmlformats.org/officeDocument/2006/relationships/hyperlink" Target="https://twitter.com/" TargetMode="External"/><Relationship Id="rId254" Type="http://schemas.openxmlformats.org/officeDocument/2006/relationships/hyperlink" Target="https://twitter.com/" TargetMode="External"/><Relationship Id="rId28" Type="http://schemas.openxmlformats.org/officeDocument/2006/relationships/hyperlink" Target="http://top-collections.try-before-you-buy.com/2014/07/the-woman-in-white-wilkie-collins.html?utm_content=buffer6d7d9&amp;utm_medium=social&amp;utm_source=twitter.com&amp;utm_campaign=buffer" TargetMode="External"/><Relationship Id="rId49" Type="http://schemas.openxmlformats.org/officeDocument/2006/relationships/hyperlink" Target="http://www.huffingtonpost.com/2015/05/11/teen-takes-great-grandmother-to-prom_n_7258444.html?ir=Education&amp;ncid=tweetlnkushpmg00000023" TargetMode="External"/><Relationship Id="rId114" Type="http://schemas.openxmlformats.org/officeDocument/2006/relationships/hyperlink" Target="https://twitter.com/" TargetMode="External"/><Relationship Id="rId275" Type="http://schemas.openxmlformats.org/officeDocument/2006/relationships/hyperlink" Target="https://twitter.com/" TargetMode="External"/><Relationship Id="rId296" Type="http://schemas.openxmlformats.org/officeDocument/2006/relationships/hyperlink" Target="https://twitter.com/" TargetMode="External"/><Relationship Id="rId300" Type="http://schemas.openxmlformats.org/officeDocument/2006/relationships/hyperlink" Target="https://twitter.com/" TargetMode="External"/><Relationship Id="rId60" Type="http://schemas.openxmlformats.org/officeDocument/2006/relationships/hyperlink" Target="http://7online.com/family/woman-gives-birth-to-surprise-baby-on-plane/716335/" TargetMode="External"/><Relationship Id="rId81" Type="http://schemas.openxmlformats.org/officeDocument/2006/relationships/hyperlink" Target="http://college.usatoday.com/2015/05/12/ga-high-school-principal-apologizes-for-racist-comments-made-at-graduation/" TargetMode="External"/><Relationship Id="rId135"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hyperlink" Target="https://twitter.com/" TargetMode="External"/><Relationship Id="rId321" Type="http://schemas.openxmlformats.org/officeDocument/2006/relationships/hyperlink" Target="https://twitter.com/" TargetMode="External"/><Relationship Id="rId342" Type="http://schemas.openxmlformats.org/officeDocument/2006/relationships/table" Target="../tables/table1.xml"/><Relationship Id="rId202" Type="http://schemas.openxmlformats.org/officeDocument/2006/relationships/hyperlink" Target="https://twitter.com/" TargetMode="External"/><Relationship Id="rId223" Type="http://schemas.openxmlformats.org/officeDocument/2006/relationships/hyperlink" Target="https://twitter.com/" TargetMode="External"/><Relationship Id="rId244" Type="http://schemas.openxmlformats.org/officeDocument/2006/relationships/hyperlink" Target="https://twitter.com/" TargetMode="External"/><Relationship Id="rId18" Type="http://schemas.openxmlformats.org/officeDocument/2006/relationships/hyperlink" Target="http://top-collections.try-before-you-buy.com/2014/07/the-woman-in-white-wilkie-collins.html?utm_content=buffer6d7d9&amp;utm_medium=social&amp;utm_source=twitter.com&amp;utm_campaign=buffer" TargetMode="External"/><Relationship Id="rId39" Type="http://schemas.openxmlformats.org/officeDocument/2006/relationships/hyperlink" Target="http://yourteenfriends.sharedby.co/share/zRJfoR" TargetMode="External"/><Relationship Id="rId265" Type="http://schemas.openxmlformats.org/officeDocument/2006/relationships/hyperlink" Target="https://twitter.com/" TargetMode="External"/><Relationship Id="rId286" Type="http://schemas.openxmlformats.org/officeDocument/2006/relationships/hyperlink" Target="https://twitter.com/" TargetMode="External"/><Relationship Id="rId50" Type="http://schemas.openxmlformats.org/officeDocument/2006/relationships/hyperlink" Target="http://www.huffingtonpost.com/2015/05/11/teen-takes-great-grandmother-to-prom_n_7258444.html?ir=Education&amp;ncid=tweetlnkushpmg00000023" TargetMode="External"/><Relationship Id="rId104" Type="http://schemas.openxmlformats.org/officeDocument/2006/relationships/hyperlink" Target="https://twitter.com/" TargetMode="External"/><Relationship Id="rId125"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311" Type="http://schemas.openxmlformats.org/officeDocument/2006/relationships/hyperlink" Target="https://twitter.com/" TargetMode="External"/><Relationship Id="rId332" Type="http://schemas.openxmlformats.org/officeDocument/2006/relationships/hyperlink" Target="https://twitter.com/" TargetMode="External"/><Relationship Id="rId71" Type="http://schemas.openxmlformats.org/officeDocument/2006/relationships/hyperlink" Target="http://www.huffingtonpost.com/2015/05/11/teen-takes-great-grandmother-to-prom_n_7258444.html?ir=Education&amp;ncid=tweetlnkushpmg00000023" TargetMode="External"/><Relationship Id="rId92" Type="http://schemas.openxmlformats.org/officeDocument/2006/relationships/hyperlink" Target="http://hackeducation.com/2015/05/08/wonderwoman/" TargetMode="External"/><Relationship Id="rId213" Type="http://schemas.openxmlformats.org/officeDocument/2006/relationships/hyperlink" Target="https://twitter.com/" TargetMode="External"/><Relationship Id="rId234" Type="http://schemas.openxmlformats.org/officeDocument/2006/relationships/hyperlink" Target="https://twitter.com/" TargetMode="External"/><Relationship Id="rId2" Type="http://schemas.openxmlformats.org/officeDocument/2006/relationships/hyperlink" Target="http://abcnews.go.com/US/woman-claims-daughter-autism-kicked-off-united-airlines/story?id=30926832" TargetMode="External"/><Relationship Id="rId29" Type="http://schemas.openxmlformats.org/officeDocument/2006/relationships/hyperlink" Target="http://top-collections.try-before-you-buy.com/2014/07/the-woman-in-white-wilkie-collins.html?utm_content=buffer6d7d9&amp;utm_medium=social&amp;utm_source=twitter.com&amp;utm_campaign=buffer" TargetMode="External"/><Relationship Id="rId255" Type="http://schemas.openxmlformats.org/officeDocument/2006/relationships/hyperlink" Target="https://twitter.com/" TargetMode="External"/><Relationship Id="rId276" Type="http://schemas.openxmlformats.org/officeDocument/2006/relationships/hyperlink" Target="https://twitter.com/" TargetMode="External"/><Relationship Id="rId297" Type="http://schemas.openxmlformats.org/officeDocument/2006/relationships/hyperlink" Target="https://twitter.com/" TargetMode="External"/><Relationship Id="rId40" Type="http://schemas.openxmlformats.org/officeDocument/2006/relationships/hyperlink" Target="http://www.quippyquotes.com/sharmeen-obaid-chinoy-education-liberates-a-woman/?utm_source=ReviveOldPost&amp;utm_medium=social&amp;utm_campaign=ReviveOldPost" TargetMode="External"/><Relationship Id="rId115"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301" Type="http://schemas.openxmlformats.org/officeDocument/2006/relationships/hyperlink" Target="https://twitter.com/" TargetMode="External"/><Relationship Id="rId322" Type="http://schemas.openxmlformats.org/officeDocument/2006/relationships/hyperlink" Target="https://twitter.com/" TargetMode="External"/><Relationship Id="rId343" Type="http://schemas.openxmlformats.org/officeDocument/2006/relationships/comments" Target="../comments1.xml"/><Relationship Id="rId61" Type="http://schemas.openxmlformats.org/officeDocument/2006/relationships/hyperlink" Target="http://www.huffingtonpost.com/2015/05/11/97-year-old-woman-first-field-trip_n_7244296.html?ir=Education&amp;ncid=fcbklnkushpmg00000020" TargetMode="External"/><Relationship Id="rId82" Type="http://schemas.openxmlformats.org/officeDocument/2006/relationships/hyperlink" Target="http://www.sanfujinka-debut.com/postlink/1431473444/index" TargetMode="External"/><Relationship Id="rId199" Type="http://schemas.openxmlformats.org/officeDocument/2006/relationships/hyperlink" Target="https://twitter.com/" TargetMode="External"/><Relationship Id="rId203" Type="http://schemas.openxmlformats.org/officeDocument/2006/relationships/hyperlink" Target="https://twitter.com/" TargetMode="External"/><Relationship Id="rId19" Type="http://schemas.openxmlformats.org/officeDocument/2006/relationships/hyperlink" Target="http://top-collections.try-before-you-buy.com/2014/07/the-woman-in-white-wilkie-collins.html?utm_content=buffer6d7d9&amp;utm_medium=social&amp;utm_source=twitter.com&amp;utm_campaign=buffer" TargetMode="External"/><Relationship Id="rId224" Type="http://schemas.openxmlformats.org/officeDocument/2006/relationships/hyperlink" Target="https://twitter.com/" TargetMode="External"/><Relationship Id="rId245" Type="http://schemas.openxmlformats.org/officeDocument/2006/relationships/hyperlink" Target="https://twitter.com/" TargetMode="External"/><Relationship Id="rId266" Type="http://schemas.openxmlformats.org/officeDocument/2006/relationships/hyperlink" Target="https://twitter.com/" TargetMode="External"/><Relationship Id="rId287" Type="http://schemas.openxmlformats.org/officeDocument/2006/relationships/hyperlink" Target="https://twitter.com/" TargetMode="External"/><Relationship Id="rId30" Type="http://schemas.openxmlformats.org/officeDocument/2006/relationships/hyperlink" Target="http://www.facebook.com/permalink.php?story_fbid=457543134408583&amp;id=326664370829794&amp;utm_source=dlvr.it&amp;utm_medium=twitter"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312" Type="http://schemas.openxmlformats.org/officeDocument/2006/relationships/hyperlink" Target="https://twitter.com/" TargetMode="External"/><Relationship Id="rId333" Type="http://schemas.openxmlformats.org/officeDocument/2006/relationships/hyperlink" Target="https://twitter.com/" TargetMode="External"/><Relationship Id="rId51" Type="http://schemas.openxmlformats.org/officeDocument/2006/relationships/hyperlink" Target="http://news2.onlinenigeria.com/education/413951-woman-91-threatens-to-occupy-fashola-office-if-college-is-not-returned-in-7-days.html?utm_source=dlvr.it&amp;utm_medium=twitter" TargetMode="External"/><Relationship Id="rId72" Type="http://schemas.openxmlformats.org/officeDocument/2006/relationships/hyperlink" Target="http://www.huffingtonpost.com/2015/05/11/teen-takes-great-grandmother-to-prom_n_7258444.html?ir=Education&amp;ncid=tweetlnkushpmg00000023" TargetMode="External"/><Relationship Id="rId93" Type="http://schemas.openxmlformats.org/officeDocument/2006/relationships/hyperlink" Target="http://hackeducation.com/2015/05/08/wonderwoman/" TargetMode="External"/><Relationship Id="rId189" Type="http://schemas.openxmlformats.org/officeDocument/2006/relationships/hyperlink" Target="https://twitter.com/" TargetMode="External"/><Relationship Id="rId3" Type="http://schemas.openxmlformats.org/officeDocument/2006/relationships/hyperlink" Target="https://openideo.com/challenge/refugee-education/ideas/training-program-in-civil-society-for-syrian-woman-and-girl-s" TargetMode="External"/><Relationship Id="rId214" Type="http://schemas.openxmlformats.org/officeDocument/2006/relationships/hyperlink" Target="https://twitter.com/" TargetMode="External"/><Relationship Id="rId235" Type="http://schemas.openxmlformats.org/officeDocument/2006/relationships/hyperlink" Target="https://twitter.com/" TargetMode="External"/><Relationship Id="rId256" Type="http://schemas.openxmlformats.org/officeDocument/2006/relationships/hyperlink" Target="https://twitter.com/" TargetMode="External"/><Relationship Id="rId277" Type="http://schemas.openxmlformats.org/officeDocument/2006/relationships/hyperlink" Target="https://twitter.com/" TargetMode="External"/><Relationship Id="rId298"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593167068578652162/mFb1e_sl_normal.jpg" TargetMode="External"/><Relationship Id="rId299" Type="http://schemas.openxmlformats.org/officeDocument/2006/relationships/hyperlink" Target="http://pbs.twimg.com/profile_images/549343636396072960/PRT-I2FC_normal.jpeg" TargetMode="External"/><Relationship Id="rId21" Type="http://schemas.openxmlformats.org/officeDocument/2006/relationships/hyperlink" Target="http://t.co/vmXiuf3hrM" TargetMode="External"/><Relationship Id="rId63" Type="http://schemas.openxmlformats.org/officeDocument/2006/relationships/hyperlink" Target="http://t.co/Iwx14DOIZT" TargetMode="External"/><Relationship Id="rId159" Type="http://schemas.openxmlformats.org/officeDocument/2006/relationships/hyperlink" Target="http://pbs.twimg.com/profile_images/577325410561687552/5QGxFJ05_normal.jpeg" TargetMode="External"/><Relationship Id="rId324" Type="http://schemas.openxmlformats.org/officeDocument/2006/relationships/hyperlink" Target="http://pbs.twimg.com/profile_images/596272475576487936/8S5O4Rae_normal.jpg" TargetMode="External"/><Relationship Id="rId366" Type="http://schemas.openxmlformats.org/officeDocument/2006/relationships/hyperlink" Target="https://twitter.com/cyncyty66" TargetMode="External"/><Relationship Id="rId531" Type="http://schemas.openxmlformats.org/officeDocument/2006/relationships/hyperlink" Target="https://twitter.com/kick_n_snare" TargetMode="External"/><Relationship Id="rId170" Type="http://schemas.openxmlformats.org/officeDocument/2006/relationships/hyperlink" Target="http://pbs.twimg.com/profile_images/566049554970054657/cQ2yYnE6_normal.jpeg" TargetMode="External"/><Relationship Id="rId226" Type="http://schemas.openxmlformats.org/officeDocument/2006/relationships/hyperlink" Target="http://pbs.twimg.com/profile_images/527753665902546944/3Ws_Jido_normal.jpeg" TargetMode="External"/><Relationship Id="rId433" Type="http://schemas.openxmlformats.org/officeDocument/2006/relationships/hyperlink" Target="https://twitter.com/yesitsstrue" TargetMode="External"/><Relationship Id="rId268" Type="http://schemas.openxmlformats.org/officeDocument/2006/relationships/hyperlink" Target="http://pbs.twimg.com/profile_images/571233452541915136/njJL5ryS_normal.jpeg" TargetMode="External"/><Relationship Id="rId475" Type="http://schemas.openxmlformats.org/officeDocument/2006/relationships/hyperlink" Target="https://twitter.com/_anupa" TargetMode="External"/><Relationship Id="rId32" Type="http://schemas.openxmlformats.org/officeDocument/2006/relationships/hyperlink" Target="http://t.co/aSBcpAPKbc" TargetMode="External"/><Relationship Id="rId74" Type="http://schemas.openxmlformats.org/officeDocument/2006/relationships/hyperlink" Target="http://t.co/eRjkzhoNYa" TargetMode="External"/><Relationship Id="rId128" Type="http://schemas.openxmlformats.org/officeDocument/2006/relationships/hyperlink" Target="http://pbs.twimg.com/profile_images/457496924828872704/bNby6pex_normal.png" TargetMode="External"/><Relationship Id="rId335" Type="http://schemas.openxmlformats.org/officeDocument/2006/relationships/hyperlink" Target="http://pbs.twimg.com/profile_images/2757213681/59768c3297a2090fe00bdce28b4c8dc7_normal.jpeg" TargetMode="External"/><Relationship Id="rId377" Type="http://schemas.openxmlformats.org/officeDocument/2006/relationships/hyperlink" Target="https://twitter.com/lindsiexd" TargetMode="External"/><Relationship Id="rId500" Type="http://schemas.openxmlformats.org/officeDocument/2006/relationships/hyperlink" Target="https://twitter.com/trevyjnr" TargetMode="External"/><Relationship Id="rId542" Type="http://schemas.openxmlformats.org/officeDocument/2006/relationships/hyperlink" Target="https://twitter.com/dorrainer" TargetMode="External"/><Relationship Id="rId5" Type="http://schemas.openxmlformats.org/officeDocument/2006/relationships/hyperlink" Target="http://t.co/8N9zfNI6cN" TargetMode="External"/><Relationship Id="rId181" Type="http://schemas.openxmlformats.org/officeDocument/2006/relationships/hyperlink" Target="http://pbs.twimg.com/profile_images/566426416778993665/6uqg1REq_normal.jpeg" TargetMode="External"/><Relationship Id="rId237" Type="http://schemas.openxmlformats.org/officeDocument/2006/relationships/hyperlink" Target="http://pbs.twimg.com/profile_images/584457597970853888/Dn_9BaCH_normal.jpg" TargetMode="External"/><Relationship Id="rId402" Type="http://schemas.openxmlformats.org/officeDocument/2006/relationships/hyperlink" Target="https://twitter.com/kimreedyy" TargetMode="External"/><Relationship Id="rId279" Type="http://schemas.openxmlformats.org/officeDocument/2006/relationships/hyperlink" Target="http://pbs.twimg.com/profile_images/588763416644419584/QDD_NEzb_normal.png" TargetMode="External"/><Relationship Id="rId444" Type="http://schemas.openxmlformats.org/officeDocument/2006/relationships/hyperlink" Target="https://twitter.com/mobile_reportz" TargetMode="External"/><Relationship Id="rId486" Type="http://schemas.openxmlformats.org/officeDocument/2006/relationships/hyperlink" Target="https://twitter.com/tesswilliams6" TargetMode="External"/><Relationship Id="rId43" Type="http://schemas.openxmlformats.org/officeDocument/2006/relationships/hyperlink" Target="http://t.co/SfzQ990yE0" TargetMode="External"/><Relationship Id="rId139" Type="http://schemas.openxmlformats.org/officeDocument/2006/relationships/hyperlink" Target="http://pbs.twimg.com/profile_images/2324185647/nos2nj9vlp5ch7zfnlfu_normal.jpeg" TargetMode="External"/><Relationship Id="rId290" Type="http://schemas.openxmlformats.org/officeDocument/2006/relationships/hyperlink" Target="http://pbs.twimg.com/profile_images/378800000591662816/3d589ce8536d96f7f24b0d0a4c284773_normal.jpeg" TargetMode="External"/><Relationship Id="rId304" Type="http://schemas.openxmlformats.org/officeDocument/2006/relationships/hyperlink" Target="http://pbs.twimg.com/profile_images/501244150046789632/X8AAx3Ie_normal.jpeg" TargetMode="External"/><Relationship Id="rId346" Type="http://schemas.openxmlformats.org/officeDocument/2006/relationships/hyperlink" Target="https://twitter.com/tiffany23237" TargetMode="External"/><Relationship Id="rId388" Type="http://schemas.openxmlformats.org/officeDocument/2006/relationships/hyperlink" Target="https://twitter.com/lateai" TargetMode="External"/><Relationship Id="rId511" Type="http://schemas.openxmlformats.org/officeDocument/2006/relationships/hyperlink" Target="https://twitter.com/illmatic99" TargetMode="External"/><Relationship Id="rId553" Type="http://schemas.openxmlformats.org/officeDocument/2006/relationships/hyperlink" Target="https://twitter.com/chiweethedog" TargetMode="External"/><Relationship Id="rId85" Type="http://schemas.openxmlformats.org/officeDocument/2006/relationships/hyperlink" Target="http://t.co/qS9Gd9biDL" TargetMode="External"/><Relationship Id="rId150" Type="http://schemas.openxmlformats.org/officeDocument/2006/relationships/hyperlink" Target="http://pbs.twimg.com/profile_images/595804706640896000/L8bq4sIW_normal.jpg" TargetMode="External"/><Relationship Id="rId192" Type="http://schemas.openxmlformats.org/officeDocument/2006/relationships/hyperlink" Target="http://pbs.twimg.com/profile_images/566047340159434752/Ro0muqL8_normal.jpeg" TargetMode="External"/><Relationship Id="rId206" Type="http://schemas.openxmlformats.org/officeDocument/2006/relationships/hyperlink" Target="http://pbs.twimg.com/profile_images/436321471879581696/TgIt1jvS_normal.png" TargetMode="External"/><Relationship Id="rId413" Type="http://schemas.openxmlformats.org/officeDocument/2006/relationships/hyperlink" Target="https://twitter.com/0am8er" TargetMode="External"/><Relationship Id="rId248" Type="http://schemas.openxmlformats.org/officeDocument/2006/relationships/hyperlink" Target="http://pbs.twimg.com/profile_images/2988395915/d08edd00b9aa2b427ea8f1fa42c7fdeb_normal.jpeg" TargetMode="External"/><Relationship Id="rId455" Type="http://schemas.openxmlformats.org/officeDocument/2006/relationships/hyperlink" Target="https://twitter.com/maddyemmaraven" TargetMode="External"/><Relationship Id="rId497" Type="http://schemas.openxmlformats.org/officeDocument/2006/relationships/hyperlink" Target="https://twitter.com/nidak_" TargetMode="External"/><Relationship Id="rId12" Type="http://schemas.openxmlformats.org/officeDocument/2006/relationships/hyperlink" Target="https://t.co/CXn0aIEh25" TargetMode="External"/><Relationship Id="rId108" Type="http://schemas.openxmlformats.org/officeDocument/2006/relationships/hyperlink" Target="http://pbs.twimg.com/profile_images/598387539045523457/bDoCerFm_normal.jpg" TargetMode="External"/><Relationship Id="rId315" Type="http://schemas.openxmlformats.org/officeDocument/2006/relationships/hyperlink" Target="http://pbs.twimg.com/profile_images/3307737955/124d26ae0a883c6d3499b87a7890456f_normal.jpeg" TargetMode="External"/><Relationship Id="rId357" Type="http://schemas.openxmlformats.org/officeDocument/2006/relationships/hyperlink" Target="https://twitter.com/elderberryplace" TargetMode="External"/><Relationship Id="rId522" Type="http://schemas.openxmlformats.org/officeDocument/2006/relationships/hyperlink" Target="https://twitter.com/oneworldonepeo1" TargetMode="External"/><Relationship Id="rId54" Type="http://schemas.openxmlformats.org/officeDocument/2006/relationships/hyperlink" Target="http://t.co/oZkrsMqhOO" TargetMode="External"/><Relationship Id="rId96" Type="http://schemas.openxmlformats.org/officeDocument/2006/relationships/hyperlink" Target="http://t.co/U4vV1bkKTc" TargetMode="External"/><Relationship Id="rId161" Type="http://schemas.openxmlformats.org/officeDocument/2006/relationships/hyperlink" Target="http://pbs.twimg.com/profile_images/576149634436861952/6-P52l64_normal.jpeg" TargetMode="External"/><Relationship Id="rId217" Type="http://schemas.openxmlformats.org/officeDocument/2006/relationships/hyperlink" Target="http://pbs.twimg.com/profile_images/515619333184028672/r3a-y7v3_normal.jpeg" TargetMode="External"/><Relationship Id="rId399" Type="http://schemas.openxmlformats.org/officeDocument/2006/relationships/hyperlink" Target="https://twitter.com/simg0na" TargetMode="External"/><Relationship Id="rId564" Type="http://schemas.openxmlformats.org/officeDocument/2006/relationships/hyperlink" Target="https://twitter.com/dtporge" TargetMode="External"/><Relationship Id="rId259" Type="http://schemas.openxmlformats.org/officeDocument/2006/relationships/hyperlink" Target="http://pbs.twimg.com/profile_images/1193408763/Labour_Teachers_logo_-_transparent_background_normal.gif" TargetMode="External"/><Relationship Id="rId424" Type="http://schemas.openxmlformats.org/officeDocument/2006/relationships/hyperlink" Target="https://twitter.com/imelda_elliott" TargetMode="External"/><Relationship Id="rId466" Type="http://schemas.openxmlformats.org/officeDocument/2006/relationships/hyperlink" Target="https://twitter.com/mcsadie" TargetMode="External"/><Relationship Id="rId23" Type="http://schemas.openxmlformats.org/officeDocument/2006/relationships/hyperlink" Target="http://t.co/qp2Df5vJO7" TargetMode="External"/><Relationship Id="rId119" Type="http://schemas.openxmlformats.org/officeDocument/2006/relationships/hyperlink" Target="http://abs.twimg.com/sticky/default_profile_images/default_profile_1_normal.png" TargetMode="External"/><Relationship Id="rId270" Type="http://schemas.openxmlformats.org/officeDocument/2006/relationships/hyperlink" Target="http://pbs.twimg.com/profile_images/596057058316804096/etNN6HwN_normal.jpg" TargetMode="External"/><Relationship Id="rId326" Type="http://schemas.openxmlformats.org/officeDocument/2006/relationships/hyperlink" Target="http://pbs.twimg.com/profile_images/597934225459810304/XXmBr_8J_normal.jpg" TargetMode="External"/><Relationship Id="rId533" Type="http://schemas.openxmlformats.org/officeDocument/2006/relationships/hyperlink" Target="https://twitter.com/abitofkwanslife" TargetMode="External"/><Relationship Id="rId65" Type="http://schemas.openxmlformats.org/officeDocument/2006/relationships/hyperlink" Target="http://t.co/X0Due3anyV" TargetMode="External"/><Relationship Id="rId130" Type="http://schemas.openxmlformats.org/officeDocument/2006/relationships/hyperlink" Target="http://pbs.twimg.com/profile_images/577538384362541056/eqFYYpkd_normal.png" TargetMode="External"/><Relationship Id="rId368" Type="http://schemas.openxmlformats.org/officeDocument/2006/relationships/hyperlink" Target="https://twitter.com/matthewwa25" TargetMode="External"/><Relationship Id="rId172" Type="http://schemas.openxmlformats.org/officeDocument/2006/relationships/hyperlink" Target="http://pbs.twimg.com/profile_images/435017714457776128/N0adwQNn_normal.jpeg" TargetMode="External"/><Relationship Id="rId228" Type="http://schemas.openxmlformats.org/officeDocument/2006/relationships/hyperlink" Target="http://abs.twimg.com/sticky/default_profile_images/default_profile_4_normal.png" TargetMode="External"/><Relationship Id="rId435" Type="http://schemas.openxmlformats.org/officeDocument/2006/relationships/hyperlink" Target="https://twitter.com/bearcastmedia" TargetMode="External"/><Relationship Id="rId477" Type="http://schemas.openxmlformats.org/officeDocument/2006/relationships/hyperlink" Target="https://twitter.com/greaterlowellcc" TargetMode="External"/><Relationship Id="rId281" Type="http://schemas.openxmlformats.org/officeDocument/2006/relationships/hyperlink" Target="http://pbs.twimg.com/profile_images/82451606/CETPA_color_icon_normal.jpg" TargetMode="External"/><Relationship Id="rId337" Type="http://schemas.openxmlformats.org/officeDocument/2006/relationships/hyperlink" Target="https://twitter.com/justonered" TargetMode="External"/><Relationship Id="rId502" Type="http://schemas.openxmlformats.org/officeDocument/2006/relationships/hyperlink" Target="https://twitter.com/jane_basham" TargetMode="External"/><Relationship Id="rId34" Type="http://schemas.openxmlformats.org/officeDocument/2006/relationships/hyperlink" Target="http://t.co/83VByjub8u" TargetMode="External"/><Relationship Id="rId76" Type="http://schemas.openxmlformats.org/officeDocument/2006/relationships/hyperlink" Target="http://t.co/2SXmqPeMxO" TargetMode="External"/><Relationship Id="rId141" Type="http://schemas.openxmlformats.org/officeDocument/2006/relationships/hyperlink" Target="http://pbs.twimg.com/profile_images/3121113990/90fa9b0813b43bbc41c0bc1308863b92_normal.jpeg" TargetMode="External"/><Relationship Id="rId379" Type="http://schemas.openxmlformats.org/officeDocument/2006/relationships/hyperlink" Target="https://twitter.com/websurferss" TargetMode="External"/><Relationship Id="rId544" Type="http://schemas.openxmlformats.org/officeDocument/2006/relationships/hyperlink" Target="https://twitter.com/refracting" TargetMode="External"/><Relationship Id="rId7" Type="http://schemas.openxmlformats.org/officeDocument/2006/relationships/hyperlink" Target="http://t.co/siVgviWIA1" TargetMode="External"/><Relationship Id="rId183" Type="http://schemas.openxmlformats.org/officeDocument/2006/relationships/hyperlink" Target="http://pbs.twimg.com/profile_images/566255672031850496/D1khiMwf_normal.jpeg" TargetMode="External"/><Relationship Id="rId239" Type="http://schemas.openxmlformats.org/officeDocument/2006/relationships/hyperlink" Target="http://pbs.twimg.com/profile_images/595762245726003200/aNSJKHFZ_normal.jpg" TargetMode="External"/><Relationship Id="rId390" Type="http://schemas.openxmlformats.org/officeDocument/2006/relationships/hyperlink" Target="https://twitter.com/swipe_sxsw_left" TargetMode="External"/><Relationship Id="rId404" Type="http://schemas.openxmlformats.org/officeDocument/2006/relationships/hyperlink" Target="https://twitter.com/jan2no" TargetMode="External"/><Relationship Id="rId446" Type="http://schemas.openxmlformats.org/officeDocument/2006/relationships/hyperlink" Target="https://twitter.com/ravaresio" TargetMode="External"/><Relationship Id="rId250" Type="http://schemas.openxmlformats.org/officeDocument/2006/relationships/hyperlink" Target="http://pbs.twimg.com/profile_images/565576812193787904/PGGj14mW_normal.png" TargetMode="External"/><Relationship Id="rId292" Type="http://schemas.openxmlformats.org/officeDocument/2006/relationships/hyperlink" Target="http://pbs.twimg.com/profile_images/690936465/icon_normal.gif" TargetMode="External"/><Relationship Id="rId306" Type="http://schemas.openxmlformats.org/officeDocument/2006/relationships/hyperlink" Target="http://pbs.twimg.com/profile_images/592054279302737922/LE5R6vbu_normal.jpg" TargetMode="External"/><Relationship Id="rId488" Type="http://schemas.openxmlformats.org/officeDocument/2006/relationships/hyperlink" Target="https://twitter.com/labourteachers" TargetMode="External"/><Relationship Id="rId45" Type="http://schemas.openxmlformats.org/officeDocument/2006/relationships/hyperlink" Target="http://t.co/TUB3G3ZGVb" TargetMode="External"/><Relationship Id="rId87" Type="http://schemas.openxmlformats.org/officeDocument/2006/relationships/hyperlink" Target="https://t.co/AUJjtzCUxN" TargetMode="External"/><Relationship Id="rId110" Type="http://schemas.openxmlformats.org/officeDocument/2006/relationships/hyperlink" Target="http://pbs.twimg.com/profile_images/596662723305340930/vu2cDjhI_normal.jpg" TargetMode="External"/><Relationship Id="rId348" Type="http://schemas.openxmlformats.org/officeDocument/2006/relationships/hyperlink" Target="https://twitter.com/csudoma" TargetMode="External"/><Relationship Id="rId513" Type="http://schemas.openxmlformats.org/officeDocument/2006/relationships/hyperlink" Target="https://twitter.com/jtheodozio" TargetMode="External"/><Relationship Id="rId555" Type="http://schemas.openxmlformats.org/officeDocument/2006/relationships/hyperlink" Target="https://twitter.com/arrawelo_" TargetMode="External"/><Relationship Id="rId152" Type="http://schemas.openxmlformats.org/officeDocument/2006/relationships/hyperlink" Target="http://pbs.twimg.com/profile_images/595784005435400194/PxoOr5vR_normal.jpg" TargetMode="External"/><Relationship Id="rId194" Type="http://schemas.openxmlformats.org/officeDocument/2006/relationships/hyperlink" Target="http://pbs.twimg.com/profile_images/567717568949936128/K38Y6T7N_normal.jpeg" TargetMode="External"/><Relationship Id="rId208" Type="http://schemas.openxmlformats.org/officeDocument/2006/relationships/hyperlink" Target="http://pbs.twimg.com/profile_images/575019473842757632/AR0tGfup_normal.jpeg" TargetMode="External"/><Relationship Id="rId415" Type="http://schemas.openxmlformats.org/officeDocument/2006/relationships/hyperlink" Target="https://twitter.com/sl1lm" TargetMode="External"/><Relationship Id="rId457" Type="http://schemas.openxmlformats.org/officeDocument/2006/relationships/hyperlink" Target="https://twitter.com/tajunnisa" TargetMode="External"/><Relationship Id="rId261" Type="http://schemas.openxmlformats.org/officeDocument/2006/relationships/hyperlink" Target="http://pbs.twimg.com/profile_images/589084998839439360/QPVTXl06_normal.png" TargetMode="External"/><Relationship Id="rId499" Type="http://schemas.openxmlformats.org/officeDocument/2006/relationships/hyperlink" Target="https://twitter.com/woman_223" TargetMode="External"/><Relationship Id="rId14" Type="http://schemas.openxmlformats.org/officeDocument/2006/relationships/hyperlink" Target="http://t.co/KxV5iTKZpQ" TargetMode="External"/><Relationship Id="rId56" Type="http://schemas.openxmlformats.org/officeDocument/2006/relationships/hyperlink" Target="http://t.co/GGlUqxwHYX" TargetMode="External"/><Relationship Id="rId317" Type="http://schemas.openxmlformats.org/officeDocument/2006/relationships/hyperlink" Target="http://pbs.twimg.com/profile_images/552800081754456064/MHsHy1OQ_normal.jpeg" TargetMode="External"/><Relationship Id="rId359" Type="http://schemas.openxmlformats.org/officeDocument/2006/relationships/hyperlink" Target="https://twitter.com/exposingalec" TargetMode="External"/><Relationship Id="rId524" Type="http://schemas.openxmlformats.org/officeDocument/2006/relationships/hyperlink" Target="https://twitter.com/melhorl" TargetMode="External"/><Relationship Id="rId566" Type="http://schemas.openxmlformats.org/officeDocument/2006/relationships/drawing" Target="../drawings/drawing1.xml"/><Relationship Id="rId98" Type="http://schemas.openxmlformats.org/officeDocument/2006/relationships/hyperlink" Target="https://t.co/CJ3f9IRpxL" TargetMode="External"/><Relationship Id="rId121" Type="http://schemas.openxmlformats.org/officeDocument/2006/relationships/hyperlink" Target="http://pbs.twimg.com/profile_images/557978336995991552/0UsFac4B_normal.jpeg" TargetMode="External"/><Relationship Id="rId163" Type="http://schemas.openxmlformats.org/officeDocument/2006/relationships/hyperlink" Target="http://pbs.twimg.com/profile_images/422235563899355136/YF-XDyig_normal.jpeg" TargetMode="External"/><Relationship Id="rId219" Type="http://schemas.openxmlformats.org/officeDocument/2006/relationships/hyperlink" Target="http://pbs.twimg.com/profile_images/509065368967450624/PSkBxN11_normal.jpeg" TargetMode="External"/><Relationship Id="rId370" Type="http://schemas.openxmlformats.org/officeDocument/2006/relationships/hyperlink" Target="https://twitter.com/yosibelvaldez" TargetMode="External"/><Relationship Id="rId426" Type="http://schemas.openxmlformats.org/officeDocument/2006/relationships/hyperlink" Target="https://twitter.com/mzaykesman" TargetMode="External"/><Relationship Id="rId230" Type="http://schemas.openxmlformats.org/officeDocument/2006/relationships/hyperlink" Target="http://pbs.twimg.com/profile_images/598305139812802560/ozWKmbLE_normal.jpg" TargetMode="External"/><Relationship Id="rId468" Type="http://schemas.openxmlformats.org/officeDocument/2006/relationships/hyperlink" Target="https://twitter.com/bx3__" TargetMode="External"/><Relationship Id="rId25" Type="http://schemas.openxmlformats.org/officeDocument/2006/relationships/hyperlink" Target="http://t.co/ozg4HH5rp0" TargetMode="External"/><Relationship Id="rId67" Type="http://schemas.openxmlformats.org/officeDocument/2006/relationships/hyperlink" Target="http://t.co/pDgdJMit8Q" TargetMode="External"/><Relationship Id="rId272" Type="http://schemas.openxmlformats.org/officeDocument/2006/relationships/hyperlink" Target="http://pbs.twimg.com/profile_images/560990805851000834/9raj-ZVQ_normal.jpeg" TargetMode="External"/><Relationship Id="rId328" Type="http://schemas.openxmlformats.org/officeDocument/2006/relationships/hyperlink" Target="http://pbs.twimg.com/profile_images/571425574108803072/RG-P6sKM_normal.jpeg" TargetMode="External"/><Relationship Id="rId535" Type="http://schemas.openxmlformats.org/officeDocument/2006/relationships/hyperlink" Target="https://twitter.com/englishgraffiti" TargetMode="External"/><Relationship Id="rId132" Type="http://schemas.openxmlformats.org/officeDocument/2006/relationships/hyperlink" Target="http://pbs.twimg.com/profile_images/3287611168/fbce6329266d61cea77997490b95aed2_normal.png" TargetMode="External"/><Relationship Id="rId174" Type="http://schemas.openxmlformats.org/officeDocument/2006/relationships/hyperlink" Target="http://pbs.twimg.com/profile_images/566005667039686658/8F1ikXUQ_normal.jpeg" TargetMode="External"/><Relationship Id="rId381" Type="http://schemas.openxmlformats.org/officeDocument/2006/relationships/hyperlink" Target="https://twitter.com/nikki_v23" TargetMode="External"/><Relationship Id="rId241" Type="http://schemas.openxmlformats.org/officeDocument/2006/relationships/hyperlink" Target="http://pbs.twimg.com/profile_images/596405433822220288/wBIT8ZoD_normal.jpg" TargetMode="External"/><Relationship Id="rId437" Type="http://schemas.openxmlformats.org/officeDocument/2006/relationships/hyperlink" Target="https://twitter.com/endshamingnow" TargetMode="External"/><Relationship Id="rId479" Type="http://schemas.openxmlformats.org/officeDocument/2006/relationships/hyperlink" Target="https://twitter.com/ndi" TargetMode="External"/><Relationship Id="rId36" Type="http://schemas.openxmlformats.org/officeDocument/2006/relationships/hyperlink" Target="http://t.co/bxch7arjDf" TargetMode="External"/><Relationship Id="rId283" Type="http://schemas.openxmlformats.org/officeDocument/2006/relationships/hyperlink" Target="http://pbs.twimg.com/profile_images/596136339877269505/MgwwihmS_normal.jpg" TargetMode="External"/><Relationship Id="rId339" Type="http://schemas.openxmlformats.org/officeDocument/2006/relationships/hyperlink" Target="https://twitter.com/fuckdesehoezzz" TargetMode="External"/><Relationship Id="rId490" Type="http://schemas.openxmlformats.org/officeDocument/2006/relationships/hyperlink" Target="https://twitter.com/glblctzn" TargetMode="External"/><Relationship Id="rId504" Type="http://schemas.openxmlformats.org/officeDocument/2006/relationships/hyperlink" Target="https://twitter.com/afsienko" TargetMode="External"/><Relationship Id="rId546" Type="http://schemas.openxmlformats.org/officeDocument/2006/relationships/hyperlink" Target="https://twitter.com/principalegg" TargetMode="External"/><Relationship Id="rId78" Type="http://schemas.openxmlformats.org/officeDocument/2006/relationships/hyperlink" Target="http://t.co/A0QgZjjRDU" TargetMode="External"/><Relationship Id="rId101" Type="http://schemas.openxmlformats.org/officeDocument/2006/relationships/hyperlink" Target="http://t.co/V1i2eMZk6l" TargetMode="External"/><Relationship Id="rId143" Type="http://schemas.openxmlformats.org/officeDocument/2006/relationships/hyperlink" Target="http://pbs.twimg.com/profile_images/567337657420619777/V5NfbSg9_normal.jpeg" TargetMode="External"/><Relationship Id="rId185" Type="http://schemas.openxmlformats.org/officeDocument/2006/relationships/hyperlink" Target="http://pbs.twimg.com/profile_images/566354496935059456/ete7cfM3_normal.jpeg" TargetMode="External"/><Relationship Id="rId350" Type="http://schemas.openxmlformats.org/officeDocument/2006/relationships/hyperlink" Target="https://twitter.com/mrbyall" TargetMode="External"/><Relationship Id="rId406" Type="http://schemas.openxmlformats.org/officeDocument/2006/relationships/hyperlink" Target="https://twitter.com/ailiashia" TargetMode="External"/><Relationship Id="rId9" Type="http://schemas.openxmlformats.org/officeDocument/2006/relationships/hyperlink" Target="http://t.co/hIk0NAdzWG" TargetMode="External"/><Relationship Id="rId210" Type="http://schemas.openxmlformats.org/officeDocument/2006/relationships/hyperlink" Target="http://pbs.twimg.com/profile_images/569615251616714752/Gxu8vCDQ_normal.png" TargetMode="External"/><Relationship Id="rId392" Type="http://schemas.openxmlformats.org/officeDocument/2006/relationships/hyperlink" Target="https://twitter.com/sofiaorden" TargetMode="External"/><Relationship Id="rId427" Type="http://schemas.openxmlformats.org/officeDocument/2006/relationships/hyperlink" Target="https://twitter.com/kharisma_edu" TargetMode="External"/><Relationship Id="rId448" Type="http://schemas.openxmlformats.org/officeDocument/2006/relationships/hyperlink" Target="https://twitter.com/judycohen24" TargetMode="External"/><Relationship Id="rId469" Type="http://schemas.openxmlformats.org/officeDocument/2006/relationships/hyperlink" Target="https://twitter.com/__shaheena" TargetMode="External"/><Relationship Id="rId26" Type="http://schemas.openxmlformats.org/officeDocument/2006/relationships/hyperlink" Target="http://t.co/5BTIA4T1kh" TargetMode="External"/><Relationship Id="rId231" Type="http://schemas.openxmlformats.org/officeDocument/2006/relationships/hyperlink" Target="http://pbs.twimg.com/profile_images/596687825090797569/Z-ZpwCLv_normal.jpg" TargetMode="External"/><Relationship Id="rId252" Type="http://schemas.openxmlformats.org/officeDocument/2006/relationships/hyperlink" Target="http://pbs.twimg.com/profile_images/671192343/RTLogoTwitter_normal.png" TargetMode="External"/><Relationship Id="rId273" Type="http://schemas.openxmlformats.org/officeDocument/2006/relationships/hyperlink" Target="http://pbs.twimg.com/profile_images/523911685724467202/yJNWsv0G_normal.jpeg" TargetMode="External"/><Relationship Id="rId294" Type="http://schemas.openxmlformats.org/officeDocument/2006/relationships/hyperlink" Target="http://pbs.twimg.com/profile_images/1449995948/twitter_bird_3_normal.jpg" TargetMode="External"/><Relationship Id="rId308" Type="http://schemas.openxmlformats.org/officeDocument/2006/relationships/hyperlink" Target="http://pbs.twimg.com/profile_images/586421638490521601/oBkudXQB_normal.jpg" TargetMode="External"/><Relationship Id="rId329" Type="http://schemas.openxmlformats.org/officeDocument/2006/relationships/hyperlink" Target="http://pbs.twimg.com/profile_images/594581463821099010/pO43PlyG_normal.jpg" TargetMode="External"/><Relationship Id="rId480" Type="http://schemas.openxmlformats.org/officeDocument/2006/relationships/hyperlink" Target="https://twitter.com/rylaaah" TargetMode="External"/><Relationship Id="rId515" Type="http://schemas.openxmlformats.org/officeDocument/2006/relationships/hyperlink" Target="https://twitter.com/brothermanphil" TargetMode="External"/><Relationship Id="rId536" Type="http://schemas.openxmlformats.org/officeDocument/2006/relationships/hyperlink" Target="https://twitter.com/abdaleahmed" TargetMode="External"/><Relationship Id="rId47" Type="http://schemas.openxmlformats.org/officeDocument/2006/relationships/hyperlink" Target="https://t.co/KKx4JvGI2B" TargetMode="External"/><Relationship Id="rId68" Type="http://schemas.openxmlformats.org/officeDocument/2006/relationships/hyperlink" Target="http://t.co/Poq0oMEco2" TargetMode="External"/><Relationship Id="rId89" Type="http://schemas.openxmlformats.org/officeDocument/2006/relationships/hyperlink" Target="http://t.co/0wAL9zYJSN" TargetMode="External"/><Relationship Id="rId112" Type="http://schemas.openxmlformats.org/officeDocument/2006/relationships/hyperlink" Target="http://pbs.twimg.com/profile_images/533409622497849345/3Iy1zHkH_normal.png" TargetMode="External"/><Relationship Id="rId133" Type="http://schemas.openxmlformats.org/officeDocument/2006/relationships/hyperlink" Target="http://pbs.twimg.com/profile_images/596062296566157312/RKUCJ6V2_normal.jpg" TargetMode="External"/><Relationship Id="rId154" Type="http://schemas.openxmlformats.org/officeDocument/2006/relationships/hyperlink" Target="http://pbs.twimg.com/profile_images/586330676007407616/GMg1g6PJ_normal.jpg" TargetMode="External"/><Relationship Id="rId175" Type="http://schemas.openxmlformats.org/officeDocument/2006/relationships/hyperlink" Target="http://pbs.twimg.com/profile_images/566019034538205185/hGwLIZSv_normal.jpeg" TargetMode="External"/><Relationship Id="rId340" Type="http://schemas.openxmlformats.org/officeDocument/2006/relationships/hyperlink" Target="https://twitter.com/drpatfarrell" TargetMode="External"/><Relationship Id="rId361" Type="http://schemas.openxmlformats.org/officeDocument/2006/relationships/hyperlink" Target="https://twitter.com/suzannemalveaux" TargetMode="External"/><Relationship Id="rId557" Type="http://schemas.openxmlformats.org/officeDocument/2006/relationships/hyperlink" Target="https://twitter.com/libralovesyoual" TargetMode="External"/><Relationship Id="rId196" Type="http://schemas.openxmlformats.org/officeDocument/2006/relationships/hyperlink" Target="http://pbs.twimg.com/profile_images/378800000535794515/e05dcc5f1c8ce367da8be1b32cffae37_normal.png" TargetMode="External"/><Relationship Id="rId200" Type="http://schemas.openxmlformats.org/officeDocument/2006/relationships/hyperlink" Target="http://pbs.twimg.com/profile_images/504715688393449472/MP8YviFJ_normal.png" TargetMode="External"/><Relationship Id="rId382" Type="http://schemas.openxmlformats.org/officeDocument/2006/relationships/hyperlink" Target="https://twitter.com/effortlesslyraw" TargetMode="External"/><Relationship Id="rId417" Type="http://schemas.openxmlformats.org/officeDocument/2006/relationships/hyperlink" Target="https://twitter.com/m33lina" TargetMode="External"/><Relationship Id="rId438" Type="http://schemas.openxmlformats.org/officeDocument/2006/relationships/hyperlink" Target="https://twitter.com/maggiebella" TargetMode="External"/><Relationship Id="rId459" Type="http://schemas.openxmlformats.org/officeDocument/2006/relationships/hyperlink" Target="https://twitter.com/syamimifitrah" TargetMode="External"/><Relationship Id="rId16" Type="http://schemas.openxmlformats.org/officeDocument/2006/relationships/hyperlink" Target="http://t.co/dsLXEBfDsQ" TargetMode="External"/><Relationship Id="rId221" Type="http://schemas.openxmlformats.org/officeDocument/2006/relationships/hyperlink" Target="http://pbs.twimg.com/profile_images/418944176625958913/2rEcpNc1_normal.jpeg" TargetMode="External"/><Relationship Id="rId242" Type="http://schemas.openxmlformats.org/officeDocument/2006/relationships/hyperlink" Target="http://pbs.twimg.com/profile_images/597512898009767936/mmrOEKpb_normal.jpg" TargetMode="External"/><Relationship Id="rId263" Type="http://schemas.openxmlformats.org/officeDocument/2006/relationships/hyperlink" Target="http://pbs.twimg.com/profile_images/540504515162537984/RMx_WoJj_normal.jpeg" TargetMode="External"/><Relationship Id="rId284" Type="http://schemas.openxmlformats.org/officeDocument/2006/relationships/hyperlink" Target="http://pbs.twimg.com/profile_images/472770695240613888/K2Xn4OQE_normal.jpeg" TargetMode="External"/><Relationship Id="rId319" Type="http://schemas.openxmlformats.org/officeDocument/2006/relationships/hyperlink" Target="http://pbs.twimg.com/profile_images/597541552425021441/ErP4xlf__normal.jpg" TargetMode="External"/><Relationship Id="rId470" Type="http://schemas.openxmlformats.org/officeDocument/2006/relationships/hyperlink" Target="https://twitter.com/satanspeedsup" TargetMode="External"/><Relationship Id="rId491" Type="http://schemas.openxmlformats.org/officeDocument/2006/relationships/hyperlink" Target="https://twitter.com/tarbiyahacademy" TargetMode="External"/><Relationship Id="rId505" Type="http://schemas.openxmlformats.org/officeDocument/2006/relationships/hyperlink" Target="https://twitter.com/rollingstone" TargetMode="External"/><Relationship Id="rId526" Type="http://schemas.openxmlformats.org/officeDocument/2006/relationships/hyperlink" Target="https://twitter.com/jacobwinge" TargetMode="External"/><Relationship Id="rId37" Type="http://schemas.openxmlformats.org/officeDocument/2006/relationships/hyperlink" Target="http://t.co/mjRIKjp7Gx" TargetMode="External"/><Relationship Id="rId58" Type="http://schemas.openxmlformats.org/officeDocument/2006/relationships/hyperlink" Target="http://t.co/Y4T62AT5T9" TargetMode="External"/><Relationship Id="rId79" Type="http://schemas.openxmlformats.org/officeDocument/2006/relationships/hyperlink" Target="http://t.co/NgUd6eRXCR" TargetMode="External"/><Relationship Id="rId102" Type="http://schemas.openxmlformats.org/officeDocument/2006/relationships/hyperlink" Target="http://t.co/DjD2NOGKH7" TargetMode="External"/><Relationship Id="rId123" Type="http://schemas.openxmlformats.org/officeDocument/2006/relationships/hyperlink" Target="http://pbs.twimg.com/profile_images/507610912933441538/HCKhYoBO_normal.png" TargetMode="External"/><Relationship Id="rId144" Type="http://schemas.openxmlformats.org/officeDocument/2006/relationships/hyperlink" Target="http://pbs.twimg.com/profile_images/595628035941994496/H0vbiOpx_normal.jpg" TargetMode="External"/><Relationship Id="rId330" Type="http://schemas.openxmlformats.org/officeDocument/2006/relationships/hyperlink" Target="http://pbs.twimg.com/profile_images/542776285542350848/glMq5emO_normal.png" TargetMode="External"/><Relationship Id="rId547" Type="http://schemas.openxmlformats.org/officeDocument/2006/relationships/hyperlink" Target="https://twitter.com/teammak2016" TargetMode="External"/><Relationship Id="rId568" Type="http://schemas.openxmlformats.org/officeDocument/2006/relationships/table" Target="../tables/table2.xml"/><Relationship Id="rId90" Type="http://schemas.openxmlformats.org/officeDocument/2006/relationships/hyperlink" Target="http://t.co/lhZGTdf7k2" TargetMode="External"/><Relationship Id="rId165" Type="http://schemas.openxmlformats.org/officeDocument/2006/relationships/hyperlink" Target="http://pbs.twimg.com/profile_images/566402100389634048/8s_qech0_normal.jpeg" TargetMode="External"/><Relationship Id="rId186" Type="http://schemas.openxmlformats.org/officeDocument/2006/relationships/hyperlink" Target="http://pbs.twimg.com/profile_images/538538951259086848/IFUA1Xqc_normal.jpeg" TargetMode="External"/><Relationship Id="rId351" Type="http://schemas.openxmlformats.org/officeDocument/2006/relationships/hyperlink" Target="https://twitter.com/tracwell" TargetMode="External"/><Relationship Id="rId372" Type="http://schemas.openxmlformats.org/officeDocument/2006/relationships/hyperlink" Target="https://twitter.com/giffyloop" TargetMode="External"/><Relationship Id="rId393" Type="http://schemas.openxmlformats.org/officeDocument/2006/relationships/hyperlink" Target="https://twitter.com/wendchain" TargetMode="External"/><Relationship Id="rId407" Type="http://schemas.openxmlformats.org/officeDocument/2006/relationships/hyperlink" Target="https://twitter.com/eleparal" TargetMode="External"/><Relationship Id="rId428" Type="http://schemas.openxmlformats.org/officeDocument/2006/relationships/hyperlink" Target="https://twitter.com/yourteenfriends" TargetMode="External"/><Relationship Id="rId449" Type="http://schemas.openxmlformats.org/officeDocument/2006/relationships/hyperlink" Target="https://twitter.com/rabbijosh" TargetMode="External"/><Relationship Id="rId211" Type="http://schemas.openxmlformats.org/officeDocument/2006/relationships/hyperlink" Target="http://pbs.twimg.com/profile_images/458825641840750593/lwLxvTk7_normal.jpeg" TargetMode="External"/><Relationship Id="rId232" Type="http://schemas.openxmlformats.org/officeDocument/2006/relationships/hyperlink" Target="http://pbs.twimg.com/profile_images/597857037247238145/AmTt7--x_normal.jpg" TargetMode="External"/><Relationship Id="rId253" Type="http://schemas.openxmlformats.org/officeDocument/2006/relationships/hyperlink" Target="http://pbs.twimg.com/profile_images/580498279282155520/wtbr8vtm_normal.png" TargetMode="External"/><Relationship Id="rId274" Type="http://schemas.openxmlformats.org/officeDocument/2006/relationships/hyperlink" Target="http://pbs.twimg.com/profile_images/597310328905412608/HrL2tqbs_normal.png" TargetMode="External"/><Relationship Id="rId295" Type="http://schemas.openxmlformats.org/officeDocument/2006/relationships/hyperlink" Target="http://pbs.twimg.com/profile_images/467501647778693120/npeR0EI-_normal.jpeg" TargetMode="External"/><Relationship Id="rId309" Type="http://schemas.openxmlformats.org/officeDocument/2006/relationships/hyperlink" Target="http://pbs.twimg.com/profile_images/597917614732648448/KK2KK6jD_normal.jpg" TargetMode="External"/><Relationship Id="rId460" Type="http://schemas.openxmlformats.org/officeDocument/2006/relationships/hyperlink" Target="https://twitter.com/_morganliane" TargetMode="External"/><Relationship Id="rId481" Type="http://schemas.openxmlformats.org/officeDocument/2006/relationships/hyperlink" Target="https://twitter.com/runnymedetrust" TargetMode="External"/><Relationship Id="rId516" Type="http://schemas.openxmlformats.org/officeDocument/2006/relationships/hyperlink" Target="https://twitter.com/e_joyce" TargetMode="External"/><Relationship Id="rId27" Type="http://schemas.openxmlformats.org/officeDocument/2006/relationships/hyperlink" Target="http://t.co/LvUUIcC8Vp" TargetMode="External"/><Relationship Id="rId48" Type="http://schemas.openxmlformats.org/officeDocument/2006/relationships/hyperlink" Target="http://t.co/VUjLvM2fBL" TargetMode="External"/><Relationship Id="rId69" Type="http://schemas.openxmlformats.org/officeDocument/2006/relationships/hyperlink" Target="https://t.co/yRnQEwk3OS" TargetMode="External"/><Relationship Id="rId113" Type="http://schemas.openxmlformats.org/officeDocument/2006/relationships/hyperlink" Target="http://pbs.twimg.com/profile_images/582942445177958400/8WO4wHfK_normal.jpg" TargetMode="External"/><Relationship Id="rId134" Type="http://schemas.openxmlformats.org/officeDocument/2006/relationships/hyperlink" Target="http://pbs.twimg.com/profile_images/598062575889186817/atMabvAd_normal.jpg" TargetMode="External"/><Relationship Id="rId320" Type="http://schemas.openxmlformats.org/officeDocument/2006/relationships/hyperlink" Target="http://pbs.twimg.com/profile_images/515449759213944833/9YMzIu4e_normal.jpeg" TargetMode="External"/><Relationship Id="rId537" Type="http://schemas.openxmlformats.org/officeDocument/2006/relationships/hyperlink" Target="https://twitter.com/seemyambition_" TargetMode="External"/><Relationship Id="rId558" Type="http://schemas.openxmlformats.org/officeDocument/2006/relationships/hyperlink" Target="https://twitter.com/suziesheehan" TargetMode="External"/><Relationship Id="rId80" Type="http://schemas.openxmlformats.org/officeDocument/2006/relationships/hyperlink" Target="http://t.co/5cnqVjh7jl" TargetMode="External"/><Relationship Id="rId155" Type="http://schemas.openxmlformats.org/officeDocument/2006/relationships/hyperlink" Target="http://pbs.twimg.com/profile_images/554993787093520385/KW5G1_Ih_normal.png" TargetMode="External"/><Relationship Id="rId176" Type="http://schemas.openxmlformats.org/officeDocument/2006/relationships/hyperlink" Target="http://pbs.twimg.com/profile_images/565988511270969344/9mOquoPB_normal.jpeg" TargetMode="External"/><Relationship Id="rId197" Type="http://schemas.openxmlformats.org/officeDocument/2006/relationships/hyperlink" Target="http://pbs.twimg.com/profile_images/574447722452946944/c0-pQI5J_normal.jpeg" TargetMode="External"/><Relationship Id="rId341" Type="http://schemas.openxmlformats.org/officeDocument/2006/relationships/hyperlink" Target="https://twitter.com/drmerle" TargetMode="External"/><Relationship Id="rId362" Type="http://schemas.openxmlformats.org/officeDocument/2006/relationships/hyperlink" Target="https://twitter.com/openideo" TargetMode="External"/><Relationship Id="rId383" Type="http://schemas.openxmlformats.org/officeDocument/2006/relationships/hyperlink" Target="https://twitter.com/mikaylaamo" TargetMode="External"/><Relationship Id="rId418" Type="http://schemas.openxmlformats.org/officeDocument/2006/relationships/hyperlink" Target="https://twitter.com/rit01a" TargetMode="External"/><Relationship Id="rId439" Type="http://schemas.openxmlformats.org/officeDocument/2006/relationships/hyperlink" Target="https://twitter.com/preguntamama" TargetMode="External"/><Relationship Id="rId201" Type="http://schemas.openxmlformats.org/officeDocument/2006/relationships/hyperlink" Target="http://pbs.twimg.com/profile_images/378800000078868500/a0d9d809f1545a29b62010606dc3cf7e_normal.jpeg" TargetMode="External"/><Relationship Id="rId222" Type="http://schemas.openxmlformats.org/officeDocument/2006/relationships/hyperlink" Target="http://pbs.twimg.com/profile_images/583625072662810624/lQfA7Tka_normal.jpg" TargetMode="External"/><Relationship Id="rId243" Type="http://schemas.openxmlformats.org/officeDocument/2006/relationships/hyperlink" Target="http://pbs.twimg.com/profile_images/595208398062407680/3u5BGUGJ_normal.jpg" TargetMode="External"/><Relationship Id="rId264" Type="http://schemas.openxmlformats.org/officeDocument/2006/relationships/hyperlink" Target="http://pbs.twimg.com/profile_images/378800000397988452/373c6f8323d3610d66a05d1dfdc77a31_normal.jpeg" TargetMode="External"/><Relationship Id="rId285" Type="http://schemas.openxmlformats.org/officeDocument/2006/relationships/hyperlink" Target="http://pbs.twimg.com/profile_images/568157309797285888/agdbgUBC_normal.jpeg" TargetMode="External"/><Relationship Id="rId450" Type="http://schemas.openxmlformats.org/officeDocument/2006/relationships/hyperlink" Target="https://twitter.com/wdp_heathgeorge" TargetMode="External"/><Relationship Id="rId471" Type="http://schemas.openxmlformats.org/officeDocument/2006/relationships/hyperlink" Target="https://twitter.com/lumisopa_" TargetMode="External"/><Relationship Id="rId506" Type="http://schemas.openxmlformats.org/officeDocument/2006/relationships/hyperlink" Target="https://twitter.com/leandrapersad" TargetMode="External"/><Relationship Id="rId17" Type="http://schemas.openxmlformats.org/officeDocument/2006/relationships/hyperlink" Target="http://t.co/rMveDzXLal" TargetMode="External"/><Relationship Id="rId38" Type="http://schemas.openxmlformats.org/officeDocument/2006/relationships/hyperlink" Target="http://t.co/PSp3EACbfM" TargetMode="External"/><Relationship Id="rId59" Type="http://schemas.openxmlformats.org/officeDocument/2006/relationships/hyperlink" Target="https://t.co/rY8DgKKwKW" TargetMode="External"/><Relationship Id="rId103" Type="http://schemas.openxmlformats.org/officeDocument/2006/relationships/hyperlink" Target="http://t.co/ItLnVdptRs" TargetMode="External"/><Relationship Id="rId124" Type="http://schemas.openxmlformats.org/officeDocument/2006/relationships/hyperlink" Target="http://pbs.twimg.com/profile_images/565661373825167360/JvT86gtL_normal.jpeg" TargetMode="External"/><Relationship Id="rId310" Type="http://schemas.openxmlformats.org/officeDocument/2006/relationships/hyperlink" Target="http://pbs.twimg.com/profile_images/429103748657324032/StojJshj_normal.jpeg" TargetMode="External"/><Relationship Id="rId492" Type="http://schemas.openxmlformats.org/officeDocument/2006/relationships/hyperlink" Target="https://twitter.com/stclairtheatre" TargetMode="External"/><Relationship Id="rId527" Type="http://schemas.openxmlformats.org/officeDocument/2006/relationships/hyperlink" Target="https://twitter.com/alrenous" TargetMode="External"/><Relationship Id="rId548" Type="http://schemas.openxmlformats.org/officeDocument/2006/relationships/hyperlink" Target="https://twitter.com/carlaakinss" TargetMode="External"/><Relationship Id="rId569" Type="http://schemas.openxmlformats.org/officeDocument/2006/relationships/comments" Target="../comments2.xml"/><Relationship Id="rId70" Type="http://schemas.openxmlformats.org/officeDocument/2006/relationships/hyperlink" Target="http://t.co/1OC8iRDsLT" TargetMode="External"/><Relationship Id="rId91" Type="http://schemas.openxmlformats.org/officeDocument/2006/relationships/hyperlink" Target="http://t.co/KKOp8GgNRX" TargetMode="External"/><Relationship Id="rId145" Type="http://schemas.openxmlformats.org/officeDocument/2006/relationships/hyperlink" Target="http://pbs.twimg.com/profile_images/597116626194944000/a4u4--2o_normal.jpg" TargetMode="External"/><Relationship Id="rId166" Type="http://schemas.openxmlformats.org/officeDocument/2006/relationships/hyperlink" Target="http://pbs.twimg.com/profile_images/489357131515035649/WquHBgvx_normal.jpeg" TargetMode="External"/><Relationship Id="rId187" Type="http://schemas.openxmlformats.org/officeDocument/2006/relationships/hyperlink" Target="http://pbs.twimg.com/profile_images/565953554918014977/HP7gnhLq_normal.jpeg" TargetMode="External"/><Relationship Id="rId331" Type="http://schemas.openxmlformats.org/officeDocument/2006/relationships/hyperlink" Target="http://pbs.twimg.com/profile_images/593231299013267456/oNvx4ogo_normal.jpg" TargetMode="External"/><Relationship Id="rId352" Type="http://schemas.openxmlformats.org/officeDocument/2006/relationships/hyperlink" Target="https://twitter.com/michelleobama" TargetMode="External"/><Relationship Id="rId373" Type="http://schemas.openxmlformats.org/officeDocument/2006/relationships/hyperlink" Target="https://twitter.com/worded_woman" TargetMode="External"/><Relationship Id="rId394" Type="http://schemas.openxmlformats.org/officeDocument/2006/relationships/hyperlink" Target="https://twitter.com/in3ez" TargetMode="External"/><Relationship Id="rId408" Type="http://schemas.openxmlformats.org/officeDocument/2006/relationships/hyperlink" Target="https://twitter.com/melani3r" TargetMode="External"/><Relationship Id="rId429" Type="http://schemas.openxmlformats.org/officeDocument/2006/relationships/hyperlink" Target="https://twitter.com/quippyquote" TargetMode="External"/><Relationship Id="rId1" Type="http://schemas.openxmlformats.org/officeDocument/2006/relationships/hyperlink" Target="http://t.co/3FjjBsZ4D8" TargetMode="External"/><Relationship Id="rId212" Type="http://schemas.openxmlformats.org/officeDocument/2006/relationships/hyperlink" Target="http://pbs.twimg.com/profile_images/547745264308461570/dIgf1QYw_normal.jpeg" TargetMode="External"/><Relationship Id="rId233" Type="http://schemas.openxmlformats.org/officeDocument/2006/relationships/hyperlink" Target="http://pbs.twimg.com/profile_images/577288032602038273/YdkFKQGb_normal.jpeg" TargetMode="External"/><Relationship Id="rId254" Type="http://schemas.openxmlformats.org/officeDocument/2006/relationships/hyperlink" Target="http://pbs.twimg.com/profile_images/577641525661696000/ioBNuAOt_normal.jpeg" TargetMode="External"/><Relationship Id="rId440" Type="http://schemas.openxmlformats.org/officeDocument/2006/relationships/hyperlink" Target="https://twitter.com/antoniobuehler" TargetMode="External"/><Relationship Id="rId28" Type="http://schemas.openxmlformats.org/officeDocument/2006/relationships/hyperlink" Target="http://t.co/MQiwlyiE1F" TargetMode="External"/><Relationship Id="rId49" Type="http://schemas.openxmlformats.org/officeDocument/2006/relationships/hyperlink" Target="http://t.co/m4LDbeWxbW" TargetMode="External"/><Relationship Id="rId114" Type="http://schemas.openxmlformats.org/officeDocument/2006/relationships/hyperlink" Target="http://pbs.twimg.com/profile_images/589259290122264576/fTKCfbmc_normal.jpg" TargetMode="External"/><Relationship Id="rId275" Type="http://schemas.openxmlformats.org/officeDocument/2006/relationships/hyperlink" Target="http://pbs.twimg.com/profile_images/2901890301/e719940acb5b1ecbbf0af78ff9ed05eb_normal.jpeg" TargetMode="External"/><Relationship Id="rId296" Type="http://schemas.openxmlformats.org/officeDocument/2006/relationships/hyperlink" Target="http://pbs.twimg.com/profile_images/459030128819847168/6dILeHl4_normal.jpeg" TargetMode="External"/><Relationship Id="rId300" Type="http://schemas.openxmlformats.org/officeDocument/2006/relationships/hyperlink" Target="http://pbs.twimg.com/profile_images/3453543332/3b5cc2fc47ad7ff2aa0bf36012f92f4a_normal.png" TargetMode="External"/><Relationship Id="rId461" Type="http://schemas.openxmlformats.org/officeDocument/2006/relationships/hyperlink" Target="https://twitter.com/grlforce" TargetMode="External"/><Relationship Id="rId482" Type="http://schemas.openxmlformats.org/officeDocument/2006/relationships/hyperlink" Target="https://twitter.com/colbycoated" TargetMode="External"/><Relationship Id="rId517" Type="http://schemas.openxmlformats.org/officeDocument/2006/relationships/hyperlink" Target="https://twitter.com/being_woman" TargetMode="External"/><Relationship Id="rId538" Type="http://schemas.openxmlformats.org/officeDocument/2006/relationships/hyperlink" Target="https://twitter.com/foreign_queenx" TargetMode="External"/><Relationship Id="rId559" Type="http://schemas.openxmlformats.org/officeDocument/2006/relationships/hyperlink" Target="https://twitter.com/andariyamag" TargetMode="External"/><Relationship Id="rId60" Type="http://schemas.openxmlformats.org/officeDocument/2006/relationships/hyperlink" Target="http://t.co/TI2DHwH50q" TargetMode="External"/><Relationship Id="rId81" Type="http://schemas.openxmlformats.org/officeDocument/2006/relationships/hyperlink" Target="http://t.co/CLQwtZOdoY" TargetMode="External"/><Relationship Id="rId135" Type="http://schemas.openxmlformats.org/officeDocument/2006/relationships/hyperlink" Target="http://pbs.twimg.com/profile_images/593052660179275776/hOSVphDo_normal.jpg" TargetMode="External"/><Relationship Id="rId156" Type="http://schemas.openxmlformats.org/officeDocument/2006/relationships/hyperlink" Target="http://pbs.twimg.com/profile_images/530513683630153728/IrCBUQ8y_normal.png" TargetMode="External"/><Relationship Id="rId177" Type="http://schemas.openxmlformats.org/officeDocument/2006/relationships/hyperlink" Target="http://pbs.twimg.com/profile_images/565989837971288065/SGZEWQeN_normal.jpeg" TargetMode="External"/><Relationship Id="rId198" Type="http://schemas.openxmlformats.org/officeDocument/2006/relationships/hyperlink" Target="http://pbs.twimg.com/profile_images/573801291182292992/aPyHQxFx_normal.jpeg" TargetMode="External"/><Relationship Id="rId321" Type="http://schemas.openxmlformats.org/officeDocument/2006/relationships/hyperlink" Target="http://pbs.twimg.com/profile_images/3706224742/3d9533b9e6d74d8e7cbdb1c56b45ec7e_normal.jpeg" TargetMode="External"/><Relationship Id="rId342" Type="http://schemas.openxmlformats.org/officeDocument/2006/relationships/hyperlink" Target="https://twitter.com/larryasler" TargetMode="External"/><Relationship Id="rId363" Type="http://schemas.openxmlformats.org/officeDocument/2006/relationships/hyperlink" Target="https://twitter.com/19bq91" TargetMode="External"/><Relationship Id="rId384" Type="http://schemas.openxmlformats.org/officeDocument/2006/relationships/hyperlink" Target="https://twitter.com/rationalbassist" TargetMode="External"/><Relationship Id="rId419" Type="http://schemas.openxmlformats.org/officeDocument/2006/relationships/hyperlink" Target="https://twitter.com/j3n11f" TargetMode="External"/><Relationship Id="rId202" Type="http://schemas.openxmlformats.org/officeDocument/2006/relationships/hyperlink" Target="http://pbs.twimg.com/profile_images/2747369552/4028f93f55505f89a5cfab4d07c42459_normal.jpeg" TargetMode="External"/><Relationship Id="rId223" Type="http://schemas.openxmlformats.org/officeDocument/2006/relationships/hyperlink" Target="http://pbs.twimg.com/profile_images/1534525692/Insystech-150-Px-Logo_normal.PNG" TargetMode="External"/><Relationship Id="rId244" Type="http://schemas.openxmlformats.org/officeDocument/2006/relationships/hyperlink" Target="http://pbs.twimg.com/profile_images/531262045275303936/pLIhyMIj_normal.jpeg" TargetMode="External"/><Relationship Id="rId430" Type="http://schemas.openxmlformats.org/officeDocument/2006/relationships/hyperlink" Target="https://twitter.com/teapartyedu" TargetMode="External"/><Relationship Id="rId18" Type="http://schemas.openxmlformats.org/officeDocument/2006/relationships/hyperlink" Target="http://t.co/tDB6kpIokp" TargetMode="External"/><Relationship Id="rId39" Type="http://schemas.openxmlformats.org/officeDocument/2006/relationships/hyperlink" Target="http://t.co/LmvWgn7xCH" TargetMode="External"/><Relationship Id="rId265" Type="http://schemas.openxmlformats.org/officeDocument/2006/relationships/hyperlink" Target="http://pbs.twimg.com/profile_images/591079606528139265/6ngQWTWl_normal.jpg" TargetMode="External"/><Relationship Id="rId286" Type="http://schemas.openxmlformats.org/officeDocument/2006/relationships/hyperlink" Target="http://pbs.twimg.com/profile_images/554137781963087872/DSgEojEK_normal.jpeg" TargetMode="External"/><Relationship Id="rId451" Type="http://schemas.openxmlformats.org/officeDocument/2006/relationships/hyperlink" Target="https://twitter.com/championsknow" TargetMode="External"/><Relationship Id="rId472" Type="http://schemas.openxmlformats.org/officeDocument/2006/relationships/hyperlink" Target="https://twitter.com/rawlingsbeckyxo" TargetMode="External"/><Relationship Id="rId493" Type="http://schemas.openxmlformats.org/officeDocument/2006/relationships/hyperlink" Target="https://twitter.com/marciadrutdavis" TargetMode="External"/><Relationship Id="rId507" Type="http://schemas.openxmlformats.org/officeDocument/2006/relationships/hyperlink" Target="https://twitter.com/tamaarraa_" TargetMode="External"/><Relationship Id="rId528" Type="http://schemas.openxmlformats.org/officeDocument/2006/relationships/hyperlink" Target="https://twitter.com/tachyon_web" TargetMode="External"/><Relationship Id="rId549" Type="http://schemas.openxmlformats.org/officeDocument/2006/relationships/hyperlink" Target="https://twitter.com/privilegehealth" TargetMode="External"/><Relationship Id="rId50" Type="http://schemas.openxmlformats.org/officeDocument/2006/relationships/hyperlink" Target="http://t.co/Xbs0z481zr" TargetMode="External"/><Relationship Id="rId104" Type="http://schemas.openxmlformats.org/officeDocument/2006/relationships/hyperlink" Target="https://t.co/Chl3C9oNjZ" TargetMode="External"/><Relationship Id="rId125" Type="http://schemas.openxmlformats.org/officeDocument/2006/relationships/hyperlink" Target="http://pbs.twimg.com/profile_images/3392241413/0a7d578634e8ad180adb609b37f4d775_normal.jpeg" TargetMode="External"/><Relationship Id="rId146" Type="http://schemas.openxmlformats.org/officeDocument/2006/relationships/hyperlink" Target="http://pbs.twimg.com/profile_images/597510403975872512/5qdCzfou_normal.jpg" TargetMode="External"/><Relationship Id="rId167" Type="http://schemas.openxmlformats.org/officeDocument/2006/relationships/hyperlink" Target="http://pbs.twimg.com/profile_images/566409385333641218/gFfEFriZ_normal.jpeg" TargetMode="External"/><Relationship Id="rId188" Type="http://schemas.openxmlformats.org/officeDocument/2006/relationships/hyperlink" Target="http://pbs.twimg.com/profile_images/566349361538273280/fbLTlGps_normal.jpeg" TargetMode="External"/><Relationship Id="rId311" Type="http://schemas.openxmlformats.org/officeDocument/2006/relationships/hyperlink" Target="http://pbs.twimg.com/profile_images/547608948656717824/X-VEN2qt_normal.jpeg" TargetMode="External"/><Relationship Id="rId332" Type="http://schemas.openxmlformats.org/officeDocument/2006/relationships/hyperlink" Target="http://pbs.twimg.com/profile_images/1859209249/Twitter_icon_normal.jpg" TargetMode="External"/><Relationship Id="rId353" Type="http://schemas.openxmlformats.org/officeDocument/2006/relationships/hyperlink" Target="https://twitter.com/nbcnightlynews" TargetMode="External"/><Relationship Id="rId374" Type="http://schemas.openxmlformats.org/officeDocument/2006/relationships/hyperlink" Target="https://twitter.com/quicktempa" TargetMode="External"/><Relationship Id="rId395" Type="http://schemas.openxmlformats.org/officeDocument/2006/relationships/hyperlink" Target="https://twitter.com/mayittav" TargetMode="External"/><Relationship Id="rId409" Type="http://schemas.openxmlformats.org/officeDocument/2006/relationships/hyperlink" Target="https://twitter.com/tiftan" TargetMode="External"/><Relationship Id="rId560" Type="http://schemas.openxmlformats.org/officeDocument/2006/relationships/hyperlink" Target="https://twitter.com/myknittingwool" TargetMode="External"/><Relationship Id="rId71" Type="http://schemas.openxmlformats.org/officeDocument/2006/relationships/hyperlink" Target="http://t.co/v6yjl9X0WU" TargetMode="External"/><Relationship Id="rId92" Type="http://schemas.openxmlformats.org/officeDocument/2006/relationships/hyperlink" Target="http://t.co/5KcF79Mf0r" TargetMode="External"/><Relationship Id="rId213" Type="http://schemas.openxmlformats.org/officeDocument/2006/relationships/hyperlink" Target="http://pbs.twimg.com/profile_images/3238180883/6232acfa82ad917abb36a7d73104e91d_normal.jpeg" TargetMode="External"/><Relationship Id="rId234" Type="http://schemas.openxmlformats.org/officeDocument/2006/relationships/hyperlink" Target="http://pbs.twimg.com/profile_images/760802720/Artibility__ODougherty_normal.jpg" TargetMode="External"/><Relationship Id="rId420" Type="http://schemas.openxmlformats.org/officeDocument/2006/relationships/hyperlink" Target="https://twitter.com/2ddomca" TargetMode="External"/><Relationship Id="rId2" Type="http://schemas.openxmlformats.org/officeDocument/2006/relationships/hyperlink" Target="http://t.co/kTIF9C2WnD" TargetMode="External"/><Relationship Id="rId29" Type="http://schemas.openxmlformats.org/officeDocument/2006/relationships/hyperlink" Target="http://t.co/LB6Y1b9cbh" TargetMode="External"/><Relationship Id="rId255" Type="http://schemas.openxmlformats.org/officeDocument/2006/relationships/hyperlink" Target="http://pbs.twimg.com/profile_images/559823102943985664/Wopi-iyg_normal.jpeg" TargetMode="External"/><Relationship Id="rId276" Type="http://schemas.openxmlformats.org/officeDocument/2006/relationships/hyperlink" Target="http://pbs.twimg.com/profile_images/458998630175617024/MIwtW6L0_normal.png" TargetMode="External"/><Relationship Id="rId297" Type="http://schemas.openxmlformats.org/officeDocument/2006/relationships/hyperlink" Target="http://pbs.twimg.com/profile_images/557016782431875072/kT8u4kCH_normal.jpeg" TargetMode="External"/><Relationship Id="rId441" Type="http://schemas.openxmlformats.org/officeDocument/2006/relationships/hyperlink" Target="https://twitter.com/naijawhatsup" TargetMode="External"/><Relationship Id="rId462" Type="http://schemas.openxmlformats.org/officeDocument/2006/relationships/hyperlink" Target="https://twitter.com/francogiuliano8" TargetMode="External"/><Relationship Id="rId483" Type="http://schemas.openxmlformats.org/officeDocument/2006/relationships/hyperlink" Target="https://twitter.com/thedragan2121" TargetMode="External"/><Relationship Id="rId518" Type="http://schemas.openxmlformats.org/officeDocument/2006/relationships/hyperlink" Target="https://twitter.com/whitehouse" TargetMode="External"/><Relationship Id="rId539" Type="http://schemas.openxmlformats.org/officeDocument/2006/relationships/hyperlink" Target="https://twitter.com/dwproctor" TargetMode="External"/><Relationship Id="rId40" Type="http://schemas.openxmlformats.org/officeDocument/2006/relationships/hyperlink" Target="http://t.co/5vu6JSC4i6" TargetMode="External"/><Relationship Id="rId115" Type="http://schemas.openxmlformats.org/officeDocument/2006/relationships/hyperlink" Target="http://pbs.twimg.com/profile_images/597601505638633472/qeLOdErN_normal.jpg" TargetMode="External"/><Relationship Id="rId136" Type="http://schemas.openxmlformats.org/officeDocument/2006/relationships/hyperlink" Target="http://pbs.twimg.com/profile_images/378800000547313674/9230285bcdc661106f5fd000bc601b79_normal.jpeg" TargetMode="External"/><Relationship Id="rId157" Type="http://schemas.openxmlformats.org/officeDocument/2006/relationships/hyperlink" Target="http://pbs.twimg.com/profile_images/591392026169577472/Qf9gMQiY_normal.jpg" TargetMode="External"/><Relationship Id="rId178" Type="http://schemas.openxmlformats.org/officeDocument/2006/relationships/hyperlink" Target="http://pbs.twimg.com/profile_images/566003538904350721/NwNOy-vx_normal.jpeg" TargetMode="External"/><Relationship Id="rId301" Type="http://schemas.openxmlformats.org/officeDocument/2006/relationships/hyperlink" Target="http://pbs.twimg.com/profile_images/463352800613629952/Y7uHBKWe_normal.jpeg" TargetMode="External"/><Relationship Id="rId322" Type="http://schemas.openxmlformats.org/officeDocument/2006/relationships/hyperlink" Target="http://pbs.twimg.com/profile_images/483664618154258432/lY5Rp8fQ_normal.png" TargetMode="External"/><Relationship Id="rId343" Type="http://schemas.openxmlformats.org/officeDocument/2006/relationships/hyperlink" Target="https://twitter.com/jikeriaaa_" TargetMode="External"/><Relationship Id="rId364" Type="http://schemas.openxmlformats.org/officeDocument/2006/relationships/hyperlink" Target="https://twitter.com/phyllissparksky" TargetMode="External"/><Relationship Id="rId550" Type="http://schemas.openxmlformats.org/officeDocument/2006/relationships/hyperlink" Target="https://twitter.com/computercertify" TargetMode="External"/><Relationship Id="rId61" Type="http://schemas.openxmlformats.org/officeDocument/2006/relationships/hyperlink" Target="http://t.co/OpngXY53xh" TargetMode="External"/><Relationship Id="rId82" Type="http://schemas.openxmlformats.org/officeDocument/2006/relationships/hyperlink" Target="http://t.co/mXL7LEa1f2" TargetMode="External"/><Relationship Id="rId199" Type="http://schemas.openxmlformats.org/officeDocument/2006/relationships/hyperlink" Target="http://pbs.twimg.com/profile_images/1246514580/students_normal.jpg" TargetMode="External"/><Relationship Id="rId203" Type="http://schemas.openxmlformats.org/officeDocument/2006/relationships/hyperlink" Target="http://pbs.twimg.com/profile_images/584892975014109184/oH_MTWkx_normal.jpg" TargetMode="External"/><Relationship Id="rId385" Type="http://schemas.openxmlformats.org/officeDocument/2006/relationships/hyperlink" Target="https://twitter.com/squarestatelib" TargetMode="External"/><Relationship Id="rId19" Type="http://schemas.openxmlformats.org/officeDocument/2006/relationships/hyperlink" Target="http://t.co/lsTBEJTzw2" TargetMode="External"/><Relationship Id="rId224" Type="http://schemas.openxmlformats.org/officeDocument/2006/relationships/hyperlink" Target="http://pbs.twimg.com/profile_images/581247317208117248/zWlQgZSy_normal.jpg" TargetMode="External"/><Relationship Id="rId245" Type="http://schemas.openxmlformats.org/officeDocument/2006/relationships/hyperlink" Target="http://pbs.twimg.com/profile_images/378800000148697798/fbaef7cf995d33a853780ee48c339829_normal.jpeg" TargetMode="External"/><Relationship Id="rId266" Type="http://schemas.openxmlformats.org/officeDocument/2006/relationships/hyperlink" Target="http://pbs.twimg.com/profile_images/1826581184/IMG_0106_normal.JPG" TargetMode="External"/><Relationship Id="rId287" Type="http://schemas.openxmlformats.org/officeDocument/2006/relationships/hyperlink" Target="http://pbs.twimg.com/profile_images/562370314911236096/TYRQv2sA_normal.jpeg" TargetMode="External"/><Relationship Id="rId410" Type="http://schemas.openxmlformats.org/officeDocument/2006/relationships/hyperlink" Target="https://twitter.com/de08b" TargetMode="External"/><Relationship Id="rId431" Type="http://schemas.openxmlformats.org/officeDocument/2006/relationships/hyperlink" Target="https://twitter.com/trobrien11" TargetMode="External"/><Relationship Id="rId452" Type="http://schemas.openxmlformats.org/officeDocument/2006/relationships/hyperlink" Target="https://twitter.com/insystechinc" TargetMode="External"/><Relationship Id="rId473" Type="http://schemas.openxmlformats.org/officeDocument/2006/relationships/hyperlink" Target="https://twitter.com/adamyoung456" TargetMode="External"/><Relationship Id="rId494" Type="http://schemas.openxmlformats.org/officeDocument/2006/relationships/hyperlink" Target="https://twitter.com/mbzeee" TargetMode="External"/><Relationship Id="rId508" Type="http://schemas.openxmlformats.org/officeDocument/2006/relationships/hyperlink" Target="https://twitter.com/fablekids" TargetMode="External"/><Relationship Id="rId529" Type="http://schemas.openxmlformats.org/officeDocument/2006/relationships/hyperlink" Target="https://twitter.com/msiduri" TargetMode="External"/><Relationship Id="rId30" Type="http://schemas.openxmlformats.org/officeDocument/2006/relationships/hyperlink" Target="http://t.co/RkZDGt7tVk" TargetMode="External"/><Relationship Id="rId105" Type="http://schemas.openxmlformats.org/officeDocument/2006/relationships/hyperlink" Target="http://t.co/SQ2VzurXNz" TargetMode="External"/><Relationship Id="rId126" Type="http://schemas.openxmlformats.org/officeDocument/2006/relationships/hyperlink" Target="http://pbs.twimg.com/profile_images/470217457517342720/bhhB2qju_normal.png" TargetMode="External"/><Relationship Id="rId147" Type="http://schemas.openxmlformats.org/officeDocument/2006/relationships/hyperlink" Target="http://pbs.twimg.com/profile_images/583752937622507521/WCJbKRr1_normal.jpg" TargetMode="External"/><Relationship Id="rId168" Type="http://schemas.openxmlformats.org/officeDocument/2006/relationships/hyperlink" Target="http://pbs.twimg.com/profile_images/566371207469989888/QuDY_Ukd_normal.jpeg" TargetMode="External"/><Relationship Id="rId312" Type="http://schemas.openxmlformats.org/officeDocument/2006/relationships/hyperlink" Target="http://pbs.twimg.com/profile_images/412064804887490561/B6zigrA-_normal.png" TargetMode="External"/><Relationship Id="rId333" Type="http://schemas.openxmlformats.org/officeDocument/2006/relationships/hyperlink" Target="http://pbs.twimg.com/profile_images/497276397551759360/uQaQiWaO_normal.jpeg" TargetMode="External"/><Relationship Id="rId354" Type="http://schemas.openxmlformats.org/officeDocument/2006/relationships/hyperlink" Target="https://twitter.com/workclassjane" TargetMode="External"/><Relationship Id="rId540" Type="http://schemas.openxmlformats.org/officeDocument/2006/relationships/hyperlink" Target="https://twitter.com/audreywatters" TargetMode="External"/><Relationship Id="rId51" Type="http://schemas.openxmlformats.org/officeDocument/2006/relationships/hyperlink" Target="http://t.co/P5j1H9qzVM" TargetMode="External"/><Relationship Id="rId72" Type="http://schemas.openxmlformats.org/officeDocument/2006/relationships/hyperlink" Target="http://t.co/zhpWt9kvuA" TargetMode="External"/><Relationship Id="rId93" Type="http://schemas.openxmlformats.org/officeDocument/2006/relationships/hyperlink" Target="http://t.co/4GuQdYjhsH" TargetMode="External"/><Relationship Id="rId189" Type="http://schemas.openxmlformats.org/officeDocument/2006/relationships/hyperlink" Target="http://pbs.twimg.com/profile_images/566366389561094145/m0bGJcTG_normal.jpeg" TargetMode="External"/><Relationship Id="rId375" Type="http://schemas.openxmlformats.org/officeDocument/2006/relationships/hyperlink" Target="https://twitter.com/trelaire1st" TargetMode="External"/><Relationship Id="rId396" Type="http://schemas.openxmlformats.org/officeDocument/2006/relationships/hyperlink" Target="https://twitter.com/h011x" TargetMode="External"/><Relationship Id="rId561" Type="http://schemas.openxmlformats.org/officeDocument/2006/relationships/hyperlink" Target="https://twitter.com/financialreview" TargetMode="External"/><Relationship Id="rId3" Type="http://schemas.openxmlformats.org/officeDocument/2006/relationships/hyperlink" Target="http://t.co/6wg92u2qMP" TargetMode="External"/><Relationship Id="rId214" Type="http://schemas.openxmlformats.org/officeDocument/2006/relationships/hyperlink" Target="http://pbs.twimg.com/profile_images/2943996856/151369185fb2beb3c7946d9fe1b5f4a2_normal.jpeg" TargetMode="External"/><Relationship Id="rId235" Type="http://schemas.openxmlformats.org/officeDocument/2006/relationships/hyperlink" Target="http://pbs.twimg.com/profile_images/598210720400969729/Pt2hOPwh_normal.jpg" TargetMode="External"/><Relationship Id="rId256" Type="http://schemas.openxmlformats.org/officeDocument/2006/relationships/hyperlink" Target="http://pbs.twimg.com/profile_images/468008088985825282/7Qc79R-T_normal.jpeg" TargetMode="External"/><Relationship Id="rId277" Type="http://schemas.openxmlformats.org/officeDocument/2006/relationships/hyperlink" Target="http://pbs.twimg.com/profile_images/597910168412631040/9qtjLdNv_normal.jpg" TargetMode="External"/><Relationship Id="rId298" Type="http://schemas.openxmlformats.org/officeDocument/2006/relationships/hyperlink" Target="http://pbs.twimg.com/profile_images/1817906065/bismuth_fan_fortress_australia_normal.jpg" TargetMode="External"/><Relationship Id="rId400" Type="http://schemas.openxmlformats.org/officeDocument/2006/relationships/hyperlink" Target="https://twitter.com/serelad" TargetMode="External"/><Relationship Id="rId421" Type="http://schemas.openxmlformats.org/officeDocument/2006/relationships/hyperlink" Target="https://twitter.com/n1l0a" TargetMode="External"/><Relationship Id="rId442" Type="http://schemas.openxmlformats.org/officeDocument/2006/relationships/hyperlink" Target="https://twitter.com/glitznglamourng" TargetMode="External"/><Relationship Id="rId463" Type="http://schemas.openxmlformats.org/officeDocument/2006/relationships/hyperlink" Target="https://twitter.com/irishcathrevol" TargetMode="External"/><Relationship Id="rId484" Type="http://schemas.openxmlformats.org/officeDocument/2006/relationships/hyperlink" Target="https://twitter.com/bunny5moon" TargetMode="External"/><Relationship Id="rId519" Type="http://schemas.openxmlformats.org/officeDocument/2006/relationships/hyperlink" Target="https://twitter.com/ezeiche21" TargetMode="External"/><Relationship Id="rId116" Type="http://schemas.openxmlformats.org/officeDocument/2006/relationships/hyperlink" Target="http://pbs.twimg.com/profile_images/594342390032379904/H0xs5heQ_normal.jpg" TargetMode="External"/><Relationship Id="rId137" Type="http://schemas.openxmlformats.org/officeDocument/2006/relationships/hyperlink" Target="http://pbs.twimg.com/profile_images/593403818190184448/d0LkMTt9_normal.jpg" TargetMode="External"/><Relationship Id="rId158" Type="http://schemas.openxmlformats.org/officeDocument/2006/relationships/hyperlink" Target="http://pbs.twimg.com/profile_images/598367937649614849/cc0Cr98E_normal.jpg" TargetMode="External"/><Relationship Id="rId302" Type="http://schemas.openxmlformats.org/officeDocument/2006/relationships/hyperlink" Target="http://pbs.twimg.com/profile_images/589832046085812224/SQEfCafw_normal.jpg" TargetMode="External"/><Relationship Id="rId323" Type="http://schemas.openxmlformats.org/officeDocument/2006/relationships/hyperlink" Target="http://pbs.twimg.com/profile_images/576540197229203456/wyGYB_om_normal.jpeg" TargetMode="External"/><Relationship Id="rId344" Type="http://schemas.openxmlformats.org/officeDocument/2006/relationships/hyperlink" Target="https://twitter.com/keisha_theone" TargetMode="External"/><Relationship Id="rId530" Type="http://schemas.openxmlformats.org/officeDocument/2006/relationships/hyperlink" Target="https://twitter.com/clarkehole" TargetMode="External"/><Relationship Id="rId20" Type="http://schemas.openxmlformats.org/officeDocument/2006/relationships/hyperlink" Target="http://t.co/jWjrDcRN59" TargetMode="External"/><Relationship Id="rId41" Type="http://schemas.openxmlformats.org/officeDocument/2006/relationships/hyperlink" Target="http://t.co/JazVfDyc4c" TargetMode="External"/><Relationship Id="rId62" Type="http://schemas.openxmlformats.org/officeDocument/2006/relationships/hyperlink" Target="http://t.co/ZkgzOV0e4l" TargetMode="External"/><Relationship Id="rId83" Type="http://schemas.openxmlformats.org/officeDocument/2006/relationships/hyperlink" Target="http://t.co/7SuAAe0LdE" TargetMode="External"/><Relationship Id="rId179" Type="http://schemas.openxmlformats.org/officeDocument/2006/relationships/hyperlink" Target="http://pbs.twimg.com/profile_images/566382614634704896/o0qQlC12_normal.jpeg" TargetMode="External"/><Relationship Id="rId365" Type="http://schemas.openxmlformats.org/officeDocument/2006/relationships/hyperlink" Target="https://twitter.com/gowithmark" TargetMode="External"/><Relationship Id="rId386" Type="http://schemas.openxmlformats.org/officeDocument/2006/relationships/hyperlink" Target="https://twitter.com/finesse_king_17" TargetMode="External"/><Relationship Id="rId551" Type="http://schemas.openxmlformats.org/officeDocument/2006/relationships/hyperlink" Target="https://twitter.com/gripeo_outreach" TargetMode="External"/><Relationship Id="rId190" Type="http://schemas.openxmlformats.org/officeDocument/2006/relationships/hyperlink" Target="http://pbs.twimg.com/profile_images/566394030053801984/UIWqiKvF_normal.jpeg" TargetMode="External"/><Relationship Id="rId204" Type="http://schemas.openxmlformats.org/officeDocument/2006/relationships/hyperlink" Target="http://pbs.twimg.com/profile_images/497441877826621440/fIXQtgAn_normal.jpeg" TargetMode="External"/><Relationship Id="rId225" Type="http://schemas.openxmlformats.org/officeDocument/2006/relationships/hyperlink" Target="http://pbs.twimg.com/profile_images/593949233834696704/ObY_rzGV_normal.jpg" TargetMode="External"/><Relationship Id="rId246" Type="http://schemas.openxmlformats.org/officeDocument/2006/relationships/hyperlink" Target="http://pbs.twimg.com/profile_images/595730689925980160/T7RmcdGD_normal.jpg" TargetMode="External"/><Relationship Id="rId267" Type="http://schemas.openxmlformats.org/officeDocument/2006/relationships/hyperlink" Target="http://pbs.twimg.com/profile_images/587365824022843393/yppKLaQ3_normal.jpg" TargetMode="External"/><Relationship Id="rId288" Type="http://schemas.openxmlformats.org/officeDocument/2006/relationships/hyperlink" Target="http://pbs.twimg.com/profile_images/581944866504052736/xS5V-ajB_normal.jpg" TargetMode="External"/><Relationship Id="rId411" Type="http://schemas.openxmlformats.org/officeDocument/2006/relationships/hyperlink" Target="https://twitter.com/m1l1r" TargetMode="External"/><Relationship Id="rId432" Type="http://schemas.openxmlformats.org/officeDocument/2006/relationships/hyperlink" Target="https://twitter.com/dat_mvp_tmarq" TargetMode="External"/><Relationship Id="rId453" Type="http://schemas.openxmlformats.org/officeDocument/2006/relationships/hyperlink" Target="https://twitter.com/rhrebinka" TargetMode="External"/><Relationship Id="rId474" Type="http://schemas.openxmlformats.org/officeDocument/2006/relationships/hyperlink" Target="https://twitter.com/farrah_khan" TargetMode="External"/><Relationship Id="rId509" Type="http://schemas.openxmlformats.org/officeDocument/2006/relationships/hyperlink" Target="https://twitter.com/hackeducation" TargetMode="External"/><Relationship Id="rId106" Type="http://schemas.openxmlformats.org/officeDocument/2006/relationships/hyperlink" Target="http://t.co/qxtskZ0x" TargetMode="External"/><Relationship Id="rId127" Type="http://schemas.openxmlformats.org/officeDocument/2006/relationships/hyperlink" Target="http://pbs.twimg.com/profile_images/536997709459124225/ZAFjFY4x_normal.jpeg" TargetMode="External"/><Relationship Id="rId313" Type="http://schemas.openxmlformats.org/officeDocument/2006/relationships/hyperlink" Target="http://pbs.twimg.com/profile_images/474741139614883841/bgeS_H_v_normal.jpeg" TargetMode="External"/><Relationship Id="rId495" Type="http://schemas.openxmlformats.org/officeDocument/2006/relationships/hyperlink" Target="https://twitter.com/faraztalat" TargetMode="External"/><Relationship Id="rId10" Type="http://schemas.openxmlformats.org/officeDocument/2006/relationships/hyperlink" Target="http://t.co/9S3SwVsQqD" TargetMode="External"/><Relationship Id="rId31" Type="http://schemas.openxmlformats.org/officeDocument/2006/relationships/hyperlink" Target="http://t.co/hJGfH0HygJ" TargetMode="External"/><Relationship Id="rId52" Type="http://schemas.openxmlformats.org/officeDocument/2006/relationships/hyperlink" Target="http://t.co/2ymafv2gqE" TargetMode="External"/><Relationship Id="rId73" Type="http://schemas.openxmlformats.org/officeDocument/2006/relationships/hyperlink" Target="http://t.co/TxbQKeL3OC" TargetMode="External"/><Relationship Id="rId94" Type="http://schemas.openxmlformats.org/officeDocument/2006/relationships/hyperlink" Target="http://t.co/82eZPJOqhO" TargetMode="External"/><Relationship Id="rId148" Type="http://schemas.openxmlformats.org/officeDocument/2006/relationships/hyperlink" Target="http://pbs.twimg.com/profile_images/597951016336695297/uTO93xCF_normal.jpg" TargetMode="External"/><Relationship Id="rId169" Type="http://schemas.openxmlformats.org/officeDocument/2006/relationships/hyperlink" Target="http://pbs.twimg.com/profile_images/566033351891382272/XHTkW5Z0_normal.jpeg" TargetMode="External"/><Relationship Id="rId334" Type="http://schemas.openxmlformats.org/officeDocument/2006/relationships/hyperlink" Target="http://pbs.twimg.com/profile_images/598389441414070272/LVxiNYYf_normal.jpg" TargetMode="External"/><Relationship Id="rId355" Type="http://schemas.openxmlformats.org/officeDocument/2006/relationships/hyperlink" Target="https://twitter.com/ee_woman" TargetMode="External"/><Relationship Id="rId376" Type="http://schemas.openxmlformats.org/officeDocument/2006/relationships/hyperlink" Target="https://twitter.com/karyi789" TargetMode="External"/><Relationship Id="rId397" Type="http://schemas.openxmlformats.org/officeDocument/2006/relationships/hyperlink" Target="https://twitter.com/r00ndy" TargetMode="External"/><Relationship Id="rId520" Type="http://schemas.openxmlformats.org/officeDocument/2006/relationships/hyperlink" Target="https://twitter.com/cristiano" TargetMode="External"/><Relationship Id="rId541" Type="http://schemas.openxmlformats.org/officeDocument/2006/relationships/hyperlink" Target="https://twitter.com/xolotl" TargetMode="External"/><Relationship Id="rId562" Type="http://schemas.openxmlformats.org/officeDocument/2006/relationships/hyperlink" Target="https://twitter.com/latingle" TargetMode="External"/><Relationship Id="rId4" Type="http://schemas.openxmlformats.org/officeDocument/2006/relationships/hyperlink" Target="http://t.co/zmoKUafHQT" TargetMode="External"/><Relationship Id="rId180" Type="http://schemas.openxmlformats.org/officeDocument/2006/relationships/hyperlink" Target="http://pbs.twimg.com/profile_images/566369480536645632/3f9vZs_e_normal.jpeg" TargetMode="External"/><Relationship Id="rId215" Type="http://schemas.openxmlformats.org/officeDocument/2006/relationships/hyperlink" Target="http://pbs.twimg.com/profile_images/378800000160379241/e5dcc89e5a8946bb9cba3f7bd0fa54fc_normal.png" TargetMode="External"/><Relationship Id="rId236" Type="http://schemas.openxmlformats.org/officeDocument/2006/relationships/hyperlink" Target="http://pbs.twimg.com/profile_images/378800000040324442/7ed66cf32d54e0f0ef6008a94b982504_normal.jpeg" TargetMode="External"/><Relationship Id="rId257" Type="http://schemas.openxmlformats.org/officeDocument/2006/relationships/hyperlink" Target="http://pbs.twimg.com/profile_images/517761077627867136/wFiv4k5r_normal.jpeg" TargetMode="External"/><Relationship Id="rId278" Type="http://schemas.openxmlformats.org/officeDocument/2006/relationships/hyperlink" Target="http://pbs.twimg.com/profile_images/594343123955916800/ODufW19Z_normal.jpg" TargetMode="External"/><Relationship Id="rId401" Type="http://schemas.openxmlformats.org/officeDocument/2006/relationships/hyperlink" Target="https://twitter.com/ohio98babe" TargetMode="External"/><Relationship Id="rId422" Type="http://schemas.openxmlformats.org/officeDocument/2006/relationships/hyperlink" Target="https://twitter.com/swaggggyz_" TargetMode="External"/><Relationship Id="rId443" Type="http://schemas.openxmlformats.org/officeDocument/2006/relationships/hyperlink" Target="https://twitter.com/heathermbeaven" TargetMode="External"/><Relationship Id="rId464" Type="http://schemas.openxmlformats.org/officeDocument/2006/relationships/hyperlink" Target="https://twitter.com/mammagardner" TargetMode="External"/><Relationship Id="rId303" Type="http://schemas.openxmlformats.org/officeDocument/2006/relationships/hyperlink" Target="http://pbs.twimg.com/profile_images/551227728821620737/GZH-24_o_normal.jpeg" TargetMode="External"/><Relationship Id="rId485" Type="http://schemas.openxmlformats.org/officeDocument/2006/relationships/hyperlink" Target="https://twitter.com/liberalatheist6" TargetMode="External"/><Relationship Id="rId42" Type="http://schemas.openxmlformats.org/officeDocument/2006/relationships/hyperlink" Target="http://t.co/jJFtdNAEvc" TargetMode="External"/><Relationship Id="rId84" Type="http://schemas.openxmlformats.org/officeDocument/2006/relationships/hyperlink" Target="http://t.co/zUsgiK9KST" TargetMode="External"/><Relationship Id="rId138" Type="http://schemas.openxmlformats.org/officeDocument/2006/relationships/hyperlink" Target="http://pbs.twimg.com/profile_images/517702862088847362/2_hc1oqU_normal.jpeg" TargetMode="External"/><Relationship Id="rId345" Type="http://schemas.openxmlformats.org/officeDocument/2006/relationships/hyperlink" Target="https://twitter.com/kxliegh_" TargetMode="External"/><Relationship Id="rId387" Type="http://schemas.openxmlformats.org/officeDocument/2006/relationships/hyperlink" Target="https://twitter.com/xxheadfullahair" TargetMode="External"/><Relationship Id="rId510" Type="http://schemas.openxmlformats.org/officeDocument/2006/relationships/hyperlink" Target="https://twitter.com/cetpa" TargetMode="External"/><Relationship Id="rId552" Type="http://schemas.openxmlformats.org/officeDocument/2006/relationships/hyperlink" Target="https://twitter.com/justnonprofit" TargetMode="External"/><Relationship Id="rId191" Type="http://schemas.openxmlformats.org/officeDocument/2006/relationships/hyperlink" Target="http://pbs.twimg.com/profile_images/565997844448825344/aHIAwJgv_normal.jpeg" TargetMode="External"/><Relationship Id="rId205" Type="http://schemas.openxmlformats.org/officeDocument/2006/relationships/hyperlink" Target="http://pbs.twimg.com/profile_images/596646365490380802/mp1qBTx7_normal.jpg" TargetMode="External"/><Relationship Id="rId247" Type="http://schemas.openxmlformats.org/officeDocument/2006/relationships/hyperlink" Target="http://pbs.twimg.com/profile_images/596527902725931008/wiMxAD3G_normal.jpg" TargetMode="External"/><Relationship Id="rId412" Type="http://schemas.openxmlformats.org/officeDocument/2006/relationships/hyperlink" Target="https://twitter.com/sanusli" TargetMode="External"/><Relationship Id="rId107" Type="http://schemas.openxmlformats.org/officeDocument/2006/relationships/hyperlink" Target="http://pbs.twimg.com/profile_images/598361624936718336/OmFjzP7K_normal.jpg" TargetMode="External"/><Relationship Id="rId289" Type="http://schemas.openxmlformats.org/officeDocument/2006/relationships/hyperlink" Target="http://pbs.twimg.com/profile_images/514415805652422657/VVLin2v4_normal.png" TargetMode="External"/><Relationship Id="rId454" Type="http://schemas.openxmlformats.org/officeDocument/2006/relationships/hyperlink" Target="https://twitter.com/xoxo_angel3030" TargetMode="External"/><Relationship Id="rId496" Type="http://schemas.openxmlformats.org/officeDocument/2006/relationships/hyperlink" Target="https://twitter.com/yrwhm" TargetMode="External"/><Relationship Id="rId11" Type="http://schemas.openxmlformats.org/officeDocument/2006/relationships/hyperlink" Target="http://t.co/5ErZYnYMXD" TargetMode="External"/><Relationship Id="rId53" Type="http://schemas.openxmlformats.org/officeDocument/2006/relationships/hyperlink" Target="http://t.co/whERjlt6xS" TargetMode="External"/><Relationship Id="rId149" Type="http://schemas.openxmlformats.org/officeDocument/2006/relationships/hyperlink" Target="http://pbs.twimg.com/profile_images/595412854506921987/0jvWpUSn_normal.jpg" TargetMode="External"/><Relationship Id="rId314" Type="http://schemas.openxmlformats.org/officeDocument/2006/relationships/hyperlink" Target="http://pbs.twimg.com/profile_images/598324350979280897/i5sJtJuW_normal.jpg" TargetMode="External"/><Relationship Id="rId356" Type="http://schemas.openxmlformats.org/officeDocument/2006/relationships/hyperlink" Target="https://twitter.com/edvotes" TargetMode="External"/><Relationship Id="rId398" Type="http://schemas.openxmlformats.org/officeDocument/2006/relationships/hyperlink" Target="https://twitter.com/a2yulia" TargetMode="External"/><Relationship Id="rId521" Type="http://schemas.openxmlformats.org/officeDocument/2006/relationships/hyperlink" Target="https://twitter.com/sanfujinkadebut" TargetMode="External"/><Relationship Id="rId563" Type="http://schemas.openxmlformats.org/officeDocument/2006/relationships/hyperlink" Target="https://twitter.com/baxnaan_416" TargetMode="External"/><Relationship Id="rId95" Type="http://schemas.openxmlformats.org/officeDocument/2006/relationships/hyperlink" Target="http://t.co/qODygkG2sd" TargetMode="External"/><Relationship Id="rId160" Type="http://schemas.openxmlformats.org/officeDocument/2006/relationships/hyperlink" Target="http://pbs.twimg.com/profile_images/3691898636/4926e9467790275393281032459bc268_normal.png" TargetMode="External"/><Relationship Id="rId216" Type="http://schemas.openxmlformats.org/officeDocument/2006/relationships/hyperlink" Target="http://pbs.twimg.com/profile_images/483588949718626305/XPuE2Vxd_normal.jpeg" TargetMode="External"/><Relationship Id="rId423" Type="http://schemas.openxmlformats.org/officeDocument/2006/relationships/hyperlink" Target="https://twitter.com/ipetisut" TargetMode="External"/><Relationship Id="rId258" Type="http://schemas.openxmlformats.org/officeDocument/2006/relationships/hyperlink" Target="http://pbs.twimg.com/profile_images/572039389635543040/-X_WC_5s_normal.jpeg" TargetMode="External"/><Relationship Id="rId465" Type="http://schemas.openxmlformats.org/officeDocument/2006/relationships/hyperlink" Target="https://twitter.com/dmgrossblatt" TargetMode="External"/><Relationship Id="rId22" Type="http://schemas.openxmlformats.org/officeDocument/2006/relationships/hyperlink" Target="http://t.co/IpzaSZ96xN" TargetMode="External"/><Relationship Id="rId64" Type="http://schemas.openxmlformats.org/officeDocument/2006/relationships/hyperlink" Target="http://t.co/ZCCg9heJRD" TargetMode="External"/><Relationship Id="rId118" Type="http://schemas.openxmlformats.org/officeDocument/2006/relationships/hyperlink" Target="http://pbs.twimg.com/profile_images/3543442439/277b8cf266be393f3692dfc8b971818a_normal.jpeg" TargetMode="External"/><Relationship Id="rId325" Type="http://schemas.openxmlformats.org/officeDocument/2006/relationships/hyperlink" Target="http://pbs.twimg.com/profile_images/596213364851802112/VVfzlt87_normal.jpg" TargetMode="External"/><Relationship Id="rId367" Type="http://schemas.openxmlformats.org/officeDocument/2006/relationships/hyperlink" Target="https://twitter.com/kathleen_wynne" TargetMode="External"/><Relationship Id="rId532" Type="http://schemas.openxmlformats.org/officeDocument/2006/relationships/hyperlink" Target="https://twitter.com/raveenthedream" TargetMode="External"/><Relationship Id="rId171" Type="http://schemas.openxmlformats.org/officeDocument/2006/relationships/hyperlink" Target="http://pbs.twimg.com/profile_images/565974983545864193/dmLgY4P9_normal.jpeg" TargetMode="External"/><Relationship Id="rId227" Type="http://schemas.openxmlformats.org/officeDocument/2006/relationships/hyperlink" Target="http://pbs.twimg.com/profile_images/1148442692/tmomlogo_normal.jpg" TargetMode="External"/><Relationship Id="rId269" Type="http://schemas.openxmlformats.org/officeDocument/2006/relationships/hyperlink" Target="http://pbs.twimg.com/profile_images/573417481949331456/7J_RtCcP_normal.jpeg" TargetMode="External"/><Relationship Id="rId434" Type="http://schemas.openxmlformats.org/officeDocument/2006/relationships/hyperlink" Target="https://twitter.com/rihabthegreat" TargetMode="External"/><Relationship Id="rId476" Type="http://schemas.openxmlformats.org/officeDocument/2006/relationships/hyperlink" Target="https://twitter.com/chefboyarissa" TargetMode="External"/><Relationship Id="rId33" Type="http://schemas.openxmlformats.org/officeDocument/2006/relationships/hyperlink" Target="http://t.co/Q9QWgZhCHZ" TargetMode="External"/><Relationship Id="rId129" Type="http://schemas.openxmlformats.org/officeDocument/2006/relationships/hyperlink" Target="http://pbs.twimg.com/profile_images/531911446582407168/z7-yJBa3_normal.jpeg" TargetMode="External"/><Relationship Id="rId280" Type="http://schemas.openxmlformats.org/officeDocument/2006/relationships/hyperlink" Target="http://pbs.twimg.com/profile_images/592695874125438976/cSuo7hYd_normal.png" TargetMode="External"/><Relationship Id="rId336" Type="http://schemas.openxmlformats.org/officeDocument/2006/relationships/hyperlink" Target="https://twitter.com/robertfrausto" TargetMode="External"/><Relationship Id="rId501" Type="http://schemas.openxmlformats.org/officeDocument/2006/relationships/hyperlink" Target="https://twitter.com/askcreditlady" TargetMode="External"/><Relationship Id="rId543" Type="http://schemas.openxmlformats.org/officeDocument/2006/relationships/hyperlink" Target="https://twitter.com/barackobarber" TargetMode="External"/><Relationship Id="rId75" Type="http://schemas.openxmlformats.org/officeDocument/2006/relationships/hyperlink" Target="http://t.co/Eu3yVhUxdd" TargetMode="External"/><Relationship Id="rId140" Type="http://schemas.openxmlformats.org/officeDocument/2006/relationships/hyperlink" Target="http://pbs.twimg.com/profile_images/53808884/images_normal.jpeg" TargetMode="External"/><Relationship Id="rId182" Type="http://schemas.openxmlformats.org/officeDocument/2006/relationships/hyperlink" Target="http://pbs.twimg.com/profile_images/566384267706368000/3kHzTz2Y_normal.jpeg" TargetMode="External"/><Relationship Id="rId378" Type="http://schemas.openxmlformats.org/officeDocument/2006/relationships/hyperlink" Target="https://twitter.com/samgar_1" TargetMode="External"/><Relationship Id="rId403" Type="http://schemas.openxmlformats.org/officeDocument/2006/relationships/hyperlink" Target="https://twitter.com/flavormia" TargetMode="External"/><Relationship Id="rId6" Type="http://schemas.openxmlformats.org/officeDocument/2006/relationships/hyperlink" Target="http://t.co/4bt8kwfDvV" TargetMode="External"/><Relationship Id="rId238" Type="http://schemas.openxmlformats.org/officeDocument/2006/relationships/hyperlink" Target="http://abs.twimg.com/sticky/default_profile_images/default_profile_5_normal.png" TargetMode="External"/><Relationship Id="rId445" Type="http://schemas.openxmlformats.org/officeDocument/2006/relationships/hyperlink" Target="https://twitter.com/spliichx_chuca" TargetMode="External"/><Relationship Id="rId487" Type="http://schemas.openxmlformats.org/officeDocument/2006/relationships/hyperlink" Target="https://twitter.com/oldandrewuk" TargetMode="External"/><Relationship Id="rId291" Type="http://schemas.openxmlformats.org/officeDocument/2006/relationships/hyperlink" Target="http://pbs.twimg.com/profile_images/578203853524336640/u3eKdfTJ_normal.jpeg" TargetMode="External"/><Relationship Id="rId305" Type="http://schemas.openxmlformats.org/officeDocument/2006/relationships/hyperlink" Target="http://pbs.twimg.com/profile_images/590575294890844162/WXbp3ST6_normal.jpg" TargetMode="External"/><Relationship Id="rId347" Type="http://schemas.openxmlformats.org/officeDocument/2006/relationships/hyperlink" Target="https://twitter.com/louisekinross" TargetMode="External"/><Relationship Id="rId512" Type="http://schemas.openxmlformats.org/officeDocument/2006/relationships/hyperlink" Target="https://twitter.com/brittmchenry" TargetMode="External"/><Relationship Id="rId44" Type="http://schemas.openxmlformats.org/officeDocument/2006/relationships/hyperlink" Target="http://t.co/LTVbvRKVzu" TargetMode="External"/><Relationship Id="rId86" Type="http://schemas.openxmlformats.org/officeDocument/2006/relationships/hyperlink" Target="http://t.co/xQNYfsx7OX" TargetMode="External"/><Relationship Id="rId151" Type="http://schemas.openxmlformats.org/officeDocument/2006/relationships/hyperlink" Target="http://pbs.twimg.com/profile_images/378800000727851581/28ca66b5f4e467676d0be193a576871f_normal.png" TargetMode="External"/><Relationship Id="rId389" Type="http://schemas.openxmlformats.org/officeDocument/2006/relationships/hyperlink" Target="https://twitter.com/woman_of_impact" TargetMode="External"/><Relationship Id="rId554" Type="http://schemas.openxmlformats.org/officeDocument/2006/relationships/hyperlink" Target="https://twitter.com/saltooturnt" TargetMode="External"/><Relationship Id="rId193" Type="http://schemas.openxmlformats.org/officeDocument/2006/relationships/hyperlink" Target="http://pbs.twimg.com/profile_images/592231446787399681/Bxkw8bW-_normal.jpg" TargetMode="External"/><Relationship Id="rId207" Type="http://schemas.openxmlformats.org/officeDocument/2006/relationships/hyperlink" Target="http://pbs.twimg.com/profile_images/592815929836367872/HPsskWqf_normal.png" TargetMode="External"/><Relationship Id="rId249" Type="http://schemas.openxmlformats.org/officeDocument/2006/relationships/hyperlink" Target="http://pbs.twimg.com/profile_images/2663955341/384885ec3932ea27b5bf9def7ec7675a_normal.jpeg" TargetMode="External"/><Relationship Id="rId414" Type="http://schemas.openxmlformats.org/officeDocument/2006/relationships/hyperlink" Target="https://twitter.com/sass1h" TargetMode="External"/><Relationship Id="rId456" Type="http://schemas.openxmlformats.org/officeDocument/2006/relationships/hyperlink" Target="https://twitter.com/triadmomsonmain" TargetMode="External"/><Relationship Id="rId498" Type="http://schemas.openxmlformats.org/officeDocument/2006/relationships/hyperlink" Target="https://twitter.com/haleemak_" TargetMode="External"/><Relationship Id="rId13" Type="http://schemas.openxmlformats.org/officeDocument/2006/relationships/hyperlink" Target="http://t.co/CEaoAv6pXH" TargetMode="External"/><Relationship Id="rId109" Type="http://schemas.openxmlformats.org/officeDocument/2006/relationships/hyperlink" Target="http://pbs.twimg.com/profile_images/597089636561920000/jdCDWpqc_normal.jpg" TargetMode="External"/><Relationship Id="rId260" Type="http://schemas.openxmlformats.org/officeDocument/2006/relationships/hyperlink" Target="http://pbs.twimg.com/profile_images/436120889533288449/zREotgBd_normal.jpeg" TargetMode="External"/><Relationship Id="rId316" Type="http://schemas.openxmlformats.org/officeDocument/2006/relationships/hyperlink" Target="http://pbs.twimg.com/profile_images/472046796202459136/7aCV2gq3_normal.jpeg" TargetMode="External"/><Relationship Id="rId523" Type="http://schemas.openxmlformats.org/officeDocument/2006/relationships/hyperlink" Target="https://twitter.com/hirekw" TargetMode="External"/><Relationship Id="rId55" Type="http://schemas.openxmlformats.org/officeDocument/2006/relationships/hyperlink" Target="https://t.co/QvPMSJin0L" TargetMode="External"/><Relationship Id="rId97" Type="http://schemas.openxmlformats.org/officeDocument/2006/relationships/hyperlink" Target="http://t.co/4yGkXne5Xk" TargetMode="External"/><Relationship Id="rId120" Type="http://schemas.openxmlformats.org/officeDocument/2006/relationships/hyperlink" Target="http://pbs.twimg.com/profile_images/1021110564/DailySunLogo_normal.jpg" TargetMode="External"/><Relationship Id="rId358" Type="http://schemas.openxmlformats.org/officeDocument/2006/relationships/hyperlink" Target="https://twitter.com/diverdown48" TargetMode="External"/><Relationship Id="rId565" Type="http://schemas.openxmlformats.org/officeDocument/2006/relationships/printerSettings" Target="../printerSettings/printerSettings2.bin"/><Relationship Id="rId162" Type="http://schemas.openxmlformats.org/officeDocument/2006/relationships/hyperlink" Target="http://pbs.twimg.com/profile_images/554024991423877123/ed0fzhVw_normal.jpeg" TargetMode="External"/><Relationship Id="rId218" Type="http://schemas.openxmlformats.org/officeDocument/2006/relationships/hyperlink" Target="http://pbs.twimg.com/profile_images/378800000833580299/bf4c604a2b7ca4615a1e01a219bba574_normal.jpeg" TargetMode="External"/><Relationship Id="rId425" Type="http://schemas.openxmlformats.org/officeDocument/2006/relationships/hyperlink" Target="https://twitter.com/scoopit" TargetMode="External"/><Relationship Id="rId467" Type="http://schemas.openxmlformats.org/officeDocument/2006/relationships/hyperlink" Target="https://twitter.com/jtprov" TargetMode="External"/><Relationship Id="rId271" Type="http://schemas.openxmlformats.org/officeDocument/2006/relationships/hyperlink" Target="http://pbs.twimg.com/profile_images/597408240117383168/Uw4nGzk5_normal.jpg" TargetMode="External"/><Relationship Id="rId24" Type="http://schemas.openxmlformats.org/officeDocument/2006/relationships/hyperlink" Target="http://t.co/71uhN6mfym" TargetMode="External"/><Relationship Id="rId66" Type="http://schemas.openxmlformats.org/officeDocument/2006/relationships/hyperlink" Target="http://t.co/1HfLehGYN8" TargetMode="External"/><Relationship Id="rId131" Type="http://schemas.openxmlformats.org/officeDocument/2006/relationships/hyperlink" Target="http://pbs.twimg.com/profile_images/490668515095896065/aJrpkHAH_normal.png" TargetMode="External"/><Relationship Id="rId327" Type="http://schemas.openxmlformats.org/officeDocument/2006/relationships/hyperlink" Target="http://pbs.twimg.com/profile_images/596908647474573312/XryALfsN_normal.jpg" TargetMode="External"/><Relationship Id="rId369" Type="http://schemas.openxmlformats.org/officeDocument/2006/relationships/hyperlink" Target="https://twitter.com/drudge_report" TargetMode="External"/><Relationship Id="rId534" Type="http://schemas.openxmlformats.org/officeDocument/2006/relationships/hyperlink" Target="https://twitter.com/lovey_cm" TargetMode="External"/><Relationship Id="rId173" Type="http://schemas.openxmlformats.org/officeDocument/2006/relationships/hyperlink" Target="http://pbs.twimg.com/profile_images/509464909126463488/whxJE5J__normal.jpeg" TargetMode="External"/><Relationship Id="rId229" Type="http://schemas.openxmlformats.org/officeDocument/2006/relationships/hyperlink" Target="http://pbs.twimg.com/profile_images/591210985622409217/lRGyhfqY_normal.jpg" TargetMode="External"/><Relationship Id="rId380" Type="http://schemas.openxmlformats.org/officeDocument/2006/relationships/hyperlink" Target="https://twitter.com/jillshroyer" TargetMode="External"/><Relationship Id="rId436" Type="http://schemas.openxmlformats.org/officeDocument/2006/relationships/hyperlink" Target="https://twitter.com/huffpostedu" TargetMode="External"/><Relationship Id="rId240" Type="http://schemas.openxmlformats.org/officeDocument/2006/relationships/hyperlink" Target="http://pbs.twimg.com/profile_images/562369824266149888/eIp-6Hrb_normal.jpeg" TargetMode="External"/><Relationship Id="rId478" Type="http://schemas.openxmlformats.org/officeDocument/2006/relationships/hyperlink" Target="https://twitter.com/zheelaj" TargetMode="External"/><Relationship Id="rId35" Type="http://schemas.openxmlformats.org/officeDocument/2006/relationships/hyperlink" Target="http://t.co/ZBHy5a8JSc" TargetMode="External"/><Relationship Id="rId77" Type="http://schemas.openxmlformats.org/officeDocument/2006/relationships/hyperlink" Target="http://t.co/azn6tfUO1u" TargetMode="External"/><Relationship Id="rId100" Type="http://schemas.openxmlformats.org/officeDocument/2006/relationships/hyperlink" Target="http://t.co/GMjJkKuMGq" TargetMode="External"/><Relationship Id="rId282" Type="http://schemas.openxmlformats.org/officeDocument/2006/relationships/hyperlink" Target="http://pbs.twimg.com/profile_images/597940173742088192/EwHUohIC_normal.jpg" TargetMode="External"/><Relationship Id="rId338" Type="http://schemas.openxmlformats.org/officeDocument/2006/relationships/hyperlink" Target="https://twitter.com/theregokii__" TargetMode="External"/><Relationship Id="rId503" Type="http://schemas.openxmlformats.org/officeDocument/2006/relationships/hyperlink" Target="https://twitter.com/kwebbrcn" TargetMode="External"/><Relationship Id="rId545" Type="http://schemas.openxmlformats.org/officeDocument/2006/relationships/hyperlink" Target="https://twitter.com/publisherswkly" TargetMode="External"/><Relationship Id="rId8" Type="http://schemas.openxmlformats.org/officeDocument/2006/relationships/hyperlink" Target="https://t.co/e7vu6JqKW9" TargetMode="External"/><Relationship Id="rId142" Type="http://schemas.openxmlformats.org/officeDocument/2006/relationships/hyperlink" Target="http://pbs.twimg.com/profile_images/3505369729/16bea18399282134f1618693be2cf894_normal.jpeg" TargetMode="External"/><Relationship Id="rId184" Type="http://schemas.openxmlformats.org/officeDocument/2006/relationships/hyperlink" Target="http://pbs.twimg.com/profile_images/566432698890072064/yOXEasj8_normal.jpeg" TargetMode="External"/><Relationship Id="rId391" Type="http://schemas.openxmlformats.org/officeDocument/2006/relationships/hyperlink" Target="https://twitter.com/n8taki" TargetMode="External"/><Relationship Id="rId405" Type="http://schemas.openxmlformats.org/officeDocument/2006/relationships/hyperlink" Target="https://twitter.com/r1tap" TargetMode="External"/><Relationship Id="rId447" Type="http://schemas.openxmlformats.org/officeDocument/2006/relationships/hyperlink" Target="https://twitter.com/sagnew_uiowa" TargetMode="External"/><Relationship Id="rId251" Type="http://schemas.openxmlformats.org/officeDocument/2006/relationships/hyperlink" Target="http://pbs.twimg.com/profile_images/576825174533763072/Ezey74Pl_normal.jpeg" TargetMode="External"/><Relationship Id="rId489" Type="http://schemas.openxmlformats.org/officeDocument/2006/relationships/hyperlink" Target="https://twitter.com/drozann" TargetMode="External"/><Relationship Id="rId46" Type="http://schemas.openxmlformats.org/officeDocument/2006/relationships/hyperlink" Target="https://t.co/gqLgmZ86bV" TargetMode="External"/><Relationship Id="rId293" Type="http://schemas.openxmlformats.org/officeDocument/2006/relationships/hyperlink" Target="http://pbs.twimg.com/profile_images/597124068609892352/itVqr24-_normal.jpg" TargetMode="External"/><Relationship Id="rId307" Type="http://schemas.openxmlformats.org/officeDocument/2006/relationships/hyperlink" Target="http://pbs.twimg.com/profile_images/591438885873319936/K4o2kssQ_normal.jpg" TargetMode="External"/><Relationship Id="rId349" Type="http://schemas.openxmlformats.org/officeDocument/2006/relationships/hyperlink" Target="https://twitter.com/azds" TargetMode="External"/><Relationship Id="rId514" Type="http://schemas.openxmlformats.org/officeDocument/2006/relationships/hyperlink" Target="https://twitter.com/bullsot" TargetMode="External"/><Relationship Id="rId556" Type="http://schemas.openxmlformats.org/officeDocument/2006/relationships/hyperlink" Target="https://twitter.com/_himam" TargetMode="External"/><Relationship Id="rId88" Type="http://schemas.openxmlformats.org/officeDocument/2006/relationships/hyperlink" Target="http://t.co/SWcegUqCyr" TargetMode="External"/><Relationship Id="rId111" Type="http://schemas.openxmlformats.org/officeDocument/2006/relationships/hyperlink" Target="http://pbs.twimg.com/profile_images/541786377457655808/LQ5WRUR7_normal.jpeg" TargetMode="External"/><Relationship Id="rId153" Type="http://schemas.openxmlformats.org/officeDocument/2006/relationships/hyperlink" Target="http://pbs.twimg.com/profile_images/593587240498024448/_NA_PQh3_normal.jpg" TargetMode="External"/><Relationship Id="rId195" Type="http://schemas.openxmlformats.org/officeDocument/2006/relationships/hyperlink" Target="http://pbs.twimg.com/profile_images/461816869586882560/4OIXeKfq_normal.jpeg" TargetMode="External"/><Relationship Id="rId209" Type="http://schemas.openxmlformats.org/officeDocument/2006/relationships/hyperlink" Target="http://pbs.twimg.com/profile_images/579060129666084864/6aJoKSnO_normal.jpeg" TargetMode="External"/><Relationship Id="rId360" Type="http://schemas.openxmlformats.org/officeDocument/2006/relationships/hyperlink" Target="https://twitter.com/sandstock" TargetMode="External"/><Relationship Id="rId416" Type="http://schemas.openxmlformats.org/officeDocument/2006/relationships/hyperlink" Target="https://twitter.com/t1kat1ka" TargetMode="External"/><Relationship Id="rId220" Type="http://schemas.openxmlformats.org/officeDocument/2006/relationships/hyperlink" Target="http://pbs.twimg.com/profile_images/557454446914174976/HWzvCDD9_normal.jpeg" TargetMode="External"/><Relationship Id="rId458" Type="http://schemas.openxmlformats.org/officeDocument/2006/relationships/hyperlink" Target="https://twitter.com/intanimpian" TargetMode="External"/><Relationship Id="rId15" Type="http://schemas.openxmlformats.org/officeDocument/2006/relationships/hyperlink" Target="http://t.co/AaPnS9sYdk" TargetMode="External"/><Relationship Id="rId57" Type="http://schemas.openxmlformats.org/officeDocument/2006/relationships/hyperlink" Target="http://t.co/fmmnpBTmzp" TargetMode="External"/><Relationship Id="rId262" Type="http://schemas.openxmlformats.org/officeDocument/2006/relationships/hyperlink" Target="http://pbs.twimg.com/profile_images/413475267693137921/7kMNcBHI_normal.jpeg" TargetMode="External"/><Relationship Id="rId318" Type="http://schemas.openxmlformats.org/officeDocument/2006/relationships/hyperlink" Target="http://pbs.twimg.com/profile_images/551958531306700802/IlfXjGw6_normal.jpeg" TargetMode="External"/><Relationship Id="rId525" Type="http://schemas.openxmlformats.org/officeDocument/2006/relationships/hyperlink" Target="https://twitter.com/ndn" TargetMode="External"/><Relationship Id="rId567" Type="http://schemas.openxmlformats.org/officeDocument/2006/relationships/vmlDrawing" Target="../drawings/vmlDrawing2.vml"/><Relationship Id="rId99" Type="http://schemas.openxmlformats.org/officeDocument/2006/relationships/hyperlink" Target="http://t.co/CDhNhXdgln" TargetMode="External"/><Relationship Id="rId122" Type="http://schemas.openxmlformats.org/officeDocument/2006/relationships/hyperlink" Target="http://pbs.twimg.com/profile_images/517487852222169088/SvBa-ikq_normal.jpeg" TargetMode="External"/><Relationship Id="rId164" Type="http://schemas.openxmlformats.org/officeDocument/2006/relationships/hyperlink" Target="http://pbs.twimg.com/profile_images/486584533739786240/rMy0Vx_3_normal.jpeg" TargetMode="External"/><Relationship Id="rId371" Type="http://schemas.openxmlformats.org/officeDocument/2006/relationships/hyperlink" Target="https://twitter.com/louisejeff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8" Type="http://schemas.openxmlformats.org/officeDocument/2006/relationships/hyperlink" Target="http://computerpakistan.com/urdu-video-tutorials-online-videos-learning-courses-urdu-school-computer-science-tutorials-urdu-tube-education-in-urdu-rt-yahootech-a-california-woman-claims-she-was-fired-for-deleting-an-app/" TargetMode="External"/><Relationship Id="rId13" Type="http://schemas.openxmlformats.org/officeDocument/2006/relationships/hyperlink" Target="http://www.huffingtonpost.com/2015/05/11/97-year-old-woman-first-field-trip_n_7244296.html?ir=Education&amp;ncid=tweetlnkushpmg00000023" TargetMode="External"/><Relationship Id="rId18" Type="http://schemas.openxmlformats.org/officeDocument/2006/relationships/table" Target="../tables/table14.xml"/><Relationship Id="rId3" Type="http://schemas.openxmlformats.org/officeDocument/2006/relationships/hyperlink" Target="http://www.racecard.org.uk/education/as-a-black-woman-the-odds-are-never-in-your-favour/" TargetMode="External"/><Relationship Id="rId21" Type="http://schemas.openxmlformats.org/officeDocument/2006/relationships/table" Target="../tables/table17.xml"/><Relationship Id="rId7" Type="http://schemas.openxmlformats.org/officeDocument/2006/relationships/hyperlink" Target="http://computerpakistan.com/urdu-video-tutorials-online-videos-learning-courses-urdu-school-computer-science-tutorials-urdu-tube-education-in-urdu-rt-yahootech-woman-sues-verizon-after-bad-customer-service-causes-heart-a-2/" TargetMode="External"/><Relationship Id="rId12" Type="http://schemas.openxmlformats.org/officeDocument/2006/relationships/hyperlink" Target="http://www.huffingtonpost.com/2015/05/11/teen-takes-great-grandmother-to-prom_n_7258444.html?ir=Education&amp;ncid=tweetlnkushpmg00000023" TargetMode="External"/><Relationship Id="rId17" Type="http://schemas.openxmlformats.org/officeDocument/2006/relationships/table" Target="../tables/table13.xml"/><Relationship Id="rId2" Type="http://schemas.openxmlformats.org/officeDocument/2006/relationships/hyperlink" Target="http://www.huffingtonpost.com/2015/05/11/teen-takes-great-grandmother-to-prom_n_7258444.html?ir=Education&amp;ncid=tweetlnkushpmg00000023" TargetMode="External"/><Relationship Id="rId16" Type="http://schemas.openxmlformats.org/officeDocument/2006/relationships/table" Target="../tables/table12.xml"/><Relationship Id="rId20" Type="http://schemas.openxmlformats.org/officeDocument/2006/relationships/table" Target="../tables/table16.xml"/><Relationship Id="rId1" Type="http://schemas.openxmlformats.org/officeDocument/2006/relationships/hyperlink" Target="http://top-collections.try-before-you-buy.com/2014/07/the-woman-in-white-wilkie-collins.html?utm_content=buffer6d7d9&amp;utm_medium=social&amp;utm_source=twitter.com&amp;utm_campaign=buffer" TargetMode="External"/><Relationship Id="rId6" Type="http://schemas.openxmlformats.org/officeDocument/2006/relationships/hyperlink" Target="http://www.naplesnews.com/news/education/making-the-grade/best-high-schools-collier-lee-america-rankings-56892230" TargetMode="External"/><Relationship Id="rId11" Type="http://schemas.openxmlformats.org/officeDocument/2006/relationships/hyperlink" Target="http://top-collections.try-before-you-buy.com/2014/07/the-woman-in-white-wilkie-collins.html?utm_content=buffer6d7d9&amp;utm_medium=social&amp;utm_source=twitter.com&amp;utm_campaign=buffer" TargetMode="External"/><Relationship Id="rId5" Type="http://schemas.openxmlformats.org/officeDocument/2006/relationships/hyperlink" Target="http://www.examiner.com/review/a-vindication-of-the-rights-of-woman-an-early-demand-for-sexual-equality" TargetMode="External"/><Relationship Id="rId15" Type="http://schemas.openxmlformats.org/officeDocument/2006/relationships/hyperlink" Target="http://hackeducation.com/2015/05/08/wonderwoman/" TargetMode="External"/><Relationship Id="rId23" Type="http://schemas.openxmlformats.org/officeDocument/2006/relationships/table" Target="../tables/table19.xml"/><Relationship Id="rId10" Type="http://schemas.openxmlformats.org/officeDocument/2006/relationships/hyperlink" Target="https://openideo.com/challenge/refugee-education/ideas/training-program-in-civil-society-for-syrian-woman-and-girl-s" TargetMode="External"/><Relationship Id="rId19" Type="http://schemas.openxmlformats.org/officeDocument/2006/relationships/table" Target="../tables/table15.xml"/><Relationship Id="rId4" Type="http://schemas.openxmlformats.org/officeDocument/2006/relationships/hyperlink" Target="http://computerpakistan.com/urdu-video-tutorials-online-videos-learning-courses-urdu-school-computer-science-tutorials-urdu-tube-education-in-urdu-rt-yahootech-woman-sues-verizon-after-bad-customer-service-causes-heart-a/" TargetMode="External"/><Relationship Id="rId9" Type="http://schemas.openxmlformats.org/officeDocument/2006/relationships/hyperlink" Target="http://hackeducation.com/2015/05/08/wonderwoman" TargetMode="External"/><Relationship Id="rId14" Type="http://schemas.openxmlformats.org/officeDocument/2006/relationships/hyperlink" Target="http://www.racecard.org.uk/education/as-a-black-woman-the-odds-are-never-in-your-favour/" TargetMode="External"/><Relationship Id="rId22"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sheetPr codeName="Sheet1"/>
  <dimension ref="A1:AA238"/>
  <sheetViews>
    <sheetView tabSelected="1" workbookViewId="0">
      <pane xSplit="2" ySplit="2" topLeftCell="N81" activePane="bottomRight" state="frozen"/>
      <selection pane="topRight" activeCell="C1" sqref="C1"/>
      <selection pane="bottomLeft" activeCell="A3" sqref="A3"/>
      <selection pane="bottomRight" activeCell="U2" sqref="U1:V2"/>
    </sheetView>
  </sheetViews>
  <sheetFormatPr defaultRowHeight="1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4.7109375" style="3" customWidth="1"/>
    <col min="12" max="12" width="11" hidden="1" customWidth="1"/>
    <col min="13" max="13" width="10.85546875" hidden="1" customWidth="1"/>
    <col min="14" max="14" width="1.5703125"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6.85546875" customWidth="1"/>
    <col min="22" max="22" width="14.42578125" bestFit="1" customWidth="1"/>
    <col min="23" max="23" width="10.5703125" bestFit="1" customWidth="1"/>
    <col min="24" max="24" width="10.28515625" customWidth="1"/>
    <col min="25" max="25" width="11.5703125" bestFit="1" customWidth="1"/>
    <col min="26" max="26" width="13.5703125" bestFit="1" customWidth="1"/>
    <col min="27" max="27" width="7.42578125" customWidth="1"/>
  </cols>
  <sheetData>
    <row r="1" spans="1:27">
      <c r="C1" s="17" t="s">
        <v>39</v>
      </c>
      <c r="D1" s="18"/>
      <c r="E1" s="18"/>
      <c r="F1" s="18"/>
      <c r="G1" s="17"/>
      <c r="H1" s="15" t="s">
        <v>43</v>
      </c>
      <c r="I1" s="53"/>
      <c r="J1" s="53"/>
      <c r="K1" s="34" t="s">
        <v>42</v>
      </c>
      <c r="L1" s="19" t="s">
        <v>40</v>
      </c>
      <c r="M1" s="19"/>
      <c r="N1" s="16" t="s">
        <v>41</v>
      </c>
    </row>
    <row r="2" spans="1:27" ht="30" customHeight="1">
      <c r="A2" s="11" t="s">
        <v>0</v>
      </c>
      <c r="B2" s="11" t="s">
        <v>1</v>
      </c>
      <c r="C2" s="13" t="s">
        <v>2</v>
      </c>
      <c r="D2" s="13" t="s">
        <v>3</v>
      </c>
      <c r="E2" s="13" t="s">
        <v>129</v>
      </c>
      <c r="F2" s="13" t="s">
        <v>4</v>
      </c>
      <c r="G2" s="13" t="s">
        <v>11</v>
      </c>
      <c r="H2" s="11" t="s">
        <v>46</v>
      </c>
      <c r="I2" s="13" t="s">
        <v>159</v>
      </c>
      <c r="J2" s="13" t="s">
        <v>160</v>
      </c>
      <c r="K2" s="13" t="s">
        <v>164</v>
      </c>
      <c r="L2" s="13" t="s">
        <v>12</v>
      </c>
      <c r="M2" s="13" t="s">
        <v>38</v>
      </c>
      <c r="N2" s="13" t="s">
        <v>26</v>
      </c>
      <c r="O2" s="13" t="s">
        <v>175</v>
      </c>
      <c r="P2" s="13" t="s">
        <v>176</v>
      </c>
      <c r="Q2" s="13" t="s">
        <v>177</v>
      </c>
      <c r="R2" s="13" t="s">
        <v>178</v>
      </c>
      <c r="S2" s="13" t="s">
        <v>179</v>
      </c>
      <c r="T2" s="13" t="s">
        <v>180</v>
      </c>
      <c r="U2" s="13" t="s">
        <v>181</v>
      </c>
      <c r="V2" s="13" t="s">
        <v>182</v>
      </c>
      <c r="W2" s="13" t="s">
        <v>183</v>
      </c>
      <c r="X2" s="13" t="s">
        <v>184</v>
      </c>
      <c r="Y2" s="13" t="s">
        <v>185</v>
      </c>
      <c r="Z2" s="13" t="s">
        <v>186</v>
      </c>
      <c r="AA2" t="s">
        <v>2282</v>
      </c>
    </row>
    <row r="3" spans="1:27" ht="15" customHeight="1">
      <c r="A3" s="89" t="s">
        <v>212</v>
      </c>
      <c r="B3" s="89" t="s">
        <v>212</v>
      </c>
      <c r="C3" s="128"/>
      <c r="D3" s="120"/>
      <c r="E3" s="121"/>
      <c r="F3" s="122"/>
      <c r="G3" s="119"/>
      <c r="H3" s="123"/>
      <c r="I3" s="124"/>
      <c r="J3" s="124"/>
      <c r="K3" s="35" t="s">
        <v>65</v>
      </c>
      <c r="L3" s="125">
        <v>3</v>
      </c>
      <c r="M3" s="12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 s="97"/>
      <c r="O3" s="115" t="s">
        <v>177</v>
      </c>
      <c r="P3" s="116">
        <v>42135.861111111109</v>
      </c>
      <c r="Q3" s="115" t="s">
        <v>442</v>
      </c>
      <c r="R3" s="115"/>
      <c r="S3" s="115"/>
      <c r="T3" s="115"/>
      <c r="U3" s="116">
        <v>42135.861111111109</v>
      </c>
      <c r="V3" s="99" t="s">
        <v>691</v>
      </c>
      <c r="W3" s="115"/>
      <c r="X3" s="115"/>
      <c r="Y3" s="72" t="s">
        <v>890</v>
      </c>
      <c r="Z3" s="68"/>
      <c r="AA3">
        <v>1</v>
      </c>
    </row>
    <row r="4" spans="1:27" ht="15" customHeight="1">
      <c r="A4" s="89" t="s">
        <v>213</v>
      </c>
      <c r="B4" s="89" t="s">
        <v>212</v>
      </c>
      <c r="C4" s="90"/>
      <c r="D4" s="91"/>
      <c r="E4" s="92"/>
      <c r="F4" s="93"/>
      <c r="G4" s="90"/>
      <c r="H4" s="94"/>
      <c r="I4" s="95"/>
      <c r="J4" s="95"/>
      <c r="K4" s="35" t="s">
        <v>65</v>
      </c>
      <c r="L4" s="96">
        <v>4</v>
      </c>
      <c r="M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 s="97"/>
      <c r="O4" s="98" t="s">
        <v>440</v>
      </c>
      <c r="P4" s="101">
        <v>42135.878472222219</v>
      </c>
      <c r="Q4" s="98" t="s">
        <v>443</v>
      </c>
      <c r="R4" s="98"/>
      <c r="S4" s="98"/>
      <c r="T4" s="98"/>
      <c r="U4" s="101">
        <v>42135.878472222219</v>
      </c>
      <c r="V4" s="99" t="s">
        <v>692</v>
      </c>
      <c r="W4" s="98"/>
      <c r="X4" s="98"/>
      <c r="Y4" s="103" t="s">
        <v>891</v>
      </c>
      <c r="Z4" s="88"/>
      <c r="AA4">
        <v>1</v>
      </c>
    </row>
    <row r="5" spans="1:27">
      <c r="A5" s="89" t="s">
        <v>214</v>
      </c>
      <c r="B5" s="89" t="s">
        <v>401</v>
      </c>
      <c r="C5" s="90"/>
      <c r="D5" s="91"/>
      <c r="E5" s="92"/>
      <c r="F5" s="93"/>
      <c r="G5" s="90"/>
      <c r="H5" s="94"/>
      <c r="I5" s="95"/>
      <c r="J5" s="95"/>
      <c r="K5" s="35" t="s">
        <v>65</v>
      </c>
      <c r="L5" s="96">
        <v>5</v>
      </c>
      <c r="M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 s="97"/>
      <c r="O5" s="98" t="s">
        <v>440</v>
      </c>
      <c r="P5" s="101">
        <v>42135.881539351853</v>
      </c>
      <c r="Q5" s="98" t="s">
        <v>444</v>
      </c>
      <c r="R5" s="98"/>
      <c r="S5" s="98"/>
      <c r="T5" s="98"/>
      <c r="U5" s="101">
        <v>42135.881539351853</v>
      </c>
      <c r="V5" s="99" t="s">
        <v>693</v>
      </c>
      <c r="W5" s="98"/>
      <c r="X5" s="98"/>
      <c r="Y5" s="103" t="s">
        <v>892</v>
      </c>
      <c r="Z5" s="88"/>
      <c r="AA5">
        <v>1</v>
      </c>
    </row>
    <row r="6" spans="1:27">
      <c r="A6" s="89" t="s">
        <v>215</v>
      </c>
      <c r="B6" s="89" t="s">
        <v>215</v>
      </c>
      <c r="C6" s="90"/>
      <c r="D6" s="91"/>
      <c r="E6" s="92"/>
      <c r="F6" s="93"/>
      <c r="G6" s="90"/>
      <c r="H6" s="94"/>
      <c r="I6" s="95"/>
      <c r="J6" s="95"/>
      <c r="K6" s="35" t="s">
        <v>65</v>
      </c>
      <c r="L6" s="96">
        <v>6</v>
      </c>
      <c r="M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 s="97"/>
      <c r="O6" s="98" t="s">
        <v>177</v>
      </c>
      <c r="P6" s="101">
        <v>42135.897523148145</v>
      </c>
      <c r="Q6" s="98" t="s">
        <v>445</v>
      </c>
      <c r="R6" s="98"/>
      <c r="S6" s="98"/>
      <c r="T6" s="98" t="s">
        <v>661</v>
      </c>
      <c r="U6" s="101">
        <v>42135.897523148145</v>
      </c>
      <c r="V6" s="99" t="s">
        <v>694</v>
      </c>
      <c r="W6" s="98"/>
      <c r="X6" s="98"/>
      <c r="Y6" s="103" t="s">
        <v>893</v>
      </c>
      <c r="Z6" s="88"/>
      <c r="AA6">
        <v>1</v>
      </c>
    </row>
    <row r="7" spans="1:27">
      <c r="A7" s="89" t="s">
        <v>216</v>
      </c>
      <c r="B7" s="89" t="s">
        <v>402</v>
      </c>
      <c r="C7" s="90"/>
      <c r="D7" s="91"/>
      <c r="E7" s="92"/>
      <c r="F7" s="93"/>
      <c r="G7" s="90"/>
      <c r="H7" s="94"/>
      <c r="I7" s="95"/>
      <c r="J7" s="95"/>
      <c r="K7" s="35" t="s">
        <v>65</v>
      </c>
      <c r="L7" s="96">
        <v>7</v>
      </c>
      <c r="M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 s="97"/>
      <c r="O7" s="98" t="s">
        <v>441</v>
      </c>
      <c r="P7" s="101">
        <v>42135.910324074073</v>
      </c>
      <c r="Q7" s="98" t="s">
        <v>446</v>
      </c>
      <c r="R7" s="98"/>
      <c r="S7" s="98"/>
      <c r="T7" s="98"/>
      <c r="U7" s="101">
        <v>42135.910324074073</v>
      </c>
      <c r="V7" s="99" t="s">
        <v>695</v>
      </c>
      <c r="W7" s="98"/>
      <c r="X7" s="98"/>
      <c r="Y7" s="103" t="s">
        <v>894</v>
      </c>
      <c r="Z7" s="103" t="s">
        <v>1089</v>
      </c>
      <c r="AA7" s="71">
        <v>1</v>
      </c>
    </row>
    <row r="8" spans="1:27">
      <c r="A8" s="89" t="s">
        <v>217</v>
      </c>
      <c r="B8" s="89" t="s">
        <v>403</v>
      </c>
      <c r="C8" s="90"/>
      <c r="D8" s="91"/>
      <c r="E8" s="92"/>
      <c r="F8" s="93"/>
      <c r="G8" s="90"/>
      <c r="H8" s="94"/>
      <c r="I8" s="95"/>
      <c r="J8" s="95"/>
      <c r="K8" s="35" t="s">
        <v>65</v>
      </c>
      <c r="L8" s="96">
        <v>8</v>
      </c>
      <c r="M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 s="97"/>
      <c r="O8" s="98" t="s">
        <v>440</v>
      </c>
      <c r="P8" s="101">
        <v>42135.934513888889</v>
      </c>
      <c r="Q8" s="98" t="s">
        <v>447</v>
      </c>
      <c r="R8" s="98"/>
      <c r="S8" s="98"/>
      <c r="T8" s="98"/>
      <c r="U8" s="101">
        <v>42135.934513888889</v>
      </c>
      <c r="V8" s="99" t="s">
        <v>696</v>
      </c>
      <c r="W8" s="98"/>
      <c r="X8" s="98"/>
      <c r="Y8" s="103" t="s">
        <v>895</v>
      </c>
      <c r="Z8" s="88"/>
      <c r="AA8">
        <v>1</v>
      </c>
    </row>
    <row r="9" spans="1:27">
      <c r="A9" s="89" t="s">
        <v>218</v>
      </c>
      <c r="B9" s="89" t="s">
        <v>403</v>
      </c>
      <c r="C9" s="90"/>
      <c r="D9" s="91"/>
      <c r="E9" s="92"/>
      <c r="F9" s="93"/>
      <c r="G9" s="90"/>
      <c r="H9" s="94"/>
      <c r="I9" s="95"/>
      <c r="J9" s="95"/>
      <c r="K9" s="35" t="s">
        <v>65</v>
      </c>
      <c r="L9" s="96">
        <v>9</v>
      </c>
      <c r="M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 s="97"/>
      <c r="O9" s="98" t="s">
        <v>440</v>
      </c>
      <c r="P9" s="101">
        <v>42135.934618055559</v>
      </c>
      <c r="Q9" s="98" t="s">
        <v>447</v>
      </c>
      <c r="R9" s="98"/>
      <c r="S9" s="98"/>
      <c r="T9" s="98"/>
      <c r="U9" s="101">
        <v>42135.934618055559</v>
      </c>
      <c r="V9" s="99" t="s">
        <v>697</v>
      </c>
      <c r="W9" s="98"/>
      <c r="X9" s="98"/>
      <c r="Y9" s="103" t="s">
        <v>896</v>
      </c>
      <c r="Z9" s="88"/>
      <c r="AA9">
        <v>1</v>
      </c>
    </row>
    <row r="10" spans="1:27">
      <c r="A10" s="89" t="s">
        <v>219</v>
      </c>
      <c r="B10" s="89" t="s">
        <v>403</v>
      </c>
      <c r="C10" s="90"/>
      <c r="D10" s="91"/>
      <c r="E10" s="92"/>
      <c r="F10" s="93"/>
      <c r="G10" s="90"/>
      <c r="H10" s="94"/>
      <c r="I10" s="95"/>
      <c r="J10" s="95"/>
      <c r="K10" s="35" t="s">
        <v>65</v>
      </c>
      <c r="L10" s="96">
        <v>10</v>
      </c>
      <c r="M1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 s="97"/>
      <c r="O10" s="98" t="s">
        <v>440</v>
      </c>
      <c r="P10" s="101">
        <v>42135.939826388887</v>
      </c>
      <c r="Q10" s="98" t="s">
        <v>447</v>
      </c>
      <c r="R10" s="98"/>
      <c r="S10" s="98"/>
      <c r="T10" s="98"/>
      <c r="U10" s="101">
        <v>42135.939826388887</v>
      </c>
      <c r="V10" s="99" t="s">
        <v>698</v>
      </c>
      <c r="W10" s="98"/>
      <c r="X10" s="98"/>
      <c r="Y10" s="103" t="s">
        <v>897</v>
      </c>
      <c r="Z10" s="88"/>
      <c r="AA10">
        <v>1</v>
      </c>
    </row>
    <row r="11" spans="1:27">
      <c r="A11" s="89" t="s">
        <v>220</v>
      </c>
      <c r="B11" s="89" t="s">
        <v>220</v>
      </c>
      <c r="C11" s="90"/>
      <c r="D11" s="91"/>
      <c r="E11" s="92"/>
      <c r="F11" s="93"/>
      <c r="G11" s="90"/>
      <c r="H11" s="94"/>
      <c r="I11" s="95"/>
      <c r="J11" s="95"/>
      <c r="K11" s="35" t="s">
        <v>65</v>
      </c>
      <c r="L11" s="96">
        <v>11</v>
      </c>
      <c r="M1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 s="97"/>
      <c r="O11" s="98" t="s">
        <v>177</v>
      </c>
      <c r="P11" s="101">
        <v>42135.887615740743</v>
      </c>
      <c r="Q11" s="98" t="s">
        <v>448</v>
      </c>
      <c r="R11" s="127" t="s">
        <v>586</v>
      </c>
      <c r="S11" s="98" t="s">
        <v>631</v>
      </c>
      <c r="T11" s="98" t="s">
        <v>662</v>
      </c>
      <c r="U11" s="101">
        <v>42135.887615740743</v>
      </c>
      <c r="V11" s="99" t="s">
        <v>699</v>
      </c>
      <c r="W11" s="98">
        <v>0</v>
      </c>
      <c r="X11" s="98">
        <v>0</v>
      </c>
      <c r="Y11" s="103" t="s">
        <v>898</v>
      </c>
      <c r="Z11" s="88"/>
      <c r="AA11">
        <v>1</v>
      </c>
    </row>
    <row r="12" spans="1:27">
      <c r="A12" s="89" t="s">
        <v>221</v>
      </c>
      <c r="B12" s="89" t="s">
        <v>220</v>
      </c>
      <c r="C12" s="90"/>
      <c r="D12" s="91"/>
      <c r="E12" s="92"/>
      <c r="F12" s="93"/>
      <c r="G12" s="90"/>
      <c r="H12" s="94"/>
      <c r="I12" s="95"/>
      <c r="J12" s="95"/>
      <c r="K12" s="35" t="s">
        <v>65</v>
      </c>
      <c r="L12" s="96">
        <v>12</v>
      </c>
      <c r="M1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 s="97"/>
      <c r="O12" s="98" t="s">
        <v>440</v>
      </c>
      <c r="P12" s="101">
        <v>42135.95140046296</v>
      </c>
      <c r="Q12" s="98" t="s">
        <v>449</v>
      </c>
      <c r="R12" s="127" t="s">
        <v>586</v>
      </c>
      <c r="S12" s="98" t="s">
        <v>631</v>
      </c>
      <c r="T12" s="98" t="s">
        <v>662</v>
      </c>
      <c r="U12" s="101">
        <v>42135.95140046296</v>
      </c>
      <c r="V12" s="99" t="s">
        <v>700</v>
      </c>
      <c r="W12" s="98"/>
      <c r="X12" s="98"/>
      <c r="Y12" s="103" t="s">
        <v>899</v>
      </c>
      <c r="Z12" s="88"/>
      <c r="AA12">
        <v>1</v>
      </c>
    </row>
    <row r="13" spans="1:27">
      <c r="A13" s="89" t="s">
        <v>222</v>
      </c>
      <c r="B13" s="89" t="s">
        <v>222</v>
      </c>
      <c r="C13" s="90"/>
      <c r="D13" s="91"/>
      <c r="E13" s="92"/>
      <c r="F13" s="93"/>
      <c r="G13" s="90"/>
      <c r="H13" s="94"/>
      <c r="I13" s="95"/>
      <c r="J13" s="95"/>
      <c r="K13" s="35" t="s">
        <v>65</v>
      </c>
      <c r="L13" s="96">
        <v>13</v>
      </c>
      <c r="M1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 s="97"/>
      <c r="O13" s="98" t="s">
        <v>177</v>
      </c>
      <c r="P13" s="101">
        <v>42135.962118055555</v>
      </c>
      <c r="Q13" s="98" t="s">
        <v>450</v>
      </c>
      <c r="R13" s="98" t="s">
        <v>587</v>
      </c>
      <c r="S13" s="98" t="s">
        <v>632</v>
      </c>
      <c r="T13" s="98" t="s">
        <v>663</v>
      </c>
      <c r="U13" s="101">
        <v>42135.962118055555</v>
      </c>
      <c r="V13" s="99" t="s">
        <v>701</v>
      </c>
      <c r="W13" s="98"/>
      <c r="X13" s="98"/>
      <c r="Y13" s="103" t="s">
        <v>900</v>
      </c>
      <c r="Z13" s="88"/>
      <c r="AA13">
        <v>1</v>
      </c>
    </row>
    <row r="14" spans="1:27">
      <c r="A14" s="89" t="s">
        <v>223</v>
      </c>
      <c r="B14" s="89" t="s">
        <v>223</v>
      </c>
      <c r="C14" s="90"/>
      <c r="D14" s="91"/>
      <c r="E14" s="92"/>
      <c r="F14" s="93"/>
      <c r="G14" s="90"/>
      <c r="H14" s="94"/>
      <c r="I14" s="95"/>
      <c r="J14" s="95"/>
      <c r="K14" s="35" t="s">
        <v>65</v>
      </c>
      <c r="L14" s="96">
        <v>14</v>
      </c>
      <c r="M1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 s="97"/>
      <c r="O14" s="98" t="s">
        <v>177</v>
      </c>
      <c r="P14" s="101">
        <v>42135.967604166668</v>
      </c>
      <c r="Q14" s="98" t="s">
        <v>451</v>
      </c>
      <c r="R14" s="98"/>
      <c r="S14" s="98"/>
      <c r="T14" s="98"/>
      <c r="U14" s="101">
        <v>42135.967604166668</v>
      </c>
      <c r="V14" s="99" t="s">
        <v>702</v>
      </c>
      <c r="W14" s="98"/>
      <c r="X14" s="98"/>
      <c r="Y14" s="103" t="s">
        <v>901</v>
      </c>
      <c r="Z14" s="88"/>
      <c r="AA14">
        <v>1</v>
      </c>
    </row>
    <row r="15" spans="1:27">
      <c r="A15" s="89" t="s">
        <v>224</v>
      </c>
      <c r="B15" s="89" t="s">
        <v>404</v>
      </c>
      <c r="C15" s="90"/>
      <c r="D15" s="91"/>
      <c r="E15" s="92"/>
      <c r="F15" s="93"/>
      <c r="G15" s="90"/>
      <c r="H15" s="94"/>
      <c r="I15" s="95"/>
      <c r="J15" s="95"/>
      <c r="K15" s="35" t="s">
        <v>65</v>
      </c>
      <c r="L15" s="96">
        <v>15</v>
      </c>
      <c r="M1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 s="97"/>
      <c r="O15" s="98" t="s">
        <v>440</v>
      </c>
      <c r="P15" s="101">
        <v>42135.969305555554</v>
      </c>
      <c r="Q15" s="98" t="s">
        <v>452</v>
      </c>
      <c r="R15" s="98"/>
      <c r="S15" s="98"/>
      <c r="T15" s="98"/>
      <c r="U15" s="101">
        <v>42135.969305555554</v>
      </c>
      <c r="V15" s="99" t="s">
        <v>703</v>
      </c>
      <c r="W15" s="98"/>
      <c r="X15" s="98"/>
      <c r="Y15" s="103" t="s">
        <v>902</v>
      </c>
      <c r="Z15" s="103" t="s">
        <v>1090</v>
      </c>
      <c r="AA15" s="71">
        <v>1</v>
      </c>
    </row>
    <row r="16" spans="1:27">
      <c r="A16" s="89" t="s">
        <v>224</v>
      </c>
      <c r="B16" s="89" t="s">
        <v>405</v>
      </c>
      <c r="C16" s="90"/>
      <c r="D16" s="91"/>
      <c r="E16" s="92"/>
      <c r="F16" s="93"/>
      <c r="G16" s="90"/>
      <c r="H16" s="94"/>
      <c r="I16" s="95"/>
      <c r="J16" s="95"/>
      <c r="K16" s="35" t="s">
        <v>65</v>
      </c>
      <c r="L16" s="96">
        <v>16</v>
      </c>
      <c r="M1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 s="97"/>
      <c r="O16" s="98" t="s">
        <v>441</v>
      </c>
      <c r="P16" s="101">
        <v>42135.969305555554</v>
      </c>
      <c r="Q16" s="98" t="s">
        <v>452</v>
      </c>
      <c r="R16" s="98"/>
      <c r="S16" s="98"/>
      <c r="T16" s="98"/>
      <c r="U16" s="101">
        <v>42135.969305555554</v>
      </c>
      <c r="V16" s="99" t="s">
        <v>703</v>
      </c>
      <c r="W16" s="98"/>
      <c r="X16" s="98"/>
      <c r="Y16" s="103" t="s">
        <v>902</v>
      </c>
      <c r="Z16" s="103" t="s">
        <v>1090</v>
      </c>
      <c r="AA16" s="71">
        <v>1</v>
      </c>
    </row>
    <row r="17" spans="1:27">
      <c r="A17" s="89" t="s">
        <v>225</v>
      </c>
      <c r="B17" s="89" t="s">
        <v>398</v>
      </c>
      <c r="C17" s="90"/>
      <c r="D17" s="91"/>
      <c r="E17" s="92"/>
      <c r="F17" s="93"/>
      <c r="G17" s="90"/>
      <c r="H17" s="94"/>
      <c r="I17" s="95"/>
      <c r="J17" s="95"/>
      <c r="K17" s="35" t="s">
        <v>65</v>
      </c>
      <c r="L17" s="96">
        <v>17</v>
      </c>
      <c r="M1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 s="97"/>
      <c r="O17" s="98" t="s">
        <v>440</v>
      </c>
      <c r="P17" s="101">
        <v>42135.973333333335</v>
      </c>
      <c r="Q17" s="98" t="s">
        <v>453</v>
      </c>
      <c r="R17" s="98"/>
      <c r="S17" s="98"/>
      <c r="T17" s="98" t="s">
        <v>664</v>
      </c>
      <c r="U17" s="101">
        <v>42135.973333333335</v>
      </c>
      <c r="V17" s="99" t="s">
        <v>704</v>
      </c>
      <c r="W17" s="98"/>
      <c r="X17" s="98"/>
      <c r="Y17" s="103" t="s">
        <v>903</v>
      </c>
      <c r="Z17" s="88"/>
      <c r="AA17">
        <v>1</v>
      </c>
    </row>
    <row r="18" spans="1:27">
      <c r="A18" s="89" t="s">
        <v>225</v>
      </c>
      <c r="B18" s="89" t="s">
        <v>406</v>
      </c>
      <c r="C18" s="90"/>
      <c r="D18" s="91"/>
      <c r="E18" s="92"/>
      <c r="F18" s="93"/>
      <c r="G18" s="90"/>
      <c r="H18" s="94"/>
      <c r="I18" s="95"/>
      <c r="J18" s="95"/>
      <c r="K18" s="35" t="s">
        <v>65</v>
      </c>
      <c r="L18" s="96">
        <v>18</v>
      </c>
      <c r="M1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 s="97"/>
      <c r="O18" s="98" t="s">
        <v>440</v>
      </c>
      <c r="P18" s="101">
        <v>42135.973333333335</v>
      </c>
      <c r="Q18" s="98" t="s">
        <v>453</v>
      </c>
      <c r="R18" s="98"/>
      <c r="S18" s="98"/>
      <c r="T18" s="98" t="s">
        <v>664</v>
      </c>
      <c r="U18" s="101">
        <v>42135.973333333335</v>
      </c>
      <c r="V18" s="99" t="s">
        <v>704</v>
      </c>
      <c r="W18" s="98"/>
      <c r="X18" s="98"/>
      <c r="Y18" s="103" t="s">
        <v>903</v>
      </c>
      <c r="Z18" s="88"/>
      <c r="AA18">
        <v>1</v>
      </c>
    </row>
    <row r="19" spans="1:27">
      <c r="A19" s="89" t="s">
        <v>225</v>
      </c>
      <c r="B19" s="89" t="s">
        <v>399</v>
      </c>
      <c r="C19" s="90"/>
      <c r="D19" s="91"/>
      <c r="E19" s="92"/>
      <c r="F19" s="93"/>
      <c r="G19" s="90"/>
      <c r="H19" s="94"/>
      <c r="I19" s="95"/>
      <c r="J19" s="95"/>
      <c r="K19" s="35" t="s">
        <v>65</v>
      </c>
      <c r="L19" s="96">
        <v>19</v>
      </c>
      <c r="M1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 s="97"/>
      <c r="O19" s="98" t="s">
        <v>440</v>
      </c>
      <c r="P19" s="101">
        <v>42135.973333333335</v>
      </c>
      <c r="Q19" s="98" t="s">
        <v>453</v>
      </c>
      <c r="R19" s="98"/>
      <c r="S19" s="98"/>
      <c r="T19" s="98" t="s">
        <v>664</v>
      </c>
      <c r="U19" s="101">
        <v>42135.973333333335</v>
      </c>
      <c r="V19" s="99" t="s">
        <v>704</v>
      </c>
      <c r="W19" s="98"/>
      <c r="X19" s="98"/>
      <c r="Y19" s="103" t="s">
        <v>903</v>
      </c>
      <c r="Z19" s="88"/>
      <c r="AA19">
        <v>1</v>
      </c>
    </row>
    <row r="20" spans="1:27">
      <c r="A20" s="89" t="s">
        <v>225</v>
      </c>
      <c r="B20" s="89" t="s">
        <v>397</v>
      </c>
      <c r="C20" s="90"/>
      <c r="D20" s="91"/>
      <c r="E20" s="92"/>
      <c r="F20" s="93"/>
      <c r="G20" s="90"/>
      <c r="H20" s="94"/>
      <c r="I20" s="95"/>
      <c r="J20" s="95"/>
      <c r="K20" s="35" t="s">
        <v>65</v>
      </c>
      <c r="L20" s="96">
        <v>20</v>
      </c>
      <c r="M2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 s="97"/>
      <c r="O20" s="98" t="s">
        <v>440</v>
      </c>
      <c r="P20" s="101">
        <v>42135.973333333335</v>
      </c>
      <c r="Q20" s="98" t="s">
        <v>453</v>
      </c>
      <c r="R20" s="98"/>
      <c r="S20" s="98"/>
      <c r="T20" s="98" t="s">
        <v>664</v>
      </c>
      <c r="U20" s="101">
        <v>42135.973333333335</v>
      </c>
      <c r="V20" s="99" t="s">
        <v>704</v>
      </c>
      <c r="W20" s="98"/>
      <c r="X20" s="98"/>
      <c r="Y20" s="103" t="s">
        <v>903</v>
      </c>
      <c r="Z20" s="88"/>
      <c r="AA20">
        <v>1</v>
      </c>
    </row>
    <row r="21" spans="1:27">
      <c r="A21" s="89" t="s">
        <v>225</v>
      </c>
      <c r="B21" s="89" t="s">
        <v>396</v>
      </c>
      <c r="C21" s="90"/>
      <c r="D21" s="91"/>
      <c r="E21" s="92"/>
      <c r="F21" s="93"/>
      <c r="G21" s="90"/>
      <c r="H21" s="94"/>
      <c r="I21" s="95"/>
      <c r="J21" s="95"/>
      <c r="K21" s="35" t="s">
        <v>65</v>
      </c>
      <c r="L21" s="96">
        <v>21</v>
      </c>
      <c r="M2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 s="97"/>
      <c r="O21" s="98" t="s">
        <v>440</v>
      </c>
      <c r="P21" s="101">
        <v>42135.973333333335</v>
      </c>
      <c r="Q21" s="98" t="s">
        <v>453</v>
      </c>
      <c r="R21" s="98"/>
      <c r="S21" s="98"/>
      <c r="T21" s="98" t="s">
        <v>664</v>
      </c>
      <c r="U21" s="101">
        <v>42135.973333333335</v>
      </c>
      <c r="V21" s="99" t="s">
        <v>704</v>
      </c>
      <c r="W21" s="98"/>
      <c r="X21" s="98"/>
      <c r="Y21" s="103" t="s">
        <v>903</v>
      </c>
      <c r="Z21" s="88"/>
      <c r="AA21">
        <v>1</v>
      </c>
    </row>
    <row r="22" spans="1:27">
      <c r="A22" s="89" t="s">
        <v>226</v>
      </c>
      <c r="B22" s="89" t="s">
        <v>407</v>
      </c>
      <c r="C22" s="90"/>
      <c r="D22" s="91"/>
      <c r="E22" s="92"/>
      <c r="F22" s="93"/>
      <c r="G22" s="90"/>
      <c r="H22" s="94"/>
      <c r="I22" s="95"/>
      <c r="J22" s="95"/>
      <c r="K22" s="35" t="s">
        <v>65</v>
      </c>
      <c r="L22" s="96">
        <v>22</v>
      </c>
      <c r="M2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 s="97"/>
      <c r="O22" s="98" t="s">
        <v>441</v>
      </c>
      <c r="P22" s="101">
        <v>42135.980138888888</v>
      </c>
      <c r="Q22" s="98" t="s">
        <v>454</v>
      </c>
      <c r="R22" s="98"/>
      <c r="S22" s="98"/>
      <c r="T22" s="98"/>
      <c r="U22" s="101">
        <v>42135.980138888888</v>
      </c>
      <c r="V22" s="99" t="s">
        <v>705</v>
      </c>
      <c r="W22" s="98"/>
      <c r="X22" s="98"/>
      <c r="Y22" s="103" t="s">
        <v>904</v>
      </c>
      <c r="Z22" s="88"/>
      <c r="AA22">
        <v>1</v>
      </c>
    </row>
    <row r="23" spans="1:27">
      <c r="A23" s="89" t="s">
        <v>227</v>
      </c>
      <c r="B23" s="89" t="s">
        <v>227</v>
      </c>
      <c r="C23" s="90"/>
      <c r="D23" s="91"/>
      <c r="E23" s="92"/>
      <c r="F23" s="93"/>
      <c r="G23" s="90"/>
      <c r="H23" s="94"/>
      <c r="I23" s="95"/>
      <c r="J23" s="95"/>
      <c r="K23" s="35" t="s">
        <v>65</v>
      </c>
      <c r="L23" s="96">
        <v>23</v>
      </c>
      <c r="M2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 s="97"/>
      <c r="O23" s="98" t="s">
        <v>177</v>
      </c>
      <c r="P23" s="101">
        <v>42135.986597222225</v>
      </c>
      <c r="Q23" s="98" t="s">
        <v>455</v>
      </c>
      <c r="R23" s="127" t="s">
        <v>588</v>
      </c>
      <c r="S23" s="98" t="s">
        <v>633</v>
      </c>
      <c r="T23" s="98" t="s">
        <v>665</v>
      </c>
      <c r="U23" s="101">
        <v>42135.986597222225</v>
      </c>
      <c r="V23" s="99" t="s">
        <v>706</v>
      </c>
      <c r="W23" s="98"/>
      <c r="X23" s="98"/>
      <c r="Y23" s="103" t="s">
        <v>905</v>
      </c>
      <c r="Z23" s="88"/>
      <c r="AA23">
        <v>1</v>
      </c>
    </row>
    <row r="24" spans="1:27">
      <c r="A24" s="89" t="s">
        <v>228</v>
      </c>
      <c r="B24" s="89" t="s">
        <v>227</v>
      </c>
      <c r="C24" s="90"/>
      <c r="D24" s="91"/>
      <c r="E24" s="92"/>
      <c r="F24" s="93"/>
      <c r="G24" s="90"/>
      <c r="H24" s="94"/>
      <c r="I24" s="95"/>
      <c r="J24" s="95"/>
      <c r="K24" s="35" t="s">
        <v>65</v>
      </c>
      <c r="L24" s="96">
        <v>24</v>
      </c>
      <c r="M2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4" s="97"/>
      <c r="O24" s="98" t="s">
        <v>440</v>
      </c>
      <c r="P24" s="101">
        <v>42135.987719907411</v>
      </c>
      <c r="Q24" s="98" t="s">
        <v>456</v>
      </c>
      <c r="R24" s="127" t="s">
        <v>588</v>
      </c>
      <c r="S24" s="98" t="s">
        <v>633</v>
      </c>
      <c r="T24" s="98" t="s">
        <v>665</v>
      </c>
      <c r="U24" s="101">
        <v>42135.987719907411</v>
      </c>
      <c r="V24" s="99" t="s">
        <v>707</v>
      </c>
      <c r="W24" s="98"/>
      <c r="X24" s="98"/>
      <c r="Y24" s="103" t="s">
        <v>906</v>
      </c>
      <c r="Z24" s="88"/>
      <c r="AA24">
        <v>1</v>
      </c>
    </row>
    <row r="25" spans="1:27">
      <c r="A25" s="89" t="s">
        <v>229</v>
      </c>
      <c r="B25" s="89" t="s">
        <v>229</v>
      </c>
      <c r="C25" s="90"/>
      <c r="D25" s="91"/>
      <c r="E25" s="92"/>
      <c r="F25" s="93"/>
      <c r="G25" s="90"/>
      <c r="H25" s="94"/>
      <c r="I25" s="95"/>
      <c r="J25" s="95"/>
      <c r="K25" s="35" t="s">
        <v>65</v>
      </c>
      <c r="L25" s="96">
        <v>25</v>
      </c>
      <c r="M2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5" s="97"/>
      <c r="O25" s="98" t="s">
        <v>177</v>
      </c>
      <c r="P25" s="101">
        <v>42136.02685185185</v>
      </c>
      <c r="Q25" s="98" t="s">
        <v>457</v>
      </c>
      <c r="R25" s="98"/>
      <c r="S25" s="98"/>
      <c r="T25" s="98" t="s">
        <v>666</v>
      </c>
      <c r="U25" s="101">
        <v>42136.02685185185</v>
      </c>
      <c r="V25" s="99" t="s">
        <v>708</v>
      </c>
      <c r="W25" s="98">
        <v>0</v>
      </c>
      <c r="X25" s="98">
        <v>0</v>
      </c>
      <c r="Y25" s="103" t="s">
        <v>907</v>
      </c>
      <c r="Z25" s="88"/>
      <c r="AA25">
        <v>1</v>
      </c>
    </row>
    <row r="26" spans="1:27">
      <c r="A26" s="89" t="s">
        <v>230</v>
      </c>
      <c r="B26" s="89" t="s">
        <v>229</v>
      </c>
      <c r="C26" s="90"/>
      <c r="D26" s="91"/>
      <c r="E26" s="92"/>
      <c r="F26" s="93"/>
      <c r="G26" s="90"/>
      <c r="H26" s="94"/>
      <c r="I26" s="95"/>
      <c r="J26" s="95"/>
      <c r="K26" s="35" t="s">
        <v>65</v>
      </c>
      <c r="L26" s="96">
        <v>26</v>
      </c>
      <c r="M2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6" s="97"/>
      <c r="O26" s="98" t="s">
        <v>440</v>
      </c>
      <c r="P26" s="101">
        <v>42136.030092592591</v>
      </c>
      <c r="Q26" s="98" t="s">
        <v>458</v>
      </c>
      <c r="R26" s="98"/>
      <c r="S26" s="98"/>
      <c r="T26" s="98" t="s">
        <v>666</v>
      </c>
      <c r="U26" s="101">
        <v>42136.030092592591</v>
      </c>
      <c r="V26" s="99" t="s">
        <v>709</v>
      </c>
      <c r="W26" s="98"/>
      <c r="X26" s="98"/>
      <c r="Y26" s="103" t="s">
        <v>908</v>
      </c>
      <c r="Z26" s="88"/>
      <c r="AA26">
        <v>1</v>
      </c>
    </row>
    <row r="27" spans="1:27">
      <c r="A27" s="89" t="s">
        <v>231</v>
      </c>
      <c r="B27" s="89" t="s">
        <v>408</v>
      </c>
      <c r="C27" s="90"/>
      <c r="D27" s="91"/>
      <c r="E27" s="92"/>
      <c r="F27" s="93"/>
      <c r="G27" s="90"/>
      <c r="H27" s="94"/>
      <c r="I27" s="95"/>
      <c r="J27" s="95"/>
      <c r="K27" s="35" t="s">
        <v>65</v>
      </c>
      <c r="L27" s="96">
        <v>27</v>
      </c>
      <c r="M2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7" s="97"/>
      <c r="O27" s="98" t="s">
        <v>441</v>
      </c>
      <c r="P27" s="101">
        <v>42136.049583333333</v>
      </c>
      <c r="Q27" s="98" t="s">
        <v>459</v>
      </c>
      <c r="R27" s="98"/>
      <c r="S27" s="98"/>
      <c r="T27" s="98"/>
      <c r="U27" s="101">
        <v>42136.049583333333</v>
      </c>
      <c r="V27" s="99" t="s">
        <v>710</v>
      </c>
      <c r="W27" s="98"/>
      <c r="X27" s="98"/>
      <c r="Y27" s="103" t="s">
        <v>909</v>
      </c>
      <c r="Z27" s="103" t="s">
        <v>1091</v>
      </c>
      <c r="AA27" s="71">
        <v>1</v>
      </c>
    </row>
    <row r="28" spans="1:27">
      <c r="A28" s="89" t="s">
        <v>232</v>
      </c>
      <c r="B28" s="89" t="s">
        <v>409</v>
      </c>
      <c r="C28" s="90"/>
      <c r="D28" s="91"/>
      <c r="E28" s="92"/>
      <c r="F28" s="93"/>
      <c r="G28" s="90"/>
      <c r="H28" s="94"/>
      <c r="I28" s="95"/>
      <c r="J28" s="95"/>
      <c r="K28" s="35" t="s">
        <v>65</v>
      </c>
      <c r="L28" s="96">
        <v>28</v>
      </c>
      <c r="M2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8" s="97"/>
      <c r="O28" s="98" t="s">
        <v>441</v>
      </c>
      <c r="P28" s="101">
        <v>42136.050335648149</v>
      </c>
      <c r="Q28" s="98" t="s">
        <v>460</v>
      </c>
      <c r="R28" s="98"/>
      <c r="S28" s="98"/>
      <c r="T28" s="98"/>
      <c r="U28" s="101">
        <v>42136.050335648149</v>
      </c>
      <c r="V28" s="99" t="s">
        <v>711</v>
      </c>
      <c r="W28" s="98"/>
      <c r="X28" s="98"/>
      <c r="Y28" s="103" t="s">
        <v>910</v>
      </c>
      <c r="Z28" s="103" t="s">
        <v>1092</v>
      </c>
      <c r="AA28" s="71">
        <v>1</v>
      </c>
    </row>
    <row r="29" spans="1:27">
      <c r="A29" s="89" t="s">
        <v>233</v>
      </c>
      <c r="B29" s="89" t="s">
        <v>233</v>
      </c>
      <c r="C29" s="90"/>
      <c r="D29" s="91"/>
      <c r="E29" s="92"/>
      <c r="F29" s="93"/>
      <c r="G29" s="90"/>
      <c r="H29" s="94"/>
      <c r="I29" s="95"/>
      <c r="J29" s="95"/>
      <c r="K29" s="35" t="s">
        <v>65</v>
      </c>
      <c r="L29" s="96">
        <v>29</v>
      </c>
      <c r="M2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9" s="97"/>
      <c r="O29" s="98" t="s">
        <v>177</v>
      </c>
      <c r="P29" s="101">
        <v>42136.067233796297</v>
      </c>
      <c r="Q29" s="98" t="s">
        <v>461</v>
      </c>
      <c r="R29" s="127" t="s">
        <v>589</v>
      </c>
      <c r="S29" s="98" t="s">
        <v>634</v>
      </c>
      <c r="T29" s="98"/>
      <c r="U29" s="101">
        <v>42136.067233796297</v>
      </c>
      <c r="V29" s="99" t="s">
        <v>712</v>
      </c>
      <c r="W29" s="98"/>
      <c r="X29" s="98"/>
      <c r="Y29" s="103" t="s">
        <v>911</v>
      </c>
      <c r="Z29" s="88"/>
      <c r="AA29">
        <v>1</v>
      </c>
    </row>
    <row r="30" spans="1:27">
      <c r="A30" s="89" t="s">
        <v>234</v>
      </c>
      <c r="B30" s="89" t="s">
        <v>234</v>
      </c>
      <c r="C30" s="90"/>
      <c r="D30" s="91"/>
      <c r="E30" s="92"/>
      <c r="F30" s="93"/>
      <c r="G30" s="90"/>
      <c r="H30" s="94"/>
      <c r="I30" s="95"/>
      <c r="J30" s="95"/>
      <c r="K30" s="35" t="s">
        <v>65</v>
      </c>
      <c r="L30" s="96">
        <v>30</v>
      </c>
      <c r="M3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0" s="97"/>
      <c r="O30" s="98" t="s">
        <v>177</v>
      </c>
      <c r="P30" s="101">
        <v>42136.068599537037</v>
      </c>
      <c r="Q30" s="98" t="s">
        <v>462</v>
      </c>
      <c r="R30" s="98"/>
      <c r="S30" s="98"/>
      <c r="T30" s="98"/>
      <c r="U30" s="101">
        <v>42136.068599537037</v>
      </c>
      <c r="V30" s="99" t="s">
        <v>713</v>
      </c>
      <c r="W30" s="98"/>
      <c r="X30" s="98"/>
      <c r="Y30" s="103" t="s">
        <v>912</v>
      </c>
      <c r="Z30" s="88"/>
      <c r="AA30">
        <v>1</v>
      </c>
    </row>
    <row r="31" spans="1:27">
      <c r="A31" s="89" t="s">
        <v>235</v>
      </c>
      <c r="B31" s="89" t="s">
        <v>235</v>
      </c>
      <c r="C31" s="90"/>
      <c r="D31" s="91"/>
      <c r="E31" s="92"/>
      <c r="F31" s="93"/>
      <c r="G31" s="90"/>
      <c r="H31" s="94"/>
      <c r="I31" s="95"/>
      <c r="J31" s="95"/>
      <c r="K31" s="35" t="s">
        <v>65</v>
      </c>
      <c r="L31" s="96">
        <v>31</v>
      </c>
      <c r="M3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1" s="97"/>
      <c r="O31" s="98" t="s">
        <v>177</v>
      </c>
      <c r="P31" s="101">
        <v>42136.072164351855</v>
      </c>
      <c r="Q31" s="98" t="s">
        <v>463</v>
      </c>
      <c r="R31" s="98"/>
      <c r="S31" s="98"/>
      <c r="T31" s="98"/>
      <c r="U31" s="101">
        <v>42136.072164351855</v>
      </c>
      <c r="V31" s="99" t="s">
        <v>714</v>
      </c>
      <c r="W31" s="98"/>
      <c r="X31" s="98"/>
      <c r="Y31" s="103" t="s">
        <v>913</v>
      </c>
      <c r="Z31" s="88"/>
      <c r="AA31">
        <v>1</v>
      </c>
    </row>
    <row r="32" spans="1:27">
      <c r="A32" s="89" t="s">
        <v>236</v>
      </c>
      <c r="B32" s="89" t="s">
        <v>410</v>
      </c>
      <c r="C32" s="90"/>
      <c r="D32" s="91"/>
      <c r="E32" s="92"/>
      <c r="F32" s="93"/>
      <c r="G32" s="90"/>
      <c r="H32" s="94"/>
      <c r="I32" s="95"/>
      <c r="J32" s="95"/>
      <c r="K32" s="35" t="s">
        <v>65</v>
      </c>
      <c r="L32" s="96">
        <v>32</v>
      </c>
      <c r="M3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2" s="97"/>
      <c r="O32" s="98" t="s">
        <v>440</v>
      </c>
      <c r="P32" s="101">
        <v>42136.076018518521</v>
      </c>
      <c r="Q32" s="98" t="s">
        <v>464</v>
      </c>
      <c r="R32" s="98"/>
      <c r="S32" s="98"/>
      <c r="T32" s="98"/>
      <c r="U32" s="101">
        <v>42136.076018518521</v>
      </c>
      <c r="V32" s="99" t="s">
        <v>715</v>
      </c>
      <c r="W32" s="98"/>
      <c r="X32" s="98"/>
      <c r="Y32" s="103" t="s">
        <v>914</v>
      </c>
      <c r="Z32" s="88"/>
      <c r="AA32">
        <v>1</v>
      </c>
    </row>
    <row r="33" spans="1:27">
      <c r="A33" s="89" t="s">
        <v>237</v>
      </c>
      <c r="B33" s="89" t="s">
        <v>237</v>
      </c>
      <c r="C33" s="90"/>
      <c r="D33" s="91"/>
      <c r="E33" s="92"/>
      <c r="F33" s="93"/>
      <c r="G33" s="90"/>
      <c r="H33" s="94"/>
      <c r="I33" s="95"/>
      <c r="J33" s="95"/>
      <c r="K33" s="35" t="s">
        <v>65</v>
      </c>
      <c r="L33" s="96">
        <v>33</v>
      </c>
      <c r="M3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3" s="97"/>
      <c r="O33" s="98" t="s">
        <v>177</v>
      </c>
      <c r="P33" s="101">
        <v>42136.07885416667</v>
      </c>
      <c r="Q33" s="98" t="s">
        <v>465</v>
      </c>
      <c r="R33" s="98"/>
      <c r="S33" s="98"/>
      <c r="T33" s="98"/>
      <c r="U33" s="101">
        <v>42136.07885416667</v>
      </c>
      <c r="V33" s="99" t="s">
        <v>716</v>
      </c>
      <c r="W33" s="98"/>
      <c r="X33" s="98"/>
      <c r="Y33" s="103" t="s">
        <v>915</v>
      </c>
      <c r="Z33" s="88"/>
      <c r="AA33">
        <v>1</v>
      </c>
    </row>
    <row r="34" spans="1:27">
      <c r="A34" s="89" t="s">
        <v>238</v>
      </c>
      <c r="B34" s="89" t="s">
        <v>238</v>
      </c>
      <c r="C34" s="90"/>
      <c r="D34" s="91"/>
      <c r="E34" s="92"/>
      <c r="F34" s="93"/>
      <c r="G34" s="90"/>
      <c r="H34" s="94"/>
      <c r="I34" s="95"/>
      <c r="J34" s="95"/>
      <c r="K34" s="35" t="s">
        <v>65</v>
      </c>
      <c r="L34" s="96">
        <v>34</v>
      </c>
      <c r="M3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4" s="97"/>
      <c r="O34" s="98" t="s">
        <v>177</v>
      </c>
      <c r="P34" s="101">
        <v>42136.086412037039</v>
      </c>
      <c r="Q34" s="98" t="s">
        <v>466</v>
      </c>
      <c r="R34" s="98"/>
      <c r="S34" s="98"/>
      <c r="T34" s="98"/>
      <c r="U34" s="101">
        <v>42136.086412037039</v>
      </c>
      <c r="V34" s="99" t="s">
        <v>717</v>
      </c>
      <c r="W34" s="98"/>
      <c r="X34" s="98"/>
      <c r="Y34" s="103" t="s">
        <v>916</v>
      </c>
      <c r="Z34" s="88"/>
      <c r="AA34">
        <v>1</v>
      </c>
    </row>
    <row r="35" spans="1:27">
      <c r="A35" s="89" t="s">
        <v>239</v>
      </c>
      <c r="B35" s="89" t="s">
        <v>239</v>
      </c>
      <c r="C35" s="90"/>
      <c r="D35" s="91"/>
      <c r="E35" s="92"/>
      <c r="F35" s="93"/>
      <c r="G35" s="90"/>
      <c r="H35" s="94"/>
      <c r="I35" s="95"/>
      <c r="J35" s="95"/>
      <c r="K35" s="35" t="s">
        <v>65</v>
      </c>
      <c r="L35" s="96">
        <v>35</v>
      </c>
      <c r="M3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5" s="97"/>
      <c r="O35" s="98" t="s">
        <v>177</v>
      </c>
      <c r="P35" s="101">
        <v>42136.096747685187</v>
      </c>
      <c r="Q35" s="98" t="s">
        <v>467</v>
      </c>
      <c r="R35" s="98"/>
      <c r="S35" s="98"/>
      <c r="T35" s="98"/>
      <c r="U35" s="101">
        <v>42136.096747685187</v>
      </c>
      <c r="V35" s="99" t="s">
        <v>718</v>
      </c>
      <c r="W35" s="98"/>
      <c r="X35" s="98"/>
      <c r="Y35" s="103" t="s">
        <v>917</v>
      </c>
      <c r="Z35" s="88"/>
      <c r="AA35">
        <v>1</v>
      </c>
    </row>
    <row r="36" spans="1:27">
      <c r="A36" s="89" t="s">
        <v>240</v>
      </c>
      <c r="B36" s="89" t="s">
        <v>239</v>
      </c>
      <c r="C36" s="90"/>
      <c r="D36" s="91"/>
      <c r="E36" s="92"/>
      <c r="F36" s="93"/>
      <c r="G36" s="90"/>
      <c r="H36" s="94"/>
      <c r="I36" s="95"/>
      <c r="J36" s="95"/>
      <c r="K36" s="35" t="s">
        <v>65</v>
      </c>
      <c r="L36" s="96">
        <v>36</v>
      </c>
      <c r="M3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6" s="97"/>
      <c r="O36" s="98" t="s">
        <v>440</v>
      </c>
      <c r="P36" s="101">
        <v>42136.097430555557</v>
      </c>
      <c r="Q36" s="98" t="s">
        <v>468</v>
      </c>
      <c r="R36" s="98"/>
      <c r="S36" s="98"/>
      <c r="T36" s="98"/>
      <c r="U36" s="101">
        <v>42136.097430555557</v>
      </c>
      <c r="V36" s="99" t="s">
        <v>719</v>
      </c>
      <c r="W36" s="98"/>
      <c r="X36" s="98"/>
      <c r="Y36" s="103" t="s">
        <v>918</v>
      </c>
      <c r="Z36" s="88"/>
      <c r="AA36">
        <v>1</v>
      </c>
    </row>
    <row r="37" spans="1:27">
      <c r="A37" s="89" t="s">
        <v>241</v>
      </c>
      <c r="B37" s="89" t="s">
        <v>241</v>
      </c>
      <c r="C37" s="90"/>
      <c r="D37" s="91"/>
      <c r="E37" s="92"/>
      <c r="F37" s="93"/>
      <c r="G37" s="90"/>
      <c r="H37" s="94"/>
      <c r="I37" s="95"/>
      <c r="J37" s="95"/>
      <c r="K37" s="35" t="s">
        <v>65</v>
      </c>
      <c r="L37" s="96">
        <v>37</v>
      </c>
      <c r="M3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7" s="97"/>
      <c r="O37" s="98" t="s">
        <v>177</v>
      </c>
      <c r="P37" s="101">
        <v>42136.102673611109</v>
      </c>
      <c r="Q37" s="98" t="s">
        <v>469</v>
      </c>
      <c r="R37" s="98"/>
      <c r="S37" s="98"/>
      <c r="T37" s="98"/>
      <c r="U37" s="101">
        <v>42136.102673611109</v>
      </c>
      <c r="V37" s="99" t="s">
        <v>720</v>
      </c>
      <c r="W37" s="98"/>
      <c r="X37" s="98"/>
      <c r="Y37" s="103" t="s">
        <v>919</v>
      </c>
      <c r="Z37" s="88"/>
      <c r="AA37">
        <v>1</v>
      </c>
    </row>
    <row r="38" spans="1:27">
      <c r="A38" s="89" t="s">
        <v>242</v>
      </c>
      <c r="B38" s="89" t="s">
        <v>242</v>
      </c>
      <c r="C38" s="90"/>
      <c r="D38" s="91"/>
      <c r="E38" s="92"/>
      <c r="F38" s="93"/>
      <c r="G38" s="90"/>
      <c r="H38" s="94"/>
      <c r="I38" s="95"/>
      <c r="J38" s="95"/>
      <c r="K38" s="35" t="s">
        <v>65</v>
      </c>
      <c r="L38" s="96">
        <v>38</v>
      </c>
      <c r="M3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8" s="97"/>
      <c r="O38" s="98" t="s">
        <v>177</v>
      </c>
      <c r="P38" s="101">
        <v>42136.109236111108</v>
      </c>
      <c r="Q38" s="98" t="s">
        <v>470</v>
      </c>
      <c r="R38" s="98"/>
      <c r="S38" s="98"/>
      <c r="T38" s="98"/>
      <c r="U38" s="101">
        <v>42136.109236111108</v>
      </c>
      <c r="V38" s="99" t="s">
        <v>721</v>
      </c>
      <c r="W38" s="98"/>
      <c r="X38" s="98"/>
      <c r="Y38" s="103" t="s">
        <v>920</v>
      </c>
      <c r="Z38" s="88"/>
      <c r="AA38">
        <v>1</v>
      </c>
    </row>
    <row r="39" spans="1:27">
      <c r="A39" s="89" t="s">
        <v>243</v>
      </c>
      <c r="B39" s="89" t="s">
        <v>243</v>
      </c>
      <c r="C39" s="90"/>
      <c r="D39" s="91"/>
      <c r="E39" s="92"/>
      <c r="F39" s="93"/>
      <c r="G39" s="90"/>
      <c r="H39" s="94"/>
      <c r="I39" s="95"/>
      <c r="J39" s="95"/>
      <c r="K39" s="35" t="s">
        <v>65</v>
      </c>
      <c r="L39" s="96">
        <v>39</v>
      </c>
      <c r="M3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39" s="97"/>
      <c r="O39" s="98" t="s">
        <v>177</v>
      </c>
      <c r="P39" s="101">
        <v>42136.109722222223</v>
      </c>
      <c r="Q39" s="98" t="s">
        <v>471</v>
      </c>
      <c r="R39" s="98"/>
      <c r="S39" s="98"/>
      <c r="T39" s="98" t="s">
        <v>667</v>
      </c>
      <c r="U39" s="101">
        <v>42136.109722222223</v>
      </c>
      <c r="V39" s="99" t="s">
        <v>722</v>
      </c>
      <c r="W39" s="98"/>
      <c r="X39" s="98"/>
      <c r="Y39" s="103" t="s">
        <v>921</v>
      </c>
      <c r="Z39" s="88"/>
      <c r="AA39">
        <v>1</v>
      </c>
    </row>
    <row r="40" spans="1:27">
      <c r="A40" s="89" t="s">
        <v>244</v>
      </c>
      <c r="B40" s="89" t="s">
        <v>401</v>
      </c>
      <c r="C40" s="90"/>
      <c r="D40" s="91"/>
      <c r="E40" s="92"/>
      <c r="F40" s="93"/>
      <c r="G40" s="90"/>
      <c r="H40" s="94"/>
      <c r="I40" s="95"/>
      <c r="J40" s="95"/>
      <c r="K40" s="35" t="s">
        <v>65</v>
      </c>
      <c r="L40" s="96">
        <v>40</v>
      </c>
      <c r="M4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0" s="97"/>
      <c r="O40" s="98" t="s">
        <v>440</v>
      </c>
      <c r="P40" s="101">
        <v>42136.117106481484</v>
      </c>
      <c r="Q40" s="98" t="s">
        <v>444</v>
      </c>
      <c r="R40" s="98"/>
      <c r="S40" s="98"/>
      <c r="T40" s="98"/>
      <c r="U40" s="101">
        <v>42136.117106481484</v>
      </c>
      <c r="V40" s="99" t="s">
        <v>723</v>
      </c>
      <c r="W40" s="98"/>
      <c r="X40" s="98"/>
      <c r="Y40" s="103" t="s">
        <v>922</v>
      </c>
      <c r="Z40" s="88"/>
      <c r="AA40">
        <v>1</v>
      </c>
    </row>
    <row r="41" spans="1:27">
      <c r="A41" s="89" t="s">
        <v>245</v>
      </c>
      <c r="B41" s="89" t="s">
        <v>245</v>
      </c>
      <c r="C41" s="90"/>
      <c r="D41" s="91"/>
      <c r="E41" s="92"/>
      <c r="F41" s="93"/>
      <c r="G41" s="90"/>
      <c r="H41" s="94"/>
      <c r="I41" s="95"/>
      <c r="J41" s="95"/>
      <c r="K41" s="35" t="s">
        <v>65</v>
      </c>
      <c r="L41" s="96">
        <v>41</v>
      </c>
      <c r="M4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1" s="97"/>
      <c r="O41" s="98" t="s">
        <v>177</v>
      </c>
      <c r="P41" s="101">
        <v>42136.121747685182</v>
      </c>
      <c r="Q41" s="98" t="s">
        <v>472</v>
      </c>
      <c r="R41" s="98"/>
      <c r="S41" s="98"/>
      <c r="T41" s="98"/>
      <c r="U41" s="101">
        <v>42136.121747685182</v>
      </c>
      <c r="V41" s="99" t="s">
        <v>724</v>
      </c>
      <c r="W41" s="98"/>
      <c r="X41" s="98"/>
      <c r="Y41" s="103" t="s">
        <v>923</v>
      </c>
      <c r="Z41" s="88"/>
      <c r="AA41">
        <v>1</v>
      </c>
    </row>
    <row r="42" spans="1:27">
      <c r="A42" s="89" t="s">
        <v>246</v>
      </c>
      <c r="B42" s="89" t="s">
        <v>246</v>
      </c>
      <c r="C42" s="90"/>
      <c r="D42" s="91"/>
      <c r="E42" s="92"/>
      <c r="F42" s="93"/>
      <c r="G42" s="90"/>
      <c r="H42" s="94"/>
      <c r="I42" s="95"/>
      <c r="J42" s="95"/>
      <c r="K42" s="35" t="s">
        <v>65</v>
      </c>
      <c r="L42" s="96">
        <v>42</v>
      </c>
      <c r="M4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2" s="97"/>
      <c r="O42" s="98" t="s">
        <v>177</v>
      </c>
      <c r="P42" s="101">
        <v>42136.193368055552</v>
      </c>
      <c r="Q42" s="98" t="s">
        <v>473</v>
      </c>
      <c r="R42" s="98"/>
      <c r="S42" s="98"/>
      <c r="T42" s="98"/>
      <c r="U42" s="101">
        <v>42136.193368055552</v>
      </c>
      <c r="V42" s="99" t="s">
        <v>725</v>
      </c>
      <c r="W42" s="98"/>
      <c r="X42" s="98"/>
      <c r="Y42" s="103" t="s">
        <v>924</v>
      </c>
      <c r="Z42" s="88"/>
      <c r="AA42">
        <v>1</v>
      </c>
    </row>
    <row r="43" spans="1:27">
      <c r="A43" s="89" t="s">
        <v>247</v>
      </c>
      <c r="B43" s="89" t="s">
        <v>247</v>
      </c>
      <c r="C43" s="90"/>
      <c r="D43" s="91"/>
      <c r="E43" s="92"/>
      <c r="F43" s="93"/>
      <c r="G43" s="90"/>
      <c r="H43" s="94"/>
      <c r="I43" s="95"/>
      <c r="J43" s="95"/>
      <c r="K43" s="35" t="s">
        <v>65</v>
      </c>
      <c r="L43" s="96">
        <v>43</v>
      </c>
      <c r="M4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3" s="97"/>
      <c r="O43" s="98" t="s">
        <v>177</v>
      </c>
      <c r="P43" s="101">
        <v>42136.194016203706</v>
      </c>
      <c r="Q43" s="98" t="s">
        <v>474</v>
      </c>
      <c r="R43" s="98"/>
      <c r="S43" s="98"/>
      <c r="T43" s="98"/>
      <c r="U43" s="101">
        <v>42136.194016203706</v>
      </c>
      <c r="V43" s="99" t="s">
        <v>726</v>
      </c>
      <c r="W43" s="98"/>
      <c r="X43" s="98"/>
      <c r="Y43" s="103" t="s">
        <v>925</v>
      </c>
      <c r="Z43" s="88"/>
      <c r="AA43">
        <v>1</v>
      </c>
    </row>
    <row r="44" spans="1:27">
      <c r="A44" s="89" t="s">
        <v>248</v>
      </c>
      <c r="B44" s="89" t="s">
        <v>248</v>
      </c>
      <c r="C44" s="90"/>
      <c r="D44" s="91"/>
      <c r="E44" s="92"/>
      <c r="F44" s="93"/>
      <c r="G44" s="90"/>
      <c r="H44" s="94"/>
      <c r="I44" s="95"/>
      <c r="J44" s="95"/>
      <c r="K44" s="35" t="s">
        <v>65</v>
      </c>
      <c r="L44" s="96">
        <v>44</v>
      </c>
      <c r="M4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4" s="97"/>
      <c r="O44" s="98" t="s">
        <v>177</v>
      </c>
      <c r="P44" s="101">
        <v>42136.216805555552</v>
      </c>
      <c r="Q44" s="98" t="s">
        <v>475</v>
      </c>
      <c r="R44" s="98"/>
      <c r="S44" s="98"/>
      <c r="T44" s="98"/>
      <c r="U44" s="101">
        <v>42136.216805555552</v>
      </c>
      <c r="V44" s="99" t="s">
        <v>727</v>
      </c>
      <c r="W44" s="98"/>
      <c r="X44" s="98"/>
      <c r="Y44" s="103" t="s">
        <v>926</v>
      </c>
      <c r="Z44" s="88"/>
      <c r="AA44">
        <v>1</v>
      </c>
    </row>
    <row r="45" spans="1:27">
      <c r="A45" s="89" t="s">
        <v>249</v>
      </c>
      <c r="B45" s="89" t="s">
        <v>249</v>
      </c>
      <c r="C45" s="90"/>
      <c r="D45" s="91"/>
      <c r="E45" s="92"/>
      <c r="F45" s="93"/>
      <c r="G45" s="90"/>
      <c r="H45" s="94"/>
      <c r="I45" s="95"/>
      <c r="J45" s="95"/>
      <c r="K45" s="35" t="s">
        <v>65</v>
      </c>
      <c r="L45" s="96">
        <v>45</v>
      </c>
      <c r="M4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5" s="97"/>
      <c r="O45" s="98" t="s">
        <v>177</v>
      </c>
      <c r="P45" s="101">
        <v>42136.22729166667</v>
      </c>
      <c r="Q45" s="98" t="s">
        <v>476</v>
      </c>
      <c r="R45" s="98"/>
      <c r="S45" s="98"/>
      <c r="T45" s="98"/>
      <c r="U45" s="101">
        <v>42136.22729166667</v>
      </c>
      <c r="V45" s="99" t="s">
        <v>728</v>
      </c>
      <c r="W45" s="98"/>
      <c r="X45" s="98"/>
      <c r="Y45" s="103" t="s">
        <v>927</v>
      </c>
      <c r="Z45" s="88"/>
      <c r="AA45">
        <v>1</v>
      </c>
    </row>
    <row r="46" spans="1:27">
      <c r="A46" s="89" t="s">
        <v>250</v>
      </c>
      <c r="B46" s="89" t="s">
        <v>249</v>
      </c>
      <c r="C46" s="90"/>
      <c r="D46" s="91"/>
      <c r="E46" s="92"/>
      <c r="F46" s="93"/>
      <c r="G46" s="90"/>
      <c r="H46" s="94"/>
      <c r="I46" s="95"/>
      <c r="J46" s="95"/>
      <c r="K46" s="35" t="s">
        <v>65</v>
      </c>
      <c r="L46" s="96">
        <v>46</v>
      </c>
      <c r="M4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6" s="97"/>
      <c r="O46" s="98" t="s">
        <v>440</v>
      </c>
      <c r="P46" s="101">
        <v>42136.23883101852</v>
      </c>
      <c r="Q46" s="98" t="s">
        <v>477</v>
      </c>
      <c r="R46" s="98"/>
      <c r="S46" s="98"/>
      <c r="T46" s="98"/>
      <c r="U46" s="101">
        <v>42136.23883101852</v>
      </c>
      <c r="V46" s="99" t="s">
        <v>729</v>
      </c>
      <c r="W46" s="98"/>
      <c r="X46" s="98"/>
      <c r="Y46" s="103" t="s">
        <v>928</v>
      </c>
      <c r="Z46" s="88"/>
      <c r="AA46">
        <v>1</v>
      </c>
    </row>
    <row r="47" spans="1:27">
      <c r="A47" s="89" t="s">
        <v>251</v>
      </c>
      <c r="B47" s="89" t="s">
        <v>251</v>
      </c>
      <c r="C47" s="90"/>
      <c r="D47" s="91"/>
      <c r="E47" s="92"/>
      <c r="F47" s="93"/>
      <c r="G47" s="90"/>
      <c r="H47" s="94"/>
      <c r="I47" s="95"/>
      <c r="J47" s="95"/>
      <c r="K47" s="35" t="s">
        <v>65</v>
      </c>
      <c r="L47" s="96">
        <v>47</v>
      </c>
      <c r="M4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7" s="97"/>
      <c r="O47" s="98" t="s">
        <v>177</v>
      </c>
      <c r="P47" s="101">
        <v>42136.247870370367</v>
      </c>
      <c r="Q47" s="98" t="s">
        <v>478</v>
      </c>
      <c r="R47" s="127" t="s">
        <v>590</v>
      </c>
      <c r="S47" s="98" t="s">
        <v>635</v>
      </c>
      <c r="T47" s="98" t="s">
        <v>668</v>
      </c>
      <c r="U47" s="101">
        <v>42136.247870370367</v>
      </c>
      <c r="V47" s="99" t="s">
        <v>730</v>
      </c>
      <c r="W47" s="98"/>
      <c r="X47" s="98"/>
      <c r="Y47" s="103" t="s">
        <v>929</v>
      </c>
      <c r="Z47" s="88"/>
      <c r="AA47">
        <v>1</v>
      </c>
    </row>
    <row r="48" spans="1:27">
      <c r="A48" s="89" t="s">
        <v>252</v>
      </c>
      <c r="B48" s="89" t="s">
        <v>252</v>
      </c>
      <c r="C48" s="90"/>
      <c r="D48" s="91"/>
      <c r="E48" s="92"/>
      <c r="F48" s="93"/>
      <c r="G48" s="90"/>
      <c r="H48" s="94"/>
      <c r="I48" s="95"/>
      <c r="J48" s="95"/>
      <c r="K48" s="35" t="s">
        <v>65</v>
      </c>
      <c r="L48" s="96">
        <v>48</v>
      </c>
      <c r="M4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8" s="97"/>
      <c r="O48" s="98" t="s">
        <v>177</v>
      </c>
      <c r="P48" s="101">
        <v>42136.258344907408</v>
      </c>
      <c r="Q48" s="98" t="s">
        <v>479</v>
      </c>
      <c r="R48" s="98"/>
      <c r="S48" s="98"/>
      <c r="T48" s="98" t="s">
        <v>661</v>
      </c>
      <c r="U48" s="101">
        <v>42136.258344907408</v>
      </c>
      <c r="V48" s="99" t="s">
        <v>731</v>
      </c>
      <c r="W48" s="98"/>
      <c r="X48" s="98"/>
      <c r="Y48" s="103" t="s">
        <v>930</v>
      </c>
      <c r="Z48" s="88"/>
      <c r="AA48">
        <v>1</v>
      </c>
    </row>
    <row r="49" spans="1:27">
      <c r="A49" s="89" t="s">
        <v>253</v>
      </c>
      <c r="B49" s="89" t="s">
        <v>411</v>
      </c>
      <c r="C49" s="90"/>
      <c r="D49" s="91"/>
      <c r="E49" s="92"/>
      <c r="F49" s="93"/>
      <c r="G49" s="90"/>
      <c r="H49" s="94"/>
      <c r="I49" s="95"/>
      <c r="J49" s="95"/>
      <c r="K49" s="35" t="s">
        <v>65</v>
      </c>
      <c r="L49" s="96">
        <v>49</v>
      </c>
      <c r="M4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49" s="97"/>
      <c r="O49" s="98" t="s">
        <v>440</v>
      </c>
      <c r="P49" s="101">
        <v>42136.260474537034</v>
      </c>
      <c r="Q49" s="98" t="s">
        <v>480</v>
      </c>
      <c r="R49" s="127" t="s">
        <v>591</v>
      </c>
      <c r="S49" s="98" t="s">
        <v>636</v>
      </c>
      <c r="T49" s="98" t="s">
        <v>669</v>
      </c>
      <c r="U49" s="101">
        <v>42136.260474537034</v>
      </c>
      <c r="V49" s="99" t="s">
        <v>732</v>
      </c>
      <c r="W49" s="98"/>
      <c r="X49" s="98"/>
      <c r="Y49" s="103" t="s">
        <v>931</v>
      </c>
      <c r="Z49" s="88"/>
      <c r="AA49">
        <v>1</v>
      </c>
    </row>
    <row r="50" spans="1:27">
      <c r="A50" s="89" t="s">
        <v>254</v>
      </c>
      <c r="B50" s="89" t="s">
        <v>411</v>
      </c>
      <c r="C50" s="90"/>
      <c r="D50" s="91"/>
      <c r="E50" s="92"/>
      <c r="F50" s="93"/>
      <c r="G50" s="90"/>
      <c r="H50" s="94"/>
      <c r="I50" s="95"/>
      <c r="J50" s="95"/>
      <c r="K50" s="35" t="s">
        <v>65</v>
      </c>
      <c r="L50" s="96">
        <v>50</v>
      </c>
      <c r="M5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0" s="97"/>
      <c r="O50" s="98" t="s">
        <v>440</v>
      </c>
      <c r="P50" s="101">
        <v>42136.260474537034</v>
      </c>
      <c r="Q50" s="98" t="s">
        <v>480</v>
      </c>
      <c r="R50" s="127" t="s">
        <v>591</v>
      </c>
      <c r="S50" s="98" t="s">
        <v>636</v>
      </c>
      <c r="T50" s="98" t="s">
        <v>669</v>
      </c>
      <c r="U50" s="101">
        <v>42136.260474537034</v>
      </c>
      <c r="V50" s="99" t="s">
        <v>733</v>
      </c>
      <c r="W50" s="98"/>
      <c r="X50" s="98"/>
      <c r="Y50" s="103" t="s">
        <v>932</v>
      </c>
      <c r="Z50" s="88"/>
      <c r="AA50">
        <v>1</v>
      </c>
    </row>
    <row r="51" spans="1:27">
      <c r="A51" s="89" t="s">
        <v>255</v>
      </c>
      <c r="B51" s="89" t="s">
        <v>411</v>
      </c>
      <c r="C51" s="90"/>
      <c r="D51" s="91"/>
      <c r="E51" s="92"/>
      <c r="F51" s="93"/>
      <c r="G51" s="90"/>
      <c r="H51" s="94"/>
      <c r="I51" s="95"/>
      <c r="J51" s="95"/>
      <c r="K51" s="35" t="s">
        <v>65</v>
      </c>
      <c r="L51" s="96">
        <v>51</v>
      </c>
      <c r="M5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1" s="97"/>
      <c r="O51" s="98" t="s">
        <v>440</v>
      </c>
      <c r="P51" s="101">
        <v>42136.260474537034</v>
      </c>
      <c r="Q51" s="98" t="s">
        <v>480</v>
      </c>
      <c r="R51" s="127" t="s">
        <v>591</v>
      </c>
      <c r="S51" s="98" t="s">
        <v>636</v>
      </c>
      <c r="T51" s="98" t="s">
        <v>669</v>
      </c>
      <c r="U51" s="101">
        <v>42136.260474537034</v>
      </c>
      <c r="V51" s="99" t="s">
        <v>734</v>
      </c>
      <c r="W51" s="98"/>
      <c r="X51" s="98"/>
      <c r="Y51" s="103" t="s">
        <v>933</v>
      </c>
      <c r="Z51" s="88"/>
      <c r="AA51">
        <v>1</v>
      </c>
    </row>
    <row r="52" spans="1:27">
      <c r="A52" s="89" t="s">
        <v>256</v>
      </c>
      <c r="B52" s="89" t="s">
        <v>411</v>
      </c>
      <c r="C52" s="90"/>
      <c r="D52" s="91"/>
      <c r="E52" s="92"/>
      <c r="F52" s="93"/>
      <c r="G52" s="90"/>
      <c r="H52" s="94"/>
      <c r="I52" s="95"/>
      <c r="J52" s="95"/>
      <c r="K52" s="35" t="s">
        <v>65</v>
      </c>
      <c r="L52" s="96">
        <v>52</v>
      </c>
      <c r="M5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2" s="97"/>
      <c r="O52" s="98" t="s">
        <v>440</v>
      </c>
      <c r="P52" s="101">
        <v>42136.260474537034</v>
      </c>
      <c r="Q52" s="98" t="s">
        <v>480</v>
      </c>
      <c r="R52" s="127" t="s">
        <v>591</v>
      </c>
      <c r="S52" s="98" t="s">
        <v>636</v>
      </c>
      <c r="T52" s="98" t="s">
        <v>669</v>
      </c>
      <c r="U52" s="101">
        <v>42136.260474537034</v>
      </c>
      <c r="V52" s="99" t="s">
        <v>735</v>
      </c>
      <c r="W52" s="98"/>
      <c r="X52" s="98"/>
      <c r="Y52" s="103" t="s">
        <v>934</v>
      </c>
      <c r="Z52" s="88"/>
      <c r="AA52">
        <v>1</v>
      </c>
    </row>
    <row r="53" spans="1:27">
      <c r="A53" s="89" t="s">
        <v>257</v>
      </c>
      <c r="B53" s="89" t="s">
        <v>411</v>
      </c>
      <c r="C53" s="90"/>
      <c r="D53" s="91"/>
      <c r="E53" s="92"/>
      <c r="F53" s="93"/>
      <c r="G53" s="90"/>
      <c r="H53" s="94"/>
      <c r="I53" s="95"/>
      <c r="J53" s="95"/>
      <c r="K53" s="35" t="s">
        <v>65</v>
      </c>
      <c r="L53" s="96">
        <v>53</v>
      </c>
      <c r="M5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3" s="97"/>
      <c r="O53" s="98" t="s">
        <v>440</v>
      </c>
      <c r="P53" s="101">
        <v>42136.260474537034</v>
      </c>
      <c r="Q53" s="98" t="s">
        <v>480</v>
      </c>
      <c r="R53" s="127" t="s">
        <v>591</v>
      </c>
      <c r="S53" s="98" t="s">
        <v>636</v>
      </c>
      <c r="T53" s="98" t="s">
        <v>669</v>
      </c>
      <c r="U53" s="101">
        <v>42136.260474537034</v>
      </c>
      <c r="V53" s="99" t="s">
        <v>736</v>
      </c>
      <c r="W53" s="98"/>
      <c r="X53" s="98"/>
      <c r="Y53" s="103" t="s">
        <v>935</v>
      </c>
      <c r="Z53" s="88"/>
      <c r="AA53">
        <v>1</v>
      </c>
    </row>
    <row r="54" spans="1:27">
      <c r="A54" s="89" t="s">
        <v>258</v>
      </c>
      <c r="B54" s="89" t="s">
        <v>411</v>
      </c>
      <c r="C54" s="90"/>
      <c r="D54" s="91"/>
      <c r="E54" s="92"/>
      <c r="F54" s="93"/>
      <c r="G54" s="90"/>
      <c r="H54" s="94"/>
      <c r="I54" s="95"/>
      <c r="J54" s="95"/>
      <c r="K54" s="35" t="s">
        <v>65</v>
      </c>
      <c r="L54" s="96">
        <v>54</v>
      </c>
      <c r="M5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4" s="97"/>
      <c r="O54" s="98" t="s">
        <v>440</v>
      </c>
      <c r="P54" s="101">
        <v>42136.260474537034</v>
      </c>
      <c r="Q54" s="98" t="s">
        <v>480</v>
      </c>
      <c r="R54" s="127" t="s">
        <v>591</v>
      </c>
      <c r="S54" s="98" t="s">
        <v>636</v>
      </c>
      <c r="T54" s="98" t="s">
        <v>669</v>
      </c>
      <c r="U54" s="101">
        <v>42136.260474537034</v>
      </c>
      <c r="V54" s="99" t="s">
        <v>737</v>
      </c>
      <c r="W54" s="98"/>
      <c r="X54" s="98"/>
      <c r="Y54" s="103" t="s">
        <v>936</v>
      </c>
      <c r="Z54" s="88"/>
      <c r="AA54">
        <v>1</v>
      </c>
    </row>
    <row r="55" spans="1:27">
      <c r="A55" s="89" t="s">
        <v>259</v>
      </c>
      <c r="B55" s="89" t="s">
        <v>411</v>
      </c>
      <c r="C55" s="90"/>
      <c r="D55" s="91"/>
      <c r="E55" s="92"/>
      <c r="F55" s="93"/>
      <c r="G55" s="90"/>
      <c r="H55" s="94"/>
      <c r="I55" s="95"/>
      <c r="J55" s="95"/>
      <c r="K55" s="35" t="s">
        <v>65</v>
      </c>
      <c r="L55" s="96">
        <v>55</v>
      </c>
      <c r="M5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5" s="97"/>
      <c r="O55" s="98" t="s">
        <v>440</v>
      </c>
      <c r="P55" s="101">
        <v>42136.260474537034</v>
      </c>
      <c r="Q55" s="98" t="s">
        <v>480</v>
      </c>
      <c r="R55" s="127" t="s">
        <v>591</v>
      </c>
      <c r="S55" s="98" t="s">
        <v>636</v>
      </c>
      <c r="T55" s="98" t="s">
        <v>669</v>
      </c>
      <c r="U55" s="101">
        <v>42136.260474537034</v>
      </c>
      <c r="V55" s="99" t="s">
        <v>738</v>
      </c>
      <c r="W55" s="98"/>
      <c r="X55" s="98"/>
      <c r="Y55" s="103" t="s">
        <v>937</v>
      </c>
      <c r="Z55" s="88"/>
      <c r="AA55">
        <v>1</v>
      </c>
    </row>
    <row r="56" spans="1:27">
      <c r="A56" s="89" t="s">
        <v>260</v>
      </c>
      <c r="B56" s="89" t="s">
        <v>411</v>
      </c>
      <c r="C56" s="90"/>
      <c r="D56" s="91"/>
      <c r="E56" s="92"/>
      <c r="F56" s="93"/>
      <c r="G56" s="90"/>
      <c r="H56" s="94"/>
      <c r="I56" s="95"/>
      <c r="J56" s="95"/>
      <c r="K56" s="35" t="s">
        <v>65</v>
      </c>
      <c r="L56" s="96">
        <v>56</v>
      </c>
      <c r="M5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6" s="97"/>
      <c r="O56" s="98" t="s">
        <v>440</v>
      </c>
      <c r="P56" s="101">
        <v>42136.260474537034</v>
      </c>
      <c r="Q56" s="98" t="s">
        <v>480</v>
      </c>
      <c r="R56" s="127" t="s">
        <v>591</v>
      </c>
      <c r="S56" s="98" t="s">
        <v>636</v>
      </c>
      <c r="T56" s="98" t="s">
        <v>669</v>
      </c>
      <c r="U56" s="101">
        <v>42136.260474537034</v>
      </c>
      <c r="V56" s="99" t="s">
        <v>739</v>
      </c>
      <c r="W56" s="98"/>
      <c r="X56" s="98"/>
      <c r="Y56" s="103" t="s">
        <v>938</v>
      </c>
      <c r="Z56" s="88"/>
      <c r="AA56">
        <v>1</v>
      </c>
    </row>
    <row r="57" spans="1:27">
      <c r="A57" s="89" t="s">
        <v>261</v>
      </c>
      <c r="B57" s="89" t="s">
        <v>411</v>
      </c>
      <c r="C57" s="90"/>
      <c r="D57" s="91"/>
      <c r="E57" s="92"/>
      <c r="F57" s="93"/>
      <c r="G57" s="90"/>
      <c r="H57" s="94"/>
      <c r="I57" s="95"/>
      <c r="J57" s="95"/>
      <c r="K57" s="35" t="s">
        <v>65</v>
      </c>
      <c r="L57" s="96">
        <v>57</v>
      </c>
      <c r="M5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7" s="97"/>
      <c r="O57" s="98" t="s">
        <v>440</v>
      </c>
      <c r="P57" s="101">
        <v>42136.260474537034</v>
      </c>
      <c r="Q57" s="98" t="s">
        <v>480</v>
      </c>
      <c r="R57" s="127" t="s">
        <v>591</v>
      </c>
      <c r="S57" s="98" t="s">
        <v>636</v>
      </c>
      <c r="T57" s="98" t="s">
        <v>669</v>
      </c>
      <c r="U57" s="101">
        <v>42136.260474537034</v>
      </c>
      <c r="V57" s="99" t="s">
        <v>740</v>
      </c>
      <c r="W57" s="98"/>
      <c r="X57" s="98"/>
      <c r="Y57" s="103" t="s">
        <v>939</v>
      </c>
      <c r="Z57" s="88"/>
      <c r="AA57">
        <v>1</v>
      </c>
    </row>
    <row r="58" spans="1:27">
      <c r="A58" s="89" t="s">
        <v>262</v>
      </c>
      <c r="B58" s="89" t="s">
        <v>411</v>
      </c>
      <c r="C58" s="90"/>
      <c r="D58" s="91"/>
      <c r="E58" s="92"/>
      <c r="F58" s="93"/>
      <c r="G58" s="90"/>
      <c r="H58" s="94"/>
      <c r="I58" s="95"/>
      <c r="J58" s="95"/>
      <c r="K58" s="35" t="s">
        <v>65</v>
      </c>
      <c r="L58" s="96">
        <v>58</v>
      </c>
      <c r="M5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8" s="97"/>
      <c r="O58" s="98" t="s">
        <v>440</v>
      </c>
      <c r="P58" s="101">
        <v>42136.26048611111</v>
      </c>
      <c r="Q58" s="98" t="s">
        <v>480</v>
      </c>
      <c r="R58" s="127" t="s">
        <v>591</v>
      </c>
      <c r="S58" s="98" t="s">
        <v>636</v>
      </c>
      <c r="T58" s="98" t="s">
        <v>669</v>
      </c>
      <c r="U58" s="101">
        <v>42136.26048611111</v>
      </c>
      <c r="V58" s="99" t="s">
        <v>741</v>
      </c>
      <c r="W58" s="98"/>
      <c r="X58" s="98"/>
      <c r="Y58" s="103" t="s">
        <v>940</v>
      </c>
      <c r="Z58" s="88"/>
      <c r="AA58">
        <v>1</v>
      </c>
    </row>
    <row r="59" spans="1:27">
      <c r="A59" s="89" t="s">
        <v>263</v>
      </c>
      <c r="B59" s="89" t="s">
        <v>411</v>
      </c>
      <c r="C59" s="90"/>
      <c r="D59" s="91"/>
      <c r="E59" s="92"/>
      <c r="F59" s="93"/>
      <c r="G59" s="90"/>
      <c r="H59" s="94"/>
      <c r="I59" s="95"/>
      <c r="J59" s="95"/>
      <c r="K59" s="35" t="s">
        <v>65</v>
      </c>
      <c r="L59" s="96">
        <v>59</v>
      </c>
      <c r="M5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59" s="97"/>
      <c r="O59" s="98" t="s">
        <v>440</v>
      </c>
      <c r="P59" s="101">
        <v>42136.26048611111</v>
      </c>
      <c r="Q59" s="98" t="s">
        <v>480</v>
      </c>
      <c r="R59" s="127" t="s">
        <v>591</v>
      </c>
      <c r="S59" s="98" t="s">
        <v>636</v>
      </c>
      <c r="T59" s="98" t="s">
        <v>669</v>
      </c>
      <c r="U59" s="101">
        <v>42136.26048611111</v>
      </c>
      <c r="V59" s="99" t="s">
        <v>742</v>
      </c>
      <c r="W59" s="98"/>
      <c r="X59" s="98"/>
      <c r="Y59" s="103" t="s">
        <v>941</v>
      </c>
      <c r="Z59" s="88"/>
      <c r="AA59">
        <v>1</v>
      </c>
    </row>
    <row r="60" spans="1:27">
      <c r="A60" s="89" t="s">
        <v>264</v>
      </c>
      <c r="B60" s="89" t="s">
        <v>411</v>
      </c>
      <c r="C60" s="90"/>
      <c r="D60" s="91"/>
      <c r="E60" s="92"/>
      <c r="F60" s="93"/>
      <c r="G60" s="90"/>
      <c r="H60" s="94"/>
      <c r="I60" s="95"/>
      <c r="J60" s="95"/>
      <c r="K60" s="35" t="s">
        <v>65</v>
      </c>
      <c r="L60" s="96">
        <v>60</v>
      </c>
      <c r="M6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0" s="97"/>
      <c r="O60" s="98" t="s">
        <v>440</v>
      </c>
      <c r="P60" s="101">
        <v>42136.261192129627</v>
      </c>
      <c r="Q60" s="98" t="s">
        <v>480</v>
      </c>
      <c r="R60" s="127" t="s">
        <v>591</v>
      </c>
      <c r="S60" s="98" t="s">
        <v>636</v>
      </c>
      <c r="T60" s="98" t="s">
        <v>669</v>
      </c>
      <c r="U60" s="101">
        <v>42136.261192129627</v>
      </c>
      <c r="V60" s="99" t="s">
        <v>743</v>
      </c>
      <c r="W60" s="98"/>
      <c r="X60" s="98"/>
      <c r="Y60" s="103" t="s">
        <v>942</v>
      </c>
      <c r="Z60" s="88"/>
      <c r="AA60">
        <v>1</v>
      </c>
    </row>
    <row r="61" spans="1:27">
      <c r="A61" s="89" t="s">
        <v>265</v>
      </c>
      <c r="B61" s="89" t="s">
        <v>411</v>
      </c>
      <c r="C61" s="90"/>
      <c r="D61" s="91"/>
      <c r="E61" s="92"/>
      <c r="F61" s="93"/>
      <c r="G61" s="90"/>
      <c r="H61" s="94"/>
      <c r="I61" s="95"/>
      <c r="J61" s="95"/>
      <c r="K61" s="35" t="s">
        <v>65</v>
      </c>
      <c r="L61" s="96">
        <v>61</v>
      </c>
      <c r="M6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1" s="97"/>
      <c r="O61" s="98" t="s">
        <v>440</v>
      </c>
      <c r="P61" s="101">
        <v>42136.261192129627</v>
      </c>
      <c r="Q61" s="98" t="s">
        <v>480</v>
      </c>
      <c r="R61" s="127" t="s">
        <v>591</v>
      </c>
      <c r="S61" s="98" t="s">
        <v>636</v>
      </c>
      <c r="T61" s="98" t="s">
        <v>669</v>
      </c>
      <c r="U61" s="101">
        <v>42136.261192129627</v>
      </c>
      <c r="V61" s="99" t="s">
        <v>744</v>
      </c>
      <c r="W61" s="98"/>
      <c r="X61" s="98"/>
      <c r="Y61" s="103" t="s">
        <v>943</v>
      </c>
      <c r="Z61" s="88"/>
      <c r="AA61">
        <v>1</v>
      </c>
    </row>
    <row r="62" spans="1:27">
      <c r="A62" s="89" t="s">
        <v>266</v>
      </c>
      <c r="B62" s="89" t="s">
        <v>411</v>
      </c>
      <c r="C62" s="90"/>
      <c r="D62" s="91"/>
      <c r="E62" s="92"/>
      <c r="F62" s="93"/>
      <c r="G62" s="90"/>
      <c r="H62" s="94"/>
      <c r="I62" s="95"/>
      <c r="J62" s="95"/>
      <c r="K62" s="35" t="s">
        <v>65</v>
      </c>
      <c r="L62" s="96">
        <v>62</v>
      </c>
      <c r="M6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2" s="97"/>
      <c r="O62" s="98" t="s">
        <v>440</v>
      </c>
      <c r="P62" s="101">
        <v>42136.261192129627</v>
      </c>
      <c r="Q62" s="98" t="s">
        <v>480</v>
      </c>
      <c r="R62" s="127" t="s">
        <v>591</v>
      </c>
      <c r="S62" s="98" t="s">
        <v>636</v>
      </c>
      <c r="T62" s="98" t="s">
        <v>669</v>
      </c>
      <c r="U62" s="101">
        <v>42136.261192129627</v>
      </c>
      <c r="V62" s="99" t="s">
        <v>745</v>
      </c>
      <c r="W62" s="98"/>
      <c r="X62" s="98"/>
      <c r="Y62" s="103" t="s">
        <v>944</v>
      </c>
      <c r="Z62" s="88"/>
      <c r="AA62">
        <v>1</v>
      </c>
    </row>
    <row r="63" spans="1:27">
      <c r="A63" s="89" t="s">
        <v>267</v>
      </c>
      <c r="B63" s="89" t="s">
        <v>411</v>
      </c>
      <c r="C63" s="90"/>
      <c r="D63" s="91"/>
      <c r="E63" s="92"/>
      <c r="F63" s="93"/>
      <c r="G63" s="90"/>
      <c r="H63" s="94"/>
      <c r="I63" s="95"/>
      <c r="J63" s="95"/>
      <c r="K63" s="35" t="s">
        <v>65</v>
      </c>
      <c r="L63" s="96">
        <v>63</v>
      </c>
      <c r="M6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3" s="97"/>
      <c r="O63" s="98" t="s">
        <v>440</v>
      </c>
      <c r="P63" s="101">
        <v>42136.26185185185</v>
      </c>
      <c r="Q63" s="98" t="s">
        <v>480</v>
      </c>
      <c r="R63" s="127" t="s">
        <v>591</v>
      </c>
      <c r="S63" s="98" t="s">
        <v>636</v>
      </c>
      <c r="T63" s="98" t="s">
        <v>669</v>
      </c>
      <c r="U63" s="101">
        <v>42136.26185185185</v>
      </c>
      <c r="V63" s="99" t="s">
        <v>746</v>
      </c>
      <c r="W63" s="98"/>
      <c r="X63" s="98"/>
      <c r="Y63" s="103" t="s">
        <v>945</v>
      </c>
      <c r="Z63" s="88"/>
      <c r="AA63">
        <v>1</v>
      </c>
    </row>
    <row r="64" spans="1:27">
      <c r="A64" s="89" t="s">
        <v>268</v>
      </c>
      <c r="B64" s="89" t="s">
        <v>411</v>
      </c>
      <c r="C64" s="90"/>
      <c r="D64" s="91"/>
      <c r="E64" s="92"/>
      <c r="F64" s="93"/>
      <c r="G64" s="90"/>
      <c r="H64" s="94"/>
      <c r="I64" s="95"/>
      <c r="J64" s="95"/>
      <c r="K64" s="35" t="s">
        <v>65</v>
      </c>
      <c r="L64" s="96">
        <v>64</v>
      </c>
      <c r="M6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4" s="97"/>
      <c r="O64" s="98" t="s">
        <v>440</v>
      </c>
      <c r="P64" s="101">
        <v>42136.261863425927</v>
      </c>
      <c r="Q64" s="98" t="s">
        <v>480</v>
      </c>
      <c r="R64" s="127" t="s">
        <v>591</v>
      </c>
      <c r="S64" s="98" t="s">
        <v>636</v>
      </c>
      <c r="T64" s="98" t="s">
        <v>669</v>
      </c>
      <c r="U64" s="101">
        <v>42136.261863425927</v>
      </c>
      <c r="V64" s="99" t="s">
        <v>747</v>
      </c>
      <c r="W64" s="98"/>
      <c r="X64" s="98"/>
      <c r="Y64" s="103" t="s">
        <v>946</v>
      </c>
      <c r="Z64" s="88"/>
      <c r="AA64">
        <v>1</v>
      </c>
    </row>
    <row r="65" spans="1:27">
      <c r="A65" s="89" t="s">
        <v>269</v>
      </c>
      <c r="B65" s="89" t="s">
        <v>411</v>
      </c>
      <c r="C65" s="90"/>
      <c r="D65" s="91"/>
      <c r="E65" s="92"/>
      <c r="F65" s="93"/>
      <c r="G65" s="90"/>
      <c r="H65" s="94"/>
      <c r="I65" s="95"/>
      <c r="J65" s="95"/>
      <c r="K65" s="35" t="s">
        <v>65</v>
      </c>
      <c r="L65" s="96">
        <v>65</v>
      </c>
      <c r="M6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5" s="97"/>
      <c r="O65" s="98" t="s">
        <v>440</v>
      </c>
      <c r="P65" s="101">
        <v>42136.26190972222</v>
      </c>
      <c r="Q65" s="98" t="s">
        <v>480</v>
      </c>
      <c r="R65" s="127" t="s">
        <v>591</v>
      </c>
      <c r="S65" s="98" t="s">
        <v>636</v>
      </c>
      <c r="T65" s="98" t="s">
        <v>669</v>
      </c>
      <c r="U65" s="101">
        <v>42136.26190972222</v>
      </c>
      <c r="V65" s="99" t="s">
        <v>748</v>
      </c>
      <c r="W65" s="98"/>
      <c r="X65" s="98"/>
      <c r="Y65" s="103" t="s">
        <v>947</v>
      </c>
      <c r="Z65" s="88"/>
      <c r="AA65">
        <v>1</v>
      </c>
    </row>
    <row r="66" spans="1:27">
      <c r="A66" s="89" t="s">
        <v>270</v>
      </c>
      <c r="B66" s="89" t="s">
        <v>411</v>
      </c>
      <c r="C66" s="90"/>
      <c r="D66" s="91"/>
      <c r="E66" s="92"/>
      <c r="F66" s="93"/>
      <c r="G66" s="90"/>
      <c r="H66" s="94"/>
      <c r="I66" s="95"/>
      <c r="J66" s="95"/>
      <c r="K66" s="35" t="s">
        <v>65</v>
      </c>
      <c r="L66" s="96">
        <v>66</v>
      </c>
      <c r="M6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6" s="97"/>
      <c r="O66" s="98" t="s">
        <v>440</v>
      </c>
      <c r="P66" s="101">
        <v>42136.26190972222</v>
      </c>
      <c r="Q66" s="98" t="s">
        <v>480</v>
      </c>
      <c r="R66" s="127" t="s">
        <v>591</v>
      </c>
      <c r="S66" s="98" t="s">
        <v>636</v>
      </c>
      <c r="T66" s="98" t="s">
        <v>669</v>
      </c>
      <c r="U66" s="101">
        <v>42136.26190972222</v>
      </c>
      <c r="V66" s="99" t="s">
        <v>749</v>
      </c>
      <c r="W66" s="98"/>
      <c r="X66" s="98"/>
      <c r="Y66" s="103" t="s">
        <v>948</v>
      </c>
      <c r="Z66" s="88"/>
      <c r="AA66">
        <v>1</v>
      </c>
    </row>
    <row r="67" spans="1:27">
      <c r="A67" s="89" t="s">
        <v>271</v>
      </c>
      <c r="B67" s="89" t="s">
        <v>411</v>
      </c>
      <c r="C67" s="90"/>
      <c r="D67" s="91"/>
      <c r="E67" s="92"/>
      <c r="F67" s="93"/>
      <c r="G67" s="90"/>
      <c r="H67" s="94"/>
      <c r="I67" s="95"/>
      <c r="J67" s="95"/>
      <c r="K67" s="35" t="s">
        <v>65</v>
      </c>
      <c r="L67" s="96">
        <v>67</v>
      </c>
      <c r="M6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7" s="97"/>
      <c r="O67" s="98" t="s">
        <v>440</v>
      </c>
      <c r="P67" s="101">
        <v>42136.261921296296</v>
      </c>
      <c r="Q67" s="98" t="s">
        <v>480</v>
      </c>
      <c r="R67" s="127" t="s">
        <v>591</v>
      </c>
      <c r="S67" s="98" t="s">
        <v>636</v>
      </c>
      <c r="T67" s="98" t="s">
        <v>669</v>
      </c>
      <c r="U67" s="101">
        <v>42136.261921296296</v>
      </c>
      <c r="V67" s="99" t="s">
        <v>750</v>
      </c>
      <c r="W67" s="98"/>
      <c r="X67" s="98"/>
      <c r="Y67" s="103" t="s">
        <v>949</v>
      </c>
      <c r="Z67" s="88"/>
      <c r="AA67">
        <v>1</v>
      </c>
    </row>
    <row r="68" spans="1:27">
      <c r="A68" s="89" t="s">
        <v>272</v>
      </c>
      <c r="B68" s="89" t="s">
        <v>411</v>
      </c>
      <c r="C68" s="90"/>
      <c r="D68" s="91"/>
      <c r="E68" s="92"/>
      <c r="F68" s="93"/>
      <c r="G68" s="90"/>
      <c r="H68" s="94"/>
      <c r="I68" s="95"/>
      <c r="J68" s="95"/>
      <c r="K68" s="35" t="s">
        <v>65</v>
      </c>
      <c r="L68" s="96">
        <v>68</v>
      </c>
      <c r="M6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8" s="97"/>
      <c r="O68" s="98" t="s">
        <v>440</v>
      </c>
      <c r="P68" s="101">
        <v>42136.261932870373</v>
      </c>
      <c r="Q68" s="98" t="s">
        <v>480</v>
      </c>
      <c r="R68" s="127" t="s">
        <v>591</v>
      </c>
      <c r="S68" s="98" t="s">
        <v>636</v>
      </c>
      <c r="T68" s="98" t="s">
        <v>669</v>
      </c>
      <c r="U68" s="101">
        <v>42136.261932870373</v>
      </c>
      <c r="V68" s="99" t="s">
        <v>751</v>
      </c>
      <c r="W68" s="98"/>
      <c r="X68" s="98"/>
      <c r="Y68" s="103" t="s">
        <v>950</v>
      </c>
      <c r="Z68" s="88"/>
      <c r="AA68">
        <v>1</v>
      </c>
    </row>
    <row r="69" spans="1:27">
      <c r="A69" s="89" t="s">
        <v>273</v>
      </c>
      <c r="B69" s="89" t="s">
        <v>411</v>
      </c>
      <c r="C69" s="90"/>
      <c r="D69" s="91"/>
      <c r="E69" s="92"/>
      <c r="F69" s="93"/>
      <c r="G69" s="90"/>
      <c r="H69" s="94"/>
      <c r="I69" s="95"/>
      <c r="J69" s="95"/>
      <c r="K69" s="35" t="s">
        <v>65</v>
      </c>
      <c r="L69" s="96">
        <v>69</v>
      </c>
      <c r="M6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69" s="97"/>
      <c r="O69" s="98" t="s">
        <v>440</v>
      </c>
      <c r="P69" s="101">
        <v>42136.261932870373</v>
      </c>
      <c r="Q69" s="98" t="s">
        <v>480</v>
      </c>
      <c r="R69" s="127" t="s">
        <v>591</v>
      </c>
      <c r="S69" s="98" t="s">
        <v>636</v>
      </c>
      <c r="T69" s="98" t="s">
        <v>669</v>
      </c>
      <c r="U69" s="101">
        <v>42136.261932870373</v>
      </c>
      <c r="V69" s="99" t="s">
        <v>752</v>
      </c>
      <c r="W69" s="98"/>
      <c r="X69" s="98"/>
      <c r="Y69" s="103" t="s">
        <v>951</v>
      </c>
      <c r="Z69" s="88"/>
      <c r="AA69">
        <v>1</v>
      </c>
    </row>
    <row r="70" spans="1:27">
      <c r="A70" s="89" t="s">
        <v>274</v>
      </c>
      <c r="B70" s="89" t="s">
        <v>411</v>
      </c>
      <c r="C70" s="90"/>
      <c r="D70" s="91"/>
      <c r="E70" s="92"/>
      <c r="F70" s="93"/>
      <c r="G70" s="90"/>
      <c r="H70" s="94"/>
      <c r="I70" s="95"/>
      <c r="J70" s="95"/>
      <c r="K70" s="35" t="s">
        <v>65</v>
      </c>
      <c r="L70" s="96">
        <v>70</v>
      </c>
      <c r="M7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0" s="97"/>
      <c r="O70" s="98" t="s">
        <v>440</v>
      </c>
      <c r="P70" s="101">
        <v>42136.261967592596</v>
      </c>
      <c r="Q70" s="98" t="s">
        <v>480</v>
      </c>
      <c r="R70" s="127" t="s">
        <v>591</v>
      </c>
      <c r="S70" s="98" t="s">
        <v>636</v>
      </c>
      <c r="T70" s="98" t="s">
        <v>669</v>
      </c>
      <c r="U70" s="101">
        <v>42136.261967592596</v>
      </c>
      <c r="V70" s="99" t="s">
        <v>753</v>
      </c>
      <c r="W70" s="98"/>
      <c r="X70" s="98"/>
      <c r="Y70" s="103" t="s">
        <v>952</v>
      </c>
      <c r="Z70" s="88"/>
      <c r="AA70">
        <v>1</v>
      </c>
    </row>
    <row r="71" spans="1:27">
      <c r="A71" s="89" t="s">
        <v>275</v>
      </c>
      <c r="B71" s="89" t="s">
        <v>411</v>
      </c>
      <c r="C71" s="90"/>
      <c r="D71" s="91"/>
      <c r="E71" s="92"/>
      <c r="F71" s="93"/>
      <c r="G71" s="90"/>
      <c r="H71" s="94"/>
      <c r="I71" s="95"/>
      <c r="J71" s="95"/>
      <c r="K71" s="35" t="s">
        <v>65</v>
      </c>
      <c r="L71" s="96">
        <v>71</v>
      </c>
      <c r="M7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1" s="97"/>
      <c r="O71" s="98" t="s">
        <v>440</v>
      </c>
      <c r="P71" s="101">
        <v>42136.262002314812</v>
      </c>
      <c r="Q71" s="98" t="s">
        <v>480</v>
      </c>
      <c r="R71" s="127" t="s">
        <v>591</v>
      </c>
      <c r="S71" s="98" t="s">
        <v>636</v>
      </c>
      <c r="T71" s="98" t="s">
        <v>669</v>
      </c>
      <c r="U71" s="101">
        <v>42136.262002314812</v>
      </c>
      <c r="V71" s="99" t="s">
        <v>754</v>
      </c>
      <c r="W71" s="98"/>
      <c r="X71" s="98"/>
      <c r="Y71" s="103" t="s">
        <v>953</v>
      </c>
      <c r="Z71" s="88"/>
      <c r="AA71">
        <v>1</v>
      </c>
    </row>
    <row r="72" spans="1:27">
      <c r="A72" s="89" t="s">
        <v>276</v>
      </c>
      <c r="B72" s="89" t="s">
        <v>276</v>
      </c>
      <c r="C72" s="90"/>
      <c r="D72" s="91"/>
      <c r="E72" s="92"/>
      <c r="F72" s="93"/>
      <c r="G72" s="90"/>
      <c r="H72" s="94"/>
      <c r="I72" s="95"/>
      <c r="J72" s="95"/>
      <c r="K72" s="35" t="s">
        <v>65</v>
      </c>
      <c r="L72" s="96">
        <v>72</v>
      </c>
      <c r="M7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2" s="97"/>
      <c r="O72" s="98" t="s">
        <v>177</v>
      </c>
      <c r="P72" s="101">
        <v>42136.262650462966</v>
      </c>
      <c r="Q72" s="98" t="s">
        <v>481</v>
      </c>
      <c r="R72" s="127" t="s">
        <v>592</v>
      </c>
      <c r="S72" s="98" t="s">
        <v>634</v>
      </c>
      <c r="T72" s="98" t="s">
        <v>670</v>
      </c>
      <c r="U72" s="101">
        <v>42136.262650462966</v>
      </c>
      <c r="V72" s="99" t="s">
        <v>755</v>
      </c>
      <c r="W72" s="98"/>
      <c r="X72" s="98"/>
      <c r="Y72" s="103" t="s">
        <v>954</v>
      </c>
      <c r="Z72" s="88"/>
      <c r="AA72">
        <v>1</v>
      </c>
    </row>
    <row r="73" spans="1:27">
      <c r="A73" s="89" t="s">
        <v>277</v>
      </c>
      <c r="B73" s="89" t="s">
        <v>411</v>
      </c>
      <c r="C73" s="90"/>
      <c r="D73" s="91"/>
      <c r="E73" s="92"/>
      <c r="F73" s="93"/>
      <c r="G73" s="90"/>
      <c r="H73" s="94"/>
      <c r="I73" s="95"/>
      <c r="J73" s="95"/>
      <c r="K73" s="35" t="s">
        <v>65</v>
      </c>
      <c r="L73" s="96">
        <v>73</v>
      </c>
      <c r="M7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3" s="97"/>
      <c r="O73" s="98" t="s">
        <v>440</v>
      </c>
      <c r="P73" s="101">
        <v>42136.264293981483</v>
      </c>
      <c r="Q73" s="98" t="s">
        <v>480</v>
      </c>
      <c r="R73" s="127" t="s">
        <v>591</v>
      </c>
      <c r="S73" s="98" t="s">
        <v>636</v>
      </c>
      <c r="T73" s="98" t="s">
        <v>669</v>
      </c>
      <c r="U73" s="101">
        <v>42136.264293981483</v>
      </c>
      <c r="V73" s="99" t="s">
        <v>756</v>
      </c>
      <c r="W73" s="98"/>
      <c r="X73" s="98"/>
      <c r="Y73" s="103" t="s">
        <v>955</v>
      </c>
      <c r="Z73" s="88"/>
      <c r="AA73">
        <v>1</v>
      </c>
    </row>
    <row r="74" spans="1:27">
      <c r="A74" s="89" t="s">
        <v>278</v>
      </c>
      <c r="B74" s="89" t="s">
        <v>411</v>
      </c>
      <c r="C74" s="90"/>
      <c r="D74" s="91"/>
      <c r="E74" s="92"/>
      <c r="F74" s="93"/>
      <c r="G74" s="90"/>
      <c r="H74" s="94"/>
      <c r="I74" s="95"/>
      <c r="J74" s="95"/>
      <c r="K74" s="35" t="s">
        <v>65</v>
      </c>
      <c r="L74" s="96">
        <v>74</v>
      </c>
      <c r="M7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4" s="97"/>
      <c r="O74" s="98" t="s">
        <v>440</v>
      </c>
      <c r="P74" s="101">
        <v>42136.264305555553</v>
      </c>
      <c r="Q74" s="98" t="s">
        <v>480</v>
      </c>
      <c r="R74" s="127" t="s">
        <v>591</v>
      </c>
      <c r="S74" s="98" t="s">
        <v>636</v>
      </c>
      <c r="T74" s="98" t="s">
        <v>669</v>
      </c>
      <c r="U74" s="101">
        <v>42136.264305555553</v>
      </c>
      <c r="V74" s="99" t="s">
        <v>757</v>
      </c>
      <c r="W74" s="98"/>
      <c r="X74" s="98"/>
      <c r="Y74" s="103" t="s">
        <v>956</v>
      </c>
      <c r="Z74" s="88"/>
      <c r="AA74">
        <v>1</v>
      </c>
    </row>
    <row r="75" spans="1:27">
      <c r="A75" s="89" t="s">
        <v>279</v>
      </c>
      <c r="B75" s="89" t="s">
        <v>411</v>
      </c>
      <c r="C75" s="90"/>
      <c r="D75" s="91"/>
      <c r="E75" s="92"/>
      <c r="F75" s="93"/>
      <c r="G75" s="90"/>
      <c r="H75" s="94"/>
      <c r="I75" s="95"/>
      <c r="J75" s="95"/>
      <c r="K75" s="35" t="s">
        <v>65</v>
      </c>
      <c r="L75" s="96">
        <v>75</v>
      </c>
      <c r="M7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5" s="97"/>
      <c r="O75" s="98" t="s">
        <v>440</v>
      </c>
      <c r="P75" s="101">
        <v>42136.264444444445</v>
      </c>
      <c r="Q75" s="98" t="s">
        <v>480</v>
      </c>
      <c r="R75" s="127" t="s">
        <v>591</v>
      </c>
      <c r="S75" s="98" t="s">
        <v>636</v>
      </c>
      <c r="T75" s="98" t="s">
        <v>669</v>
      </c>
      <c r="U75" s="101">
        <v>42136.264444444445</v>
      </c>
      <c r="V75" s="99" t="s">
        <v>758</v>
      </c>
      <c r="W75" s="98"/>
      <c r="X75" s="98"/>
      <c r="Y75" s="103" t="s">
        <v>957</v>
      </c>
      <c r="Z75" s="88"/>
      <c r="AA75">
        <v>1</v>
      </c>
    </row>
    <row r="76" spans="1:27">
      <c r="A76" s="89" t="s">
        <v>280</v>
      </c>
      <c r="B76" s="89" t="s">
        <v>411</v>
      </c>
      <c r="C76" s="90"/>
      <c r="D76" s="91"/>
      <c r="E76" s="92"/>
      <c r="F76" s="93"/>
      <c r="G76" s="90"/>
      <c r="H76" s="94"/>
      <c r="I76" s="95"/>
      <c r="J76" s="95"/>
      <c r="K76" s="35" t="s">
        <v>65</v>
      </c>
      <c r="L76" s="96">
        <v>76</v>
      </c>
      <c r="M7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6" s="97"/>
      <c r="O76" s="98" t="s">
        <v>440</v>
      </c>
      <c r="P76" s="101">
        <v>42136.264456018522</v>
      </c>
      <c r="Q76" s="98" t="s">
        <v>480</v>
      </c>
      <c r="R76" s="127" t="s">
        <v>591</v>
      </c>
      <c r="S76" s="98" t="s">
        <v>636</v>
      </c>
      <c r="T76" s="98" t="s">
        <v>669</v>
      </c>
      <c r="U76" s="101">
        <v>42136.264456018522</v>
      </c>
      <c r="V76" s="99" t="s">
        <v>759</v>
      </c>
      <c r="W76" s="98"/>
      <c r="X76" s="98"/>
      <c r="Y76" s="103" t="s">
        <v>958</v>
      </c>
      <c r="Z76" s="88"/>
      <c r="AA76">
        <v>1</v>
      </c>
    </row>
    <row r="77" spans="1:27">
      <c r="A77" s="89" t="s">
        <v>281</v>
      </c>
      <c r="B77" s="89" t="s">
        <v>411</v>
      </c>
      <c r="C77" s="90"/>
      <c r="D77" s="91"/>
      <c r="E77" s="92"/>
      <c r="F77" s="93"/>
      <c r="G77" s="90"/>
      <c r="H77" s="94"/>
      <c r="I77" s="95"/>
      <c r="J77" s="95"/>
      <c r="K77" s="35" t="s">
        <v>65</v>
      </c>
      <c r="L77" s="96">
        <v>77</v>
      </c>
      <c r="M7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7" s="97"/>
      <c r="O77" s="98" t="s">
        <v>440</v>
      </c>
      <c r="P77" s="101">
        <v>42136.264456018522</v>
      </c>
      <c r="Q77" s="98" t="s">
        <v>480</v>
      </c>
      <c r="R77" s="127" t="s">
        <v>591</v>
      </c>
      <c r="S77" s="98" t="s">
        <v>636</v>
      </c>
      <c r="T77" s="98" t="s">
        <v>669</v>
      </c>
      <c r="U77" s="101">
        <v>42136.264456018522</v>
      </c>
      <c r="V77" s="99" t="s">
        <v>760</v>
      </c>
      <c r="W77" s="98"/>
      <c r="X77" s="98"/>
      <c r="Y77" s="103" t="s">
        <v>959</v>
      </c>
      <c r="Z77" s="88"/>
      <c r="AA77">
        <v>1</v>
      </c>
    </row>
    <row r="78" spans="1:27">
      <c r="A78" s="89" t="s">
        <v>282</v>
      </c>
      <c r="B78" s="89" t="s">
        <v>411</v>
      </c>
      <c r="C78" s="90"/>
      <c r="D78" s="91"/>
      <c r="E78" s="92"/>
      <c r="F78" s="93"/>
      <c r="G78" s="90"/>
      <c r="H78" s="94"/>
      <c r="I78" s="95"/>
      <c r="J78" s="95"/>
      <c r="K78" s="35" t="s">
        <v>65</v>
      </c>
      <c r="L78" s="96">
        <v>78</v>
      </c>
      <c r="M7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8" s="97"/>
      <c r="O78" s="98" t="s">
        <v>440</v>
      </c>
      <c r="P78" s="101">
        <v>42136.264479166668</v>
      </c>
      <c r="Q78" s="98" t="s">
        <v>480</v>
      </c>
      <c r="R78" s="127" t="s">
        <v>591</v>
      </c>
      <c r="S78" s="98" t="s">
        <v>636</v>
      </c>
      <c r="T78" s="98" t="s">
        <v>669</v>
      </c>
      <c r="U78" s="101">
        <v>42136.264479166668</v>
      </c>
      <c r="V78" s="99" t="s">
        <v>761</v>
      </c>
      <c r="W78" s="98"/>
      <c r="X78" s="98"/>
      <c r="Y78" s="103" t="s">
        <v>960</v>
      </c>
      <c r="Z78" s="88"/>
      <c r="AA78">
        <v>1</v>
      </c>
    </row>
    <row r="79" spans="1:27">
      <c r="A79" s="89" t="s">
        <v>283</v>
      </c>
      <c r="B79" s="89" t="s">
        <v>283</v>
      </c>
      <c r="C79" s="90"/>
      <c r="D79" s="91"/>
      <c r="E79" s="92"/>
      <c r="F79" s="93"/>
      <c r="G79" s="90"/>
      <c r="H79" s="94"/>
      <c r="I79" s="95"/>
      <c r="J79" s="95"/>
      <c r="K79" s="35" t="s">
        <v>65</v>
      </c>
      <c r="L79" s="96">
        <v>79</v>
      </c>
      <c r="M7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79" s="97"/>
      <c r="O79" s="98" t="s">
        <v>177</v>
      </c>
      <c r="P79" s="101">
        <v>42136.265405092592</v>
      </c>
      <c r="Q79" s="98" t="s">
        <v>482</v>
      </c>
      <c r="R79" s="98"/>
      <c r="S79" s="98"/>
      <c r="T79" s="98"/>
      <c r="U79" s="101">
        <v>42136.265405092592</v>
      </c>
      <c r="V79" s="99" t="s">
        <v>762</v>
      </c>
      <c r="W79" s="98"/>
      <c r="X79" s="98"/>
      <c r="Y79" s="103" t="s">
        <v>961</v>
      </c>
      <c r="Z79" s="88"/>
      <c r="AA79">
        <v>1</v>
      </c>
    </row>
    <row r="80" spans="1:27">
      <c r="A80" s="89" t="s">
        <v>284</v>
      </c>
      <c r="B80" s="89" t="s">
        <v>284</v>
      </c>
      <c r="C80" s="90"/>
      <c r="D80" s="91"/>
      <c r="E80" s="92"/>
      <c r="F80" s="93"/>
      <c r="G80" s="90"/>
      <c r="H80" s="94"/>
      <c r="I80" s="95"/>
      <c r="J80" s="95"/>
      <c r="K80" s="35" t="s">
        <v>65</v>
      </c>
      <c r="L80" s="96">
        <v>80</v>
      </c>
      <c r="M8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0" s="97"/>
      <c r="O80" s="98" t="s">
        <v>177</v>
      </c>
      <c r="P80" s="101">
        <v>42136.287800925929</v>
      </c>
      <c r="Q80" s="98" t="s">
        <v>483</v>
      </c>
      <c r="R80" s="98"/>
      <c r="S80" s="98"/>
      <c r="T80" s="98"/>
      <c r="U80" s="101">
        <v>42136.287800925929</v>
      </c>
      <c r="V80" s="99" t="s">
        <v>763</v>
      </c>
      <c r="W80" s="98"/>
      <c r="X80" s="98"/>
      <c r="Y80" s="103" t="s">
        <v>962</v>
      </c>
      <c r="Z80" s="88"/>
      <c r="AA80">
        <v>8</v>
      </c>
    </row>
    <row r="81" spans="1:27">
      <c r="A81" s="89" t="s">
        <v>284</v>
      </c>
      <c r="B81" s="89" t="s">
        <v>284</v>
      </c>
      <c r="C81" s="90"/>
      <c r="D81" s="91"/>
      <c r="E81" s="92"/>
      <c r="F81" s="93"/>
      <c r="G81" s="90"/>
      <c r="H81" s="94"/>
      <c r="I81" s="95"/>
      <c r="J81" s="95"/>
      <c r="K81" s="35" t="s">
        <v>65</v>
      </c>
      <c r="L81" s="96">
        <v>81</v>
      </c>
      <c r="M8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1" s="97"/>
      <c r="O81" s="98" t="s">
        <v>177</v>
      </c>
      <c r="P81" s="101">
        <v>42136.290092592593</v>
      </c>
      <c r="Q81" s="98" t="s">
        <v>484</v>
      </c>
      <c r="R81" s="98"/>
      <c r="S81" s="98"/>
      <c r="T81" s="98"/>
      <c r="U81" s="101">
        <v>42136.290092592593</v>
      </c>
      <c r="V81" s="99" t="s">
        <v>764</v>
      </c>
      <c r="W81" s="98"/>
      <c r="X81" s="98"/>
      <c r="Y81" s="103" t="s">
        <v>963</v>
      </c>
      <c r="Z81" s="88"/>
      <c r="AA81">
        <v>8</v>
      </c>
    </row>
    <row r="82" spans="1:27">
      <c r="A82" s="89" t="s">
        <v>285</v>
      </c>
      <c r="B82" s="89" t="s">
        <v>412</v>
      </c>
      <c r="C82" s="90"/>
      <c r="D82" s="91"/>
      <c r="E82" s="92"/>
      <c r="F82" s="93"/>
      <c r="G82" s="90"/>
      <c r="H82" s="94"/>
      <c r="I82" s="95"/>
      <c r="J82" s="95"/>
      <c r="K82" s="35" t="s">
        <v>65</v>
      </c>
      <c r="L82" s="96">
        <v>82</v>
      </c>
      <c r="M8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2" s="97"/>
      <c r="O82" s="98" t="s">
        <v>440</v>
      </c>
      <c r="P82" s="101">
        <v>42136.304016203707</v>
      </c>
      <c r="Q82" s="98" t="s">
        <v>485</v>
      </c>
      <c r="R82" s="127" t="s">
        <v>2273</v>
      </c>
      <c r="S82" s="98" t="s">
        <v>2276</v>
      </c>
      <c r="T82" s="98"/>
      <c r="U82" s="101">
        <v>42136.304016203707</v>
      </c>
      <c r="V82" s="99" t="s">
        <v>765</v>
      </c>
      <c r="W82" s="98"/>
      <c r="X82" s="98"/>
      <c r="Y82" s="103" t="s">
        <v>964</v>
      </c>
      <c r="Z82" s="88"/>
      <c r="AA82">
        <v>1</v>
      </c>
    </row>
    <row r="83" spans="1:27">
      <c r="A83" s="89" t="s">
        <v>286</v>
      </c>
      <c r="B83" s="89" t="s">
        <v>286</v>
      </c>
      <c r="C83" s="90"/>
      <c r="D83" s="91"/>
      <c r="E83" s="92"/>
      <c r="F83" s="93"/>
      <c r="G83" s="90"/>
      <c r="H83" s="94"/>
      <c r="I83" s="95"/>
      <c r="J83" s="95"/>
      <c r="K83" s="35" t="s">
        <v>65</v>
      </c>
      <c r="L83" s="96">
        <v>83</v>
      </c>
      <c r="M8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3" s="97"/>
      <c r="O83" s="98" t="s">
        <v>177</v>
      </c>
      <c r="P83" s="101">
        <v>42136.333611111113</v>
      </c>
      <c r="Q83" s="98" t="s">
        <v>486</v>
      </c>
      <c r="R83" s="98"/>
      <c r="S83" s="98"/>
      <c r="T83" s="98" t="s">
        <v>671</v>
      </c>
      <c r="U83" s="101">
        <v>42136.333611111113</v>
      </c>
      <c r="V83" s="99" t="s">
        <v>766</v>
      </c>
      <c r="W83" s="98"/>
      <c r="X83" s="98"/>
      <c r="Y83" s="103" t="s">
        <v>965</v>
      </c>
      <c r="Z83" s="88"/>
      <c r="AA83">
        <v>1</v>
      </c>
    </row>
    <row r="84" spans="1:27">
      <c r="A84" s="89" t="s">
        <v>287</v>
      </c>
      <c r="B84" s="89" t="s">
        <v>287</v>
      </c>
      <c r="C84" s="90"/>
      <c r="D84" s="91"/>
      <c r="E84" s="92"/>
      <c r="F84" s="93"/>
      <c r="G84" s="90"/>
      <c r="H84" s="94"/>
      <c r="I84" s="95"/>
      <c r="J84" s="95"/>
      <c r="K84" s="35" t="s">
        <v>65</v>
      </c>
      <c r="L84" s="96">
        <v>84</v>
      </c>
      <c r="M8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4" s="97"/>
      <c r="O84" s="98" t="s">
        <v>177</v>
      </c>
      <c r="P84" s="101">
        <v>42136.351064814815</v>
      </c>
      <c r="Q84" s="98" t="s">
        <v>487</v>
      </c>
      <c r="R84" s="127" t="s">
        <v>593</v>
      </c>
      <c r="S84" s="98" t="s">
        <v>634</v>
      </c>
      <c r="T84" s="98"/>
      <c r="U84" s="101">
        <v>42136.351064814815</v>
      </c>
      <c r="V84" s="99" t="s">
        <v>767</v>
      </c>
      <c r="W84" s="98"/>
      <c r="X84" s="98"/>
      <c r="Y84" s="103" t="s">
        <v>966</v>
      </c>
      <c r="Z84" s="88"/>
      <c r="AA84">
        <v>1</v>
      </c>
    </row>
    <row r="85" spans="1:27">
      <c r="A85" s="89" t="s">
        <v>288</v>
      </c>
      <c r="B85" s="89" t="s">
        <v>288</v>
      </c>
      <c r="C85" s="90"/>
      <c r="D85" s="91"/>
      <c r="E85" s="92"/>
      <c r="F85" s="93"/>
      <c r="G85" s="90"/>
      <c r="H85" s="94"/>
      <c r="I85" s="95"/>
      <c r="J85" s="95"/>
      <c r="K85" s="35" t="s">
        <v>65</v>
      </c>
      <c r="L85" s="96">
        <v>85</v>
      </c>
      <c r="M8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5" s="97"/>
      <c r="O85" s="98" t="s">
        <v>177</v>
      </c>
      <c r="P85" s="101">
        <v>42136.36136574074</v>
      </c>
      <c r="Q85" s="98" t="s">
        <v>488</v>
      </c>
      <c r="R85" s="127" t="s">
        <v>2274</v>
      </c>
      <c r="S85" s="98" t="s">
        <v>2277</v>
      </c>
      <c r="T85" s="98" t="s">
        <v>672</v>
      </c>
      <c r="U85" s="101">
        <v>42136.36136574074</v>
      </c>
      <c r="V85" s="99" t="s">
        <v>768</v>
      </c>
      <c r="W85" s="98"/>
      <c r="X85" s="98"/>
      <c r="Y85" s="103" t="s">
        <v>967</v>
      </c>
      <c r="Z85" s="88"/>
      <c r="AA85">
        <v>1</v>
      </c>
    </row>
    <row r="86" spans="1:27">
      <c r="A86" s="89" t="s">
        <v>289</v>
      </c>
      <c r="B86" s="89" t="s">
        <v>289</v>
      </c>
      <c r="C86" s="90"/>
      <c r="D86" s="91"/>
      <c r="E86" s="92"/>
      <c r="F86" s="93"/>
      <c r="G86" s="90"/>
      <c r="H86" s="94"/>
      <c r="I86" s="95"/>
      <c r="J86" s="95"/>
      <c r="K86" s="35" t="s">
        <v>65</v>
      </c>
      <c r="L86" s="96">
        <v>86</v>
      </c>
      <c r="M8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6" s="97"/>
      <c r="O86" s="98" t="s">
        <v>177</v>
      </c>
      <c r="P86" s="101">
        <v>42136.419016203705</v>
      </c>
      <c r="Q86" s="98" t="s">
        <v>489</v>
      </c>
      <c r="R86" s="127" t="s">
        <v>594</v>
      </c>
      <c r="S86" s="98" t="s">
        <v>637</v>
      </c>
      <c r="T86" s="98"/>
      <c r="U86" s="101">
        <v>42136.419016203705</v>
      </c>
      <c r="V86" s="99" t="s">
        <v>769</v>
      </c>
      <c r="W86" s="98"/>
      <c r="X86" s="98"/>
      <c r="Y86" s="103" t="s">
        <v>968</v>
      </c>
      <c r="Z86" s="88"/>
      <c r="AA86">
        <v>1</v>
      </c>
    </row>
    <row r="87" spans="1:27">
      <c r="A87" s="89" t="s">
        <v>290</v>
      </c>
      <c r="B87" s="89" t="s">
        <v>290</v>
      </c>
      <c r="C87" s="90"/>
      <c r="D87" s="91"/>
      <c r="E87" s="92"/>
      <c r="F87" s="93"/>
      <c r="G87" s="90"/>
      <c r="H87" s="94"/>
      <c r="I87" s="95"/>
      <c r="J87" s="95"/>
      <c r="K87" s="35" t="s">
        <v>65</v>
      </c>
      <c r="L87" s="96">
        <v>87</v>
      </c>
      <c r="M8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7" s="97"/>
      <c r="O87" s="98" t="s">
        <v>177</v>
      </c>
      <c r="P87" s="101">
        <v>42136.024421296293</v>
      </c>
      <c r="Q87" s="98" t="s">
        <v>490</v>
      </c>
      <c r="R87" s="98"/>
      <c r="S87" s="98"/>
      <c r="T87" s="98" t="s">
        <v>661</v>
      </c>
      <c r="U87" s="101">
        <v>42136.024421296293</v>
      </c>
      <c r="V87" s="99" t="s">
        <v>770</v>
      </c>
      <c r="W87" s="98"/>
      <c r="X87" s="98"/>
      <c r="Y87" s="103" t="s">
        <v>969</v>
      </c>
      <c r="Z87" s="88"/>
      <c r="AA87">
        <v>8</v>
      </c>
    </row>
    <row r="88" spans="1:27">
      <c r="A88" s="89" t="s">
        <v>290</v>
      </c>
      <c r="B88" s="89" t="s">
        <v>290</v>
      </c>
      <c r="C88" s="90"/>
      <c r="D88" s="91"/>
      <c r="E88" s="92"/>
      <c r="F88" s="93"/>
      <c r="G88" s="90"/>
      <c r="H88" s="94"/>
      <c r="I88" s="95"/>
      <c r="J88" s="95"/>
      <c r="K88" s="35" t="s">
        <v>65</v>
      </c>
      <c r="L88" s="96">
        <v>88</v>
      </c>
      <c r="M8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8" s="97"/>
      <c r="O88" s="98" t="s">
        <v>177</v>
      </c>
      <c r="P88" s="101">
        <v>42136.163217592592</v>
      </c>
      <c r="Q88" s="98" t="s">
        <v>491</v>
      </c>
      <c r="R88" s="127" t="s">
        <v>595</v>
      </c>
      <c r="S88" s="98" t="s">
        <v>638</v>
      </c>
      <c r="T88" s="98" t="s">
        <v>673</v>
      </c>
      <c r="U88" s="101">
        <v>42136.163217592592</v>
      </c>
      <c r="V88" s="99" t="s">
        <v>771</v>
      </c>
      <c r="W88" s="98"/>
      <c r="X88" s="98"/>
      <c r="Y88" s="103" t="s">
        <v>970</v>
      </c>
      <c r="Z88" s="88"/>
      <c r="AA88">
        <v>8</v>
      </c>
    </row>
    <row r="89" spans="1:27">
      <c r="A89" s="89" t="s">
        <v>291</v>
      </c>
      <c r="B89" s="89" t="s">
        <v>290</v>
      </c>
      <c r="C89" s="90"/>
      <c r="D89" s="91"/>
      <c r="E89" s="92"/>
      <c r="F89" s="93"/>
      <c r="G89" s="90"/>
      <c r="H89" s="94"/>
      <c r="I89" s="95"/>
      <c r="J89" s="95"/>
      <c r="K89" s="35" t="s">
        <v>65</v>
      </c>
      <c r="L89" s="96">
        <v>89</v>
      </c>
      <c r="M8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89" s="97"/>
      <c r="O89" s="98" t="s">
        <v>440</v>
      </c>
      <c r="P89" s="101">
        <v>42136.435752314814</v>
      </c>
      <c r="Q89" s="98" t="s">
        <v>492</v>
      </c>
      <c r="R89" s="98"/>
      <c r="S89" s="98"/>
      <c r="T89" s="98" t="s">
        <v>661</v>
      </c>
      <c r="U89" s="101">
        <v>42136.435752314814</v>
      </c>
      <c r="V89" s="99" t="s">
        <v>772</v>
      </c>
      <c r="W89" s="98"/>
      <c r="X89" s="98"/>
      <c r="Y89" s="103" t="s">
        <v>971</v>
      </c>
      <c r="Z89" s="88"/>
      <c r="AA89">
        <v>1</v>
      </c>
    </row>
    <row r="90" spans="1:27">
      <c r="A90" s="89" t="s">
        <v>292</v>
      </c>
      <c r="B90" s="89" t="s">
        <v>413</v>
      </c>
      <c r="C90" s="90"/>
      <c r="D90" s="91"/>
      <c r="E90" s="92"/>
      <c r="F90" s="93"/>
      <c r="G90" s="90"/>
      <c r="H90" s="94"/>
      <c r="I90" s="95"/>
      <c r="J90" s="95"/>
      <c r="K90" s="35" t="s">
        <v>65</v>
      </c>
      <c r="L90" s="96">
        <v>90</v>
      </c>
      <c r="M9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0" s="97"/>
      <c r="O90" s="98" t="s">
        <v>440</v>
      </c>
      <c r="P90" s="101">
        <v>42136.441006944442</v>
      </c>
      <c r="Q90" s="98" t="s">
        <v>493</v>
      </c>
      <c r="R90" s="98"/>
      <c r="S90" s="98"/>
      <c r="T90" s="98"/>
      <c r="U90" s="101">
        <v>42136.441006944442</v>
      </c>
      <c r="V90" s="99" t="s">
        <v>773</v>
      </c>
      <c r="W90" s="98"/>
      <c r="X90" s="98"/>
      <c r="Y90" s="103" t="s">
        <v>972</v>
      </c>
      <c r="Z90" s="88"/>
      <c r="AA90">
        <v>1</v>
      </c>
    </row>
    <row r="91" spans="1:27">
      <c r="A91" s="89" t="s">
        <v>293</v>
      </c>
      <c r="B91" s="89" t="s">
        <v>293</v>
      </c>
      <c r="C91" s="90"/>
      <c r="D91" s="91"/>
      <c r="E91" s="92"/>
      <c r="F91" s="93"/>
      <c r="G91" s="90"/>
      <c r="H91" s="94"/>
      <c r="I91" s="95"/>
      <c r="J91" s="95"/>
      <c r="K91" s="35" t="s">
        <v>65</v>
      </c>
      <c r="L91" s="96">
        <v>91</v>
      </c>
      <c r="M9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1" s="97"/>
      <c r="O91" s="98" t="s">
        <v>177</v>
      </c>
      <c r="P91" s="101">
        <v>42136.465590277781</v>
      </c>
      <c r="Q91" s="98" t="s">
        <v>494</v>
      </c>
      <c r="R91" s="98"/>
      <c r="S91" s="98"/>
      <c r="T91" s="98"/>
      <c r="U91" s="101">
        <v>42136.465590277781</v>
      </c>
      <c r="V91" s="99" t="s">
        <v>774</v>
      </c>
      <c r="W91" s="98"/>
      <c r="X91" s="98"/>
      <c r="Y91" s="103" t="s">
        <v>973</v>
      </c>
      <c r="Z91" s="103" t="s">
        <v>1093</v>
      </c>
      <c r="AA91" s="71">
        <v>1</v>
      </c>
    </row>
    <row r="92" spans="1:27">
      <c r="A92" s="89" t="s">
        <v>294</v>
      </c>
      <c r="B92" s="89" t="s">
        <v>341</v>
      </c>
      <c r="C92" s="90"/>
      <c r="D92" s="91"/>
      <c r="E92" s="92"/>
      <c r="F92" s="93"/>
      <c r="G92" s="90"/>
      <c r="H92" s="94"/>
      <c r="I92" s="95"/>
      <c r="J92" s="95"/>
      <c r="K92" s="35" t="s">
        <v>65</v>
      </c>
      <c r="L92" s="96">
        <v>92</v>
      </c>
      <c r="M9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2" s="97"/>
      <c r="O92" s="98" t="s">
        <v>440</v>
      </c>
      <c r="P92" s="101">
        <v>42136.521331018521</v>
      </c>
      <c r="Q92" s="98" t="s">
        <v>495</v>
      </c>
      <c r="R92" s="127" t="s">
        <v>596</v>
      </c>
      <c r="S92" s="98" t="s">
        <v>639</v>
      </c>
      <c r="T92" s="98"/>
      <c r="U92" s="101">
        <v>42136.521331018521</v>
      </c>
      <c r="V92" s="99" t="s">
        <v>775</v>
      </c>
      <c r="W92" s="98"/>
      <c r="X92" s="98"/>
      <c r="Y92" s="103" t="s">
        <v>974</v>
      </c>
      <c r="Z92" s="88"/>
      <c r="AA92">
        <v>1</v>
      </c>
    </row>
    <row r="93" spans="1:27">
      <c r="A93" s="89" t="s">
        <v>295</v>
      </c>
      <c r="B93" s="89" t="s">
        <v>341</v>
      </c>
      <c r="C93" s="90"/>
      <c r="D93" s="91"/>
      <c r="E93" s="92"/>
      <c r="F93" s="93"/>
      <c r="G93" s="90"/>
      <c r="H93" s="94"/>
      <c r="I93" s="95"/>
      <c r="J93" s="95"/>
      <c r="K93" s="35" t="s">
        <v>65</v>
      </c>
      <c r="L93" s="96">
        <v>93</v>
      </c>
      <c r="M9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3" s="97"/>
      <c r="O93" s="98" t="s">
        <v>440</v>
      </c>
      <c r="P93" s="101">
        <v>42136.523159722223</v>
      </c>
      <c r="Q93" s="98" t="s">
        <v>495</v>
      </c>
      <c r="R93" s="127" t="s">
        <v>596</v>
      </c>
      <c r="S93" s="98" t="s">
        <v>639</v>
      </c>
      <c r="T93" s="98"/>
      <c r="U93" s="101">
        <v>42136.523159722223</v>
      </c>
      <c r="V93" s="99" t="s">
        <v>776</v>
      </c>
      <c r="W93" s="98"/>
      <c r="X93" s="98"/>
      <c r="Y93" s="103" t="s">
        <v>975</v>
      </c>
      <c r="Z93" s="88"/>
      <c r="AA93">
        <v>1</v>
      </c>
    </row>
    <row r="94" spans="1:27">
      <c r="A94" s="89" t="s">
        <v>296</v>
      </c>
      <c r="B94" s="89" t="s">
        <v>341</v>
      </c>
      <c r="C94" s="90"/>
      <c r="D94" s="91"/>
      <c r="E94" s="92"/>
      <c r="F94" s="93"/>
      <c r="G94" s="90"/>
      <c r="H94" s="94"/>
      <c r="I94" s="95"/>
      <c r="J94" s="95"/>
      <c r="K94" s="35" t="s">
        <v>65</v>
      </c>
      <c r="L94" s="96">
        <v>94</v>
      </c>
      <c r="M9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4" s="97"/>
      <c r="O94" s="98" t="s">
        <v>440</v>
      </c>
      <c r="P94" s="101">
        <v>42136.526099537034</v>
      </c>
      <c r="Q94" s="98" t="s">
        <v>495</v>
      </c>
      <c r="R94" s="127" t="s">
        <v>596</v>
      </c>
      <c r="S94" s="98" t="s">
        <v>639</v>
      </c>
      <c r="T94" s="98"/>
      <c r="U94" s="101">
        <v>42136.526099537034</v>
      </c>
      <c r="V94" s="99" t="s">
        <v>777</v>
      </c>
      <c r="W94" s="98"/>
      <c r="X94" s="98"/>
      <c r="Y94" s="103" t="s">
        <v>976</v>
      </c>
      <c r="Z94" s="88"/>
      <c r="AA94">
        <v>1</v>
      </c>
    </row>
    <row r="95" spans="1:27">
      <c r="A95" s="89" t="s">
        <v>297</v>
      </c>
      <c r="B95" s="89" t="s">
        <v>341</v>
      </c>
      <c r="C95" s="90"/>
      <c r="D95" s="91"/>
      <c r="E95" s="92"/>
      <c r="F95" s="93"/>
      <c r="G95" s="90"/>
      <c r="H95" s="94"/>
      <c r="I95" s="95"/>
      <c r="J95" s="95"/>
      <c r="K95" s="35" t="s">
        <v>65</v>
      </c>
      <c r="L95" s="96">
        <v>95</v>
      </c>
      <c r="M9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5" s="97"/>
      <c r="O95" s="98" t="s">
        <v>440</v>
      </c>
      <c r="P95" s="101">
        <v>42136.52747685185</v>
      </c>
      <c r="Q95" s="98" t="s">
        <v>495</v>
      </c>
      <c r="R95" s="127" t="s">
        <v>596</v>
      </c>
      <c r="S95" s="98" t="s">
        <v>639</v>
      </c>
      <c r="T95" s="98"/>
      <c r="U95" s="101">
        <v>42136.52747685185</v>
      </c>
      <c r="V95" s="99" t="s">
        <v>778</v>
      </c>
      <c r="W95" s="98"/>
      <c r="X95" s="98"/>
      <c r="Y95" s="103" t="s">
        <v>977</v>
      </c>
      <c r="Z95" s="88"/>
      <c r="AA95">
        <v>1</v>
      </c>
    </row>
    <row r="96" spans="1:27">
      <c r="A96" s="89" t="s">
        <v>298</v>
      </c>
      <c r="B96" s="89" t="s">
        <v>341</v>
      </c>
      <c r="C96" s="90"/>
      <c r="D96" s="91"/>
      <c r="E96" s="92"/>
      <c r="F96" s="93"/>
      <c r="G96" s="90"/>
      <c r="H96" s="94"/>
      <c r="I96" s="95"/>
      <c r="J96" s="95"/>
      <c r="K96" s="35" t="s">
        <v>65</v>
      </c>
      <c r="L96" s="96">
        <v>96</v>
      </c>
      <c r="M9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6" s="97"/>
      <c r="O96" s="98" t="s">
        <v>440</v>
      </c>
      <c r="P96" s="101">
        <v>42136.527743055558</v>
      </c>
      <c r="Q96" s="98" t="s">
        <v>495</v>
      </c>
      <c r="R96" s="127" t="s">
        <v>596</v>
      </c>
      <c r="S96" s="98" t="s">
        <v>639</v>
      </c>
      <c r="T96" s="98"/>
      <c r="U96" s="101">
        <v>42136.527743055558</v>
      </c>
      <c r="V96" s="99" t="s">
        <v>779</v>
      </c>
      <c r="W96" s="98"/>
      <c r="X96" s="98"/>
      <c r="Y96" s="103" t="s">
        <v>978</v>
      </c>
      <c r="Z96" s="88"/>
      <c r="AA96">
        <v>1</v>
      </c>
    </row>
    <row r="97" spans="1:27">
      <c r="A97" s="89" t="s">
        <v>299</v>
      </c>
      <c r="B97" s="89" t="s">
        <v>299</v>
      </c>
      <c r="C97" s="90"/>
      <c r="D97" s="91"/>
      <c r="E97" s="92"/>
      <c r="F97" s="93"/>
      <c r="G97" s="90"/>
      <c r="H97" s="94"/>
      <c r="I97" s="95"/>
      <c r="J97" s="95"/>
      <c r="K97" s="35" t="s">
        <v>65</v>
      </c>
      <c r="L97" s="96">
        <v>97</v>
      </c>
      <c r="M9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7" s="97"/>
      <c r="O97" s="98" t="s">
        <v>177</v>
      </c>
      <c r="P97" s="101">
        <v>42136.531076388892</v>
      </c>
      <c r="Q97" s="98" t="s">
        <v>496</v>
      </c>
      <c r="R97" s="127" t="s">
        <v>597</v>
      </c>
      <c r="S97" s="98" t="s">
        <v>640</v>
      </c>
      <c r="T97" s="98"/>
      <c r="U97" s="101">
        <v>42136.531076388892</v>
      </c>
      <c r="V97" s="99" t="s">
        <v>780</v>
      </c>
      <c r="W97" s="98"/>
      <c r="X97" s="98"/>
      <c r="Y97" s="103" t="s">
        <v>979</v>
      </c>
      <c r="Z97" s="88"/>
      <c r="AA97">
        <v>1</v>
      </c>
    </row>
    <row r="98" spans="1:27">
      <c r="A98" s="89" t="s">
        <v>300</v>
      </c>
      <c r="B98" s="89" t="s">
        <v>300</v>
      </c>
      <c r="C98" s="90"/>
      <c r="D98" s="91"/>
      <c r="E98" s="92"/>
      <c r="F98" s="93"/>
      <c r="G98" s="90"/>
      <c r="H98" s="94"/>
      <c r="I98" s="95"/>
      <c r="J98" s="95"/>
      <c r="K98" s="35" t="s">
        <v>65</v>
      </c>
      <c r="L98" s="96">
        <v>98</v>
      </c>
      <c r="M9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8" s="97"/>
      <c r="O98" s="98" t="s">
        <v>177</v>
      </c>
      <c r="P98" s="101">
        <v>42136.534849537034</v>
      </c>
      <c r="Q98" s="98" t="s">
        <v>497</v>
      </c>
      <c r="R98" s="127" t="s">
        <v>598</v>
      </c>
      <c r="S98" s="98" t="s">
        <v>640</v>
      </c>
      <c r="T98" s="98"/>
      <c r="U98" s="101">
        <v>42136.534849537034</v>
      </c>
      <c r="V98" s="99" t="s">
        <v>781</v>
      </c>
      <c r="W98" s="98"/>
      <c r="X98" s="98"/>
      <c r="Y98" s="103" t="s">
        <v>980</v>
      </c>
      <c r="Z98" s="88"/>
      <c r="AA98">
        <v>1</v>
      </c>
    </row>
    <row r="99" spans="1:27">
      <c r="A99" s="89" t="s">
        <v>301</v>
      </c>
      <c r="B99" s="89" t="s">
        <v>341</v>
      </c>
      <c r="C99" s="90"/>
      <c r="D99" s="91"/>
      <c r="E99" s="92"/>
      <c r="F99" s="93"/>
      <c r="G99" s="90"/>
      <c r="H99" s="94"/>
      <c r="I99" s="95"/>
      <c r="J99" s="95"/>
      <c r="K99" s="35" t="s">
        <v>65</v>
      </c>
      <c r="L99" s="96">
        <v>99</v>
      </c>
      <c r="M9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99" s="97"/>
      <c r="O99" s="98" t="s">
        <v>440</v>
      </c>
      <c r="P99" s="101">
        <v>42136.538611111115</v>
      </c>
      <c r="Q99" s="98" t="s">
        <v>495</v>
      </c>
      <c r="R99" s="127" t="s">
        <v>596</v>
      </c>
      <c r="S99" s="98" t="s">
        <v>639</v>
      </c>
      <c r="T99" s="98"/>
      <c r="U99" s="101">
        <v>42136.538611111115</v>
      </c>
      <c r="V99" s="99" t="s">
        <v>782</v>
      </c>
      <c r="W99" s="98"/>
      <c r="X99" s="98"/>
      <c r="Y99" s="103" t="s">
        <v>981</v>
      </c>
      <c r="Z99" s="88"/>
      <c r="AA99">
        <v>1</v>
      </c>
    </row>
    <row r="100" spans="1:27">
      <c r="A100" s="89" t="s">
        <v>302</v>
      </c>
      <c r="B100" s="89" t="s">
        <v>341</v>
      </c>
      <c r="C100" s="90"/>
      <c r="D100" s="91"/>
      <c r="E100" s="92"/>
      <c r="F100" s="93"/>
      <c r="G100" s="90"/>
      <c r="H100" s="94"/>
      <c r="I100" s="95"/>
      <c r="J100" s="95"/>
      <c r="K100" s="35" t="s">
        <v>65</v>
      </c>
      <c r="L100" s="96">
        <v>100</v>
      </c>
      <c r="M10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0" s="97"/>
      <c r="O100" s="98" t="s">
        <v>440</v>
      </c>
      <c r="P100" s="101">
        <v>42136.5393287037</v>
      </c>
      <c r="Q100" s="98" t="s">
        <v>495</v>
      </c>
      <c r="R100" s="127" t="s">
        <v>596</v>
      </c>
      <c r="S100" s="98" t="s">
        <v>639</v>
      </c>
      <c r="T100" s="98"/>
      <c r="U100" s="101">
        <v>42136.5393287037</v>
      </c>
      <c r="V100" s="99" t="s">
        <v>783</v>
      </c>
      <c r="W100" s="98"/>
      <c r="X100" s="98"/>
      <c r="Y100" s="103" t="s">
        <v>982</v>
      </c>
      <c r="Z100" s="88"/>
      <c r="AA100">
        <v>1</v>
      </c>
    </row>
    <row r="101" spans="1:27">
      <c r="A101" s="89" t="s">
        <v>303</v>
      </c>
      <c r="B101" s="89" t="s">
        <v>303</v>
      </c>
      <c r="C101" s="90"/>
      <c r="D101" s="91"/>
      <c r="E101" s="92"/>
      <c r="F101" s="93"/>
      <c r="G101" s="90"/>
      <c r="H101" s="94"/>
      <c r="I101" s="95"/>
      <c r="J101" s="95"/>
      <c r="K101" s="35" t="s">
        <v>65</v>
      </c>
      <c r="L101" s="96">
        <v>101</v>
      </c>
      <c r="M10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1" s="97"/>
      <c r="O101" s="98" t="s">
        <v>177</v>
      </c>
      <c r="P101" s="101">
        <v>42136.543124999997</v>
      </c>
      <c r="Q101" s="98" t="s">
        <v>498</v>
      </c>
      <c r="R101" s="127" t="s">
        <v>599</v>
      </c>
      <c r="S101" s="98" t="s">
        <v>640</v>
      </c>
      <c r="T101" s="98"/>
      <c r="U101" s="101">
        <v>42136.543124999997</v>
      </c>
      <c r="V101" s="99" t="s">
        <v>784</v>
      </c>
      <c r="W101" s="98"/>
      <c r="X101" s="98"/>
      <c r="Y101" s="103" t="s">
        <v>983</v>
      </c>
      <c r="Z101" s="88"/>
      <c r="AA101">
        <v>1</v>
      </c>
    </row>
    <row r="102" spans="1:27">
      <c r="A102" s="89" t="s">
        <v>304</v>
      </c>
      <c r="B102" s="89" t="s">
        <v>341</v>
      </c>
      <c r="C102" s="90"/>
      <c r="D102" s="91"/>
      <c r="E102" s="92"/>
      <c r="F102" s="93"/>
      <c r="G102" s="90"/>
      <c r="H102" s="94"/>
      <c r="I102" s="95"/>
      <c r="J102" s="95"/>
      <c r="K102" s="35" t="s">
        <v>65</v>
      </c>
      <c r="L102" s="96">
        <v>102</v>
      </c>
      <c r="M10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2" s="97"/>
      <c r="O102" s="98" t="s">
        <v>440</v>
      </c>
      <c r="P102" s="101">
        <v>42136.54587962963</v>
      </c>
      <c r="Q102" s="98" t="s">
        <v>495</v>
      </c>
      <c r="R102" s="127" t="s">
        <v>596</v>
      </c>
      <c r="S102" s="98" t="s">
        <v>639</v>
      </c>
      <c r="T102" s="98"/>
      <c r="U102" s="101">
        <v>42136.54587962963</v>
      </c>
      <c r="V102" s="99" t="s">
        <v>785</v>
      </c>
      <c r="W102" s="98"/>
      <c r="X102" s="98"/>
      <c r="Y102" s="103" t="s">
        <v>984</v>
      </c>
      <c r="Z102" s="88"/>
      <c r="AA102">
        <v>1</v>
      </c>
    </row>
    <row r="103" spans="1:27">
      <c r="A103" s="89" t="s">
        <v>305</v>
      </c>
      <c r="B103" s="89" t="s">
        <v>341</v>
      </c>
      <c r="C103" s="90"/>
      <c r="D103" s="91"/>
      <c r="E103" s="92"/>
      <c r="F103" s="93"/>
      <c r="G103" s="90"/>
      <c r="H103" s="94"/>
      <c r="I103" s="95"/>
      <c r="J103" s="95"/>
      <c r="K103" s="35" t="s">
        <v>65</v>
      </c>
      <c r="L103" s="96">
        <v>103</v>
      </c>
      <c r="M10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3" s="97"/>
      <c r="O103" s="98" t="s">
        <v>440</v>
      </c>
      <c r="P103" s="101">
        <v>42136.547905092593</v>
      </c>
      <c r="Q103" s="98" t="s">
        <v>495</v>
      </c>
      <c r="R103" s="127" t="s">
        <v>596</v>
      </c>
      <c r="S103" s="98" t="s">
        <v>639</v>
      </c>
      <c r="T103" s="98"/>
      <c r="U103" s="101">
        <v>42136.547905092593</v>
      </c>
      <c r="V103" s="99" t="s">
        <v>786</v>
      </c>
      <c r="W103" s="98"/>
      <c r="X103" s="98"/>
      <c r="Y103" s="103" t="s">
        <v>985</v>
      </c>
      <c r="Z103" s="88"/>
      <c r="AA103">
        <v>1</v>
      </c>
    </row>
    <row r="104" spans="1:27">
      <c r="A104" s="89" t="s">
        <v>306</v>
      </c>
      <c r="B104" s="89" t="s">
        <v>306</v>
      </c>
      <c r="C104" s="90"/>
      <c r="D104" s="91"/>
      <c r="E104" s="92"/>
      <c r="F104" s="93"/>
      <c r="G104" s="90"/>
      <c r="H104" s="94"/>
      <c r="I104" s="95"/>
      <c r="J104" s="95"/>
      <c r="K104" s="35" t="s">
        <v>65</v>
      </c>
      <c r="L104" s="96">
        <v>104</v>
      </c>
      <c r="M10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4" s="97"/>
      <c r="O104" s="98" t="s">
        <v>177</v>
      </c>
      <c r="P104" s="101">
        <v>42136.54792824074</v>
      </c>
      <c r="Q104" s="98" t="s">
        <v>499</v>
      </c>
      <c r="R104" s="98" t="s">
        <v>600</v>
      </c>
      <c r="S104" s="98" t="s">
        <v>641</v>
      </c>
      <c r="T104" s="98"/>
      <c r="U104" s="101">
        <v>42136.54792824074</v>
      </c>
      <c r="V104" s="99" t="s">
        <v>787</v>
      </c>
      <c r="W104" s="98"/>
      <c r="X104" s="98"/>
      <c r="Y104" s="103" t="s">
        <v>986</v>
      </c>
      <c r="Z104" s="88"/>
      <c r="AA104">
        <v>1</v>
      </c>
    </row>
    <row r="105" spans="1:27">
      <c r="A105" s="89" t="s">
        <v>307</v>
      </c>
      <c r="B105" s="89" t="s">
        <v>307</v>
      </c>
      <c r="C105" s="90"/>
      <c r="D105" s="91"/>
      <c r="E105" s="92"/>
      <c r="F105" s="93"/>
      <c r="G105" s="90"/>
      <c r="H105" s="94"/>
      <c r="I105" s="95"/>
      <c r="J105" s="95"/>
      <c r="K105" s="35" t="s">
        <v>65</v>
      </c>
      <c r="L105" s="96">
        <v>105</v>
      </c>
      <c r="M10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5" s="97"/>
      <c r="O105" s="98" t="s">
        <v>177</v>
      </c>
      <c r="P105" s="101">
        <v>42136.554988425924</v>
      </c>
      <c r="Q105" s="98" t="s">
        <v>500</v>
      </c>
      <c r="R105" s="98"/>
      <c r="S105" s="98"/>
      <c r="T105" s="98" t="s">
        <v>674</v>
      </c>
      <c r="U105" s="101">
        <v>42136.554988425924</v>
      </c>
      <c r="V105" s="99" t="s">
        <v>788</v>
      </c>
      <c r="W105" s="98"/>
      <c r="X105" s="98"/>
      <c r="Y105" s="103" t="s">
        <v>987</v>
      </c>
      <c r="Z105" s="88"/>
      <c r="AA105">
        <v>1</v>
      </c>
    </row>
    <row r="106" spans="1:27">
      <c r="A106" s="89" t="s">
        <v>308</v>
      </c>
      <c r="B106" s="89" t="s">
        <v>308</v>
      </c>
      <c r="C106" s="90"/>
      <c r="D106" s="91"/>
      <c r="E106" s="92"/>
      <c r="F106" s="93"/>
      <c r="G106" s="90"/>
      <c r="H106" s="94"/>
      <c r="I106" s="95"/>
      <c r="J106" s="95"/>
      <c r="K106" s="35" t="s">
        <v>65</v>
      </c>
      <c r="L106" s="96">
        <v>106</v>
      </c>
      <c r="M10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6" s="97"/>
      <c r="O106" s="98" t="s">
        <v>177</v>
      </c>
      <c r="P106" s="101">
        <v>42136.556898148148</v>
      </c>
      <c r="Q106" s="98" t="s">
        <v>501</v>
      </c>
      <c r="R106" s="127" t="s">
        <v>601</v>
      </c>
      <c r="S106" s="98" t="s">
        <v>642</v>
      </c>
      <c r="T106" s="98" t="s">
        <v>661</v>
      </c>
      <c r="U106" s="101">
        <v>42136.556898148148</v>
      </c>
      <c r="V106" s="99" t="s">
        <v>789</v>
      </c>
      <c r="W106" s="98"/>
      <c r="X106" s="98"/>
      <c r="Y106" s="103" t="s">
        <v>988</v>
      </c>
      <c r="Z106" s="88"/>
      <c r="AA106">
        <v>1</v>
      </c>
    </row>
    <row r="107" spans="1:27">
      <c r="A107" s="89" t="s">
        <v>309</v>
      </c>
      <c r="B107" s="89" t="s">
        <v>341</v>
      </c>
      <c r="C107" s="90"/>
      <c r="D107" s="91"/>
      <c r="E107" s="92"/>
      <c r="F107" s="93"/>
      <c r="G107" s="90"/>
      <c r="H107" s="94"/>
      <c r="I107" s="95"/>
      <c r="J107" s="95"/>
      <c r="K107" s="35" t="s">
        <v>65</v>
      </c>
      <c r="L107" s="96">
        <v>107</v>
      </c>
      <c r="M10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7" s="97"/>
      <c r="O107" s="98" t="s">
        <v>440</v>
      </c>
      <c r="P107" s="101">
        <v>42136.570185185185</v>
      </c>
      <c r="Q107" s="98" t="s">
        <v>495</v>
      </c>
      <c r="R107" s="127" t="s">
        <v>596</v>
      </c>
      <c r="S107" s="98" t="s">
        <v>639</v>
      </c>
      <c r="T107" s="98"/>
      <c r="U107" s="101">
        <v>42136.570185185185</v>
      </c>
      <c r="V107" s="99" t="s">
        <v>790</v>
      </c>
      <c r="W107" s="98"/>
      <c r="X107" s="98"/>
      <c r="Y107" s="103" t="s">
        <v>989</v>
      </c>
      <c r="Z107" s="88"/>
      <c r="AA107">
        <v>1</v>
      </c>
    </row>
    <row r="108" spans="1:27">
      <c r="A108" s="89" t="s">
        <v>310</v>
      </c>
      <c r="B108" s="89" t="s">
        <v>310</v>
      </c>
      <c r="C108" s="90"/>
      <c r="D108" s="91"/>
      <c r="E108" s="92"/>
      <c r="F108" s="93"/>
      <c r="G108" s="90"/>
      <c r="H108" s="94"/>
      <c r="I108" s="95"/>
      <c r="J108" s="95"/>
      <c r="K108" s="35" t="s">
        <v>65</v>
      </c>
      <c r="L108" s="96">
        <v>108</v>
      </c>
      <c r="M108"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8" s="97"/>
      <c r="O108" s="98" t="s">
        <v>177</v>
      </c>
      <c r="P108" s="101">
        <v>42136.584027777775</v>
      </c>
      <c r="Q108" s="98" t="s">
        <v>502</v>
      </c>
      <c r="R108" s="127" t="s">
        <v>602</v>
      </c>
      <c r="S108" s="98" t="s">
        <v>639</v>
      </c>
      <c r="T108" s="98" t="s">
        <v>675</v>
      </c>
      <c r="U108" s="101">
        <v>42136.584027777775</v>
      </c>
      <c r="V108" s="99" t="s">
        <v>791</v>
      </c>
      <c r="W108" s="98"/>
      <c r="X108" s="98"/>
      <c r="Y108" s="103" t="s">
        <v>990</v>
      </c>
      <c r="Z108" s="88"/>
      <c r="AA108">
        <v>1</v>
      </c>
    </row>
    <row r="109" spans="1:27">
      <c r="A109" s="89" t="s">
        <v>311</v>
      </c>
      <c r="B109" s="89" t="s">
        <v>341</v>
      </c>
      <c r="C109" s="90"/>
      <c r="D109" s="91"/>
      <c r="E109" s="92"/>
      <c r="F109" s="93"/>
      <c r="G109" s="90"/>
      <c r="H109" s="94"/>
      <c r="I109" s="95"/>
      <c r="J109" s="95"/>
      <c r="K109" s="35" t="s">
        <v>65</v>
      </c>
      <c r="L109" s="96">
        <v>109</v>
      </c>
      <c r="M109"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09" s="97"/>
      <c r="O109" s="98" t="s">
        <v>440</v>
      </c>
      <c r="P109" s="101">
        <v>42136.584560185183</v>
      </c>
      <c r="Q109" s="98" t="s">
        <v>495</v>
      </c>
      <c r="R109" s="127" t="s">
        <v>596</v>
      </c>
      <c r="S109" s="98" t="s">
        <v>639</v>
      </c>
      <c r="T109" s="98"/>
      <c r="U109" s="101">
        <v>42136.584560185183</v>
      </c>
      <c r="V109" s="99" t="s">
        <v>792</v>
      </c>
      <c r="W109" s="98"/>
      <c r="X109" s="98"/>
      <c r="Y109" s="103" t="s">
        <v>991</v>
      </c>
      <c r="Z109" s="88"/>
      <c r="AA109">
        <v>1</v>
      </c>
    </row>
    <row r="110" spans="1:27">
      <c r="A110" s="89" t="s">
        <v>312</v>
      </c>
      <c r="B110" s="89" t="s">
        <v>312</v>
      </c>
      <c r="C110" s="90"/>
      <c r="D110" s="91"/>
      <c r="E110" s="92"/>
      <c r="F110" s="93"/>
      <c r="G110" s="90"/>
      <c r="H110" s="94"/>
      <c r="I110" s="95"/>
      <c r="J110" s="95"/>
      <c r="K110" s="35" t="s">
        <v>65</v>
      </c>
      <c r="L110" s="96">
        <v>110</v>
      </c>
      <c r="M110"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0" s="97"/>
      <c r="O110" s="98" t="s">
        <v>177</v>
      </c>
      <c r="P110" s="101">
        <v>42136.588368055556</v>
      </c>
      <c r="Q110" s="98" t="s">
        <v>503</v>
      </c>
      <c r="R110" s="98"/>
      <c r="S110" s="98"/>
      <c r="T110" s="98"/>
      <c r="U110" s="101">
        <v>42136.588368055556</v>
      </c>
      <c r="V110" s="99" t="s">
        <v>793</v>
      </c>
      <c r="W110" s="98"/>
      <c r="X110" s="98"/>
      <c r="Y110" s="103" t="s">
        <v>992</v>
      </c>
      <c r="Z110" s="88"/>
      <c r="AA110">
        <v>1</v>
      </c>
    </row>
    <row r="111" spans="1:27">
      <c r="A111" s="89" t="s">
        <v>313</v>
      </c>
      <c r="B111" s="89" t="s">
        <v>313</v>
      </c>
      <c r="C111" s="90"/>
      <c r="D111" s="91"/>
      <c r="E111" s="92"/>
      <c r="F111" s="93"/>
      <c r="G111" s="90"/>
      <c r="H111" s="94"/>
      <c r="I111" s="95"/>
      <c r="J111" s="95"/>
      <c r="K111" s="35" t="s">
        <v>65</v>
      </c>
      <c r="L111" s="96">
        <v>111</v>
      </c>
      <c r="M111"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1" s="97"/>
      <c r="O111" s="98" t="s">
        <v>177</v>
      </c>
      <c r="P111" s="101">
        <v>42136.595416666663</v>
      </c>
      <c r="Q111" s="98" t="s">
        <v>504</v>
      </c>
      <c r="R111" s="98"/>
      <c r="S111" s="98"/>
      <c r="T111" s="98"/>
      <c r="U111" s="101">
        <v>42136.595416666663</v>
      </c>
      <c r="V111" s="99" t="s">
        <v>794</v>
      </c>
      <c r="W111" s="98"/>
      <c r="X111" s="98"/>
      <c r="Y111" s="103" t="s">
        <v>993</v>
      </c>
      <c r="Z111" s="88"/>
      <c r="AA111">
        <v>1</v>
      </c>
    </row>
    <row r="112" spans="1:27">
      <c r="A112" s="89" t="s">
        <v>314</v>
      </c>
      <c r="B112" s="89" t="s">
        <v>314</v>
      </c>
      <c r="C112" s="90"/>
      <c r="D112" s="91"/>
      <c r="E112" s="92"/>
      <c r="F112" s="93"/>
      <c r="G112" s="90"/>
      <c r="H112" s="94"/>
      <c r="I112" s="95"/>
      <c r="J112" s="95"/>
      <c r="K112" s="35" t="s">
        <v>65</v>
      </c>
      <c r="L112" s="96">
        <v>112</v>
      </c>
      <c r="M112"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2" s="97"/>
      <c r="O112" s="98" t="s">
        <v>177</v>
      </c>
      <c r="P112" s="101">
        <v>42136.604189814818</v>
      </c>
      <c r="Q112" s="98" t="s">
        <v>505</v>
      </c>
      <c r="R112" s="127" t="s">
        <v>603</v>
      </c>
      <c r="S112" s="98" t="s">
        <v>634</v>
      </c>
      <c r="T112" s="98"/>
      <c r="U112" s="101">
        <v>42136.604189814818</v>
      </c>
      <c r="V112" s="99" t="s">
        <v>795</v>
      </c>
      <c r="W112" s="98"/>
      <c r="X112" s="98"/>
      <c r="Y112" s="103" t="s">
        <v>994</v>
      </c>
      <c r="Z112" s="88"/>
      <c r="AA112">
        <v>1</v>
      </c>
    </row>
    <row r="113" spans="1:27">
      <c r="A113" s="89" t="s">
        <v>315</v>
      </c>
      <c r="B113" s="89" t="s">
        <v>315</v>
      </c>
      <c r="C113" s="90"/>
      <c r="D113" s="91"/>
      <c r="E113" s="92"/>
      <c r="F113" s="93"/>
      <c r="G113" s="90"/>
      <c r="H113" s="94"/>
      <c r="I113" s="95"/>
      <c r="J113" s="95"/>
      <c r="K113" s="35" t="s">
        <v>65</v>
      </c>
      <c r="L113" s="96">
        <v>113</v>
      </c>
      <c r="M113"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3" s="97"/>
      <c r="O113" s="98" t="s">
        <v>177</v>
      </c>
      <c r="P113" s="101">
        <v>42136.610798611109</v>
      </c>
      <c r="Q113" s="98" t="s">
        <v>506</v>
      </c>
      <c r="R113" s="98"/>
      <c r="S113" s="98"/>
      <c r="T113" s="98" t="s">
        <v>676</v>
      </c>
      <c r="U113" s="101">
        <v>42136.610798611109</v>
      </c>
      <c r="V113" s="99" t="s">
        <v>796</v>
      </c>
      <c r="W113" s="98"/>
      <c r="X113" s="98"/>
      <c r="Y113" s="103" t="s">
        <v>995</v>
      </c>
      <c r="Z113" s="88"/>
      <c r="AA113">
        <v>1</v>
      </c>
    </row>
    <row r="114" spans="1:27">
      <c r="A114" s="89" t="s">
        <v>316</v>
      </c>
      <c r="B114" s="89" t="s">
        <v>316</v>
      </c>
      <c r="C114" s="90"/>
      <c r="D114" s="91"/>
      <c r="E114" s="92"/>
      <c r="F114" s="93"/>
      <c r="G114" s="90"/>
      <c r="H114" s="94"/>
      <c r="I114" s="95"/>
      <c r="J114" s="95"/>
      <c r="K114" s="35" t="s">
        <v>65</v>
      </c>
      <c r="L114" s="96">
        <v>114</v>
      </c>
      <c r="M114"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4" s="97"/>
      <c r="O114" s="98" t="s">
        <v>177</v>
      </c>
      <c r="P114" s="101">
        <v>42136.612361111111</v>
      </c>
      <c r="Q114" s="98" t="s">
        <v>507</v>
      </c>
      <c r="R114" s="98"/>
      <c r="S114" s="98"/>
      <c r="T114" s="98"/>
      <c r="U114" s="101">
        <v>42136.612361111111</v>
      </c>
      <c r="V114" s="99" t="s">
        <v>797</v>
      </c>
      <c r="W114" s="98"/>
      <c r="X114" s="98"/>
      <c r="Y114" s="103" t="s">
        <v>996</v>
      </c>
      <c r="Z114" s="88"/>
      <c r="AA114">
        <v>1</v>
      </c>
    </row>
    <row r="115" spans="1:27">
      <c r="A115" s="89" t="s">
        <v>317</v>
      </c>
      <c r="B115" s="89" t="s">
        <v>316</v>
      </c>
      <c r="C115" s="90"/>
      <c r="D115" s="91"/>
      <c r="E115" s="92"/>
      <c r="F115" s="93"/>
      <c r="G115" s="90"/>
      <c r="H115" s="94"/>
      <c r="I115" s="95"/>
      <c r="J115" s="95"/>
      <c r="K115" s="35" t="s">
        <v>65</v>
      </c>
      <c r="L115" s="96">
        <v>115</v>
      </c>
      <c r="M115"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5" s="97"/>
      <c r="O115" s="98" t="s">
        <v>440</v>
      </c>
      <c r="P115" s="101">
        <v>42136.613796296297</v>
      </c>
      <c r="Q115" s="98" t="s">
        <v>508</v>
      </c>
      <c r="R115" s="98"/>
      <c r="S115" s="98"/>
      <c r="T115" s="98"/>
      <c r="U115" s="101">
        <v>42136.613796296297</v>
      </c>
      <c r="V115" s="99" t="s">
        <v>798</v>
      </c>
      <c r="W115" s="98"/>
      <c r="X115" s="98"/>
      <c r="Y115" s="103" t="s">
        <v>997</v>
      </c>
      <c r="Z115" s="88"/>
      <c r="AA115">
        <v>1</v>
      </c>
    </row>
    <row r="116" spans="1:27">
      <c r="A116" s="89" t="s">
        <v>318</v>
      </c>
      <c r="B116" s="89" t="s">
        <v>414</v>
      </c>
      <c r="C116" s="90"/>
      <c r="D116" s="91"/>
      <c r="E116" s="92"/>
      <c r="F116" s="93"/>
      <c r="G116" s="90"/>
      <c r="H116" s="94"/>
      <c r="I116" s="95"/>
      <c r="J116" s="95"/>
      <c r="K116" s="35" t="s">
        <v>65</v>
      </c>
      <c r="L116" s="96">
        <v>116</v>
      </c>
      <c r="M116"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6" s="97"/>
      <c r="O116" s="98" t="s">
        <v>440</v>
      </c>
      <c r="P116" s="101">
        <v>42136.624444444446</v>
      </c>
      <c r="Q116" s="98" t="s">
        <v>509</v>
      </c>
      <c r="R116" s="98"/>
      <c r="S116" s="98"/>
      <c r="T116" s="98"/>
      <c r="U116" s="101">
        <v>42136.624444444446</v>
      </c>
      <c r="V116" s="99" t="s">
        <v>799</v>
      </c>
      <c r="W116" s="98"/>
      <c r="X116" s="98"/>
      <c r="Y116" s="103" t="s">
        <v>998</v>
      </c>
      <c r="Z116" s="88"/>
      <c r="AA116">
        <v>1</v>
      </c>
    </row>
    <row r="117" spans="1:27">
      <c r="A117" s="89" t="s">
        <v>319</v>
      </c>
      <c r="B117" s="89" t="s">
        <v>319</v>
      </c>
      <c r="C117" s="90"/>
      <c r="D117" s="91"/>
      <c r="E117" s="92"/>
      <c r="F117" s="93"/>
      <c r="G117" s="90"/>
      <c r="H117" s="94"/>
      <c r="I117" s="95"/>
      <c r="J117" s="95"/>
      <c r="K117" s="35" t="s">
        <v>65</v>
      </c>
      <c r="L117" s="96">
        <v>117</v>
      </c>
      <c r="M117" s="96"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7" s="97"/>
      <c r="O117" s="98" t="s">
        <v>177</v>
      </c>
      <c r="P117" s="101">
        <v>42136.627974537034</v>
      </c>
      <c r="Q117" s="98" t="s">
        <v>510</v>
      </c>
      <c r="R117" s="127" t="s">
        <v>604</v>
      </c>
      <c r="S117" s="98" t="s">
        <v>643</v>
      </c>
      <c r="T117" s="98"/>
      <c r="U117" s="101">
        <v>42136.627974537034</v>
      </c>
      <c r="V117" s="99" t="s">
        <v>800</v>
      </c>
      <c r="W117" s="98"/>
      <c r="X117" s="98"/>
      <c r="Y117" s="103" t="s">
        <v>999</v>
      </c>
      <c r="Z117" s="88"/>
      <c r="AA117">
        <v>1</v>
      </c>
    </row>
    <row r="118" spans="1:27">
      <c r="A118" s="89" t="s">
        <v>320</v>
      </c>
      <c r="B118" s="89" t="s">
        <v>320</v>
      </c>
      <c r="C118" s="90"/>
      <c r="D118" s="76"/>
      <c r="E118" s="77"/>
      <c r="F118" s="78"/>
      <c r="G118" s="75"/>
      <c r="H118" s="74"/>
      <c r="I118" s="79"/>
      <c r="J118" s="79"/>
      <c r="K118" s="35" t="s">
        <v>65</v>
      </c>
      <c r="L118" s="87">
        <v>118</v>
      </c>
      <c r="M11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8" s="81"/>
      <c r="O118" s="88" t="s">
        <v>177</v>
      </c>
      <c r="P118" s="100">
        <v>42136.657743055555</v>
      </c>
      <c r="Q118" s="88" t="s">
        <v>511</v>
      </c>
      <c r="R118" s="88"/>
      <c r="S118" s="88"/>
      <c r="T118" s="88"/>
      <c r="U118" s="100">
        <v>42136.657743055555</v>
      </c>
      <c r="V118" s="70" t="s">
        <v>801</v>
      </c>
      <c r="W118" s="88"/>
      <c r="X118" s="88"/>
      <c r="Y118" s="103" t="s">
        <v>1000</v>
      </c>
      <c r="Z118" s="88"/>
      <c r="AA118">
        <v>1</v>
      </c>
    </row>
    <row r="119" spans="1:27">
      <c r="A119" s="89" t="s">
        <v>321</v>
      </c>
      <c r="B119" s="89" t="s">
        <v>415</v>
      </c>
      <c r="C119" s="90"/>
      <c r="D119" s="76"/>
      <c r="E119" s="77"/>
      <c r="F119" s="78"/>
      <c r="G119" s="75"/>
      <c r="H119" s="74"/>
      <c r="I119" s="79"/>
      <c r="J119" s="79"/>
      <c r="K119" s="35" t="s">
        <v>65</v>
      </c>
      <c r="L119" s="87">
        <v>119</v>
      </c>
      <c r="M11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19" s="81"/>
      <c r="O119" s="88" t="s">
        <v>441</v>
      </c>
      <c r="P119" s="100">
        <v>42136.695162037038</v>
      </c>
      <c r="Q119" s="88" t="s">
        <v>512</v>
      </c>
      <c r="R119" s="88"/>
      <c r="S119" s="88"/>
      <c r="T119" s="88" t="s">
        <v>661</v>
      </c>
      <c r="U119" s="100">
        <v>42136.695162037038</v>
      </c>
      <c r="V119" s="70" t="s">
        <v>802</v>
      </c>
      <c r="W119" s="88"/>
      <c r="X119" s="88"/>
      <c r="Y119" s="103" t="s">
        <v>1001</v>
      </c>
      <c r="Z119" s="103" t="s">
        <v>1094</v>
      </c>
      <c r="AA119" s="71">
        <v>1</v>
      </c>
    </row>
    <row r="120" spans="1:27">
      <c r="A120" s="89" t="s">
        <v>322</v>
      </c>
      <c r="B120" s="89" t="s">
        <v>322</v>
      </c>
      <c r="C120" s="90"/>
      <c r="D120" s="76"/>
      <c r="E120" s="77"/>
      <c r="F120" s="78"/>
      <c r="G120" s="75"/>
      <c r="H120" s="74"/>
      <c r="I120" s="79"/>
      <c r="J120" s="79"/>
      <c r="K120" s="35" t="s">
        <v>65</v>
      </c>
      <c r="L120" s="87">
        <v>120</v>
      </c>
      <c r="M12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0" s="81"/>
      <c r="O120" s="88" t="s">
        <v>177</v>
      </c>
      <c r="P120" s="100">
        <v>42136.69872685185</v>
      </c>
      <c r="Q120" s="88" t="s">
        <v>513</v>
      </c>
      <c r="R120" s="102" t="s">
        <v>605</v>
      </c>
      <c r="S120" s="88" t="s">
        <v>644</v>
      </c>
      <c r="T120" s="88"/>
      <c r="U120" s="100">
        <v>42136.69872685185</v>
      </c>
      <c r="V120" s="70" t="s">
        <v>803</v>
      </c>
      <c r="W120" s="88"/>
      <c r="X120" s="88"/>
      <c r="Y120" s="103" t="s">
        <v>1002</v>
      </c>
      <c r="Z120" s="88"/>
      <c r="AA120">
        <v>1</v>
      </c>
    </row>
    <row r="121" spans="1:27">
      <c r="A121" s="89" t="s">
        <v>323</v>
      </c>
      <c r="B121" s="89" t="s">
        <v>323</v>
      </c>
      <c r="C121" s="90"/>
      <c r="D121" s="76"/>
      <c r="E121" s="77"/>
      <c r="F121" s="78"/>
      <c r="G121" s="75"/>
      <c r="H121" s="74"/>
      <c r="I121" s="79"/>
      <c r="J121" s="79"/>
      <c r="K121" s="35" t="s">
        <v>65</v>
      </c>
      <c r="L121" s="87">
        <v>121</v>
      </c>
      <c r="M12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1" s="81"/>
      <c r="O121" s="88" t="s">
        <v>177</v>
      </c>
      <c r="P121" s="100">
        <v>42136.708483796298</v>
      </c>
      <c r="Q121" s="88" t="s">
        <v>514</v>
      </c>
      <c r="R121" s="102" t="s">
        <v>606</v>
      </c>
      <c r="S121" s="88" t="s">
        <v>639</v>
      </c>
      <c r="T121" s="88"/>
      <c r="U121" s="100">
        <v>42136.708483796298</v>
      </c>
      <c r="V121" s="70" t="s">
        <v>804</v>
      </c>
      <c r="W121" s="88"/>
      <c r="X121" s="88"/>
      <c r="Y121" s="103" t="s">
        <v>1003</v>
      </c>
      <c r="Z121" s="88"/>
      <c r="AA121">
        <v>1</v>
      </c>
    </row>
    <row r="122" spans="1:27">
      <c r="A122" s="89" t="s">
        <v>324</v>
      </c>
      <c r="B122" s="89" t="s">
        <v>324</v>
      </c>
      <c r="C122" s="90"/>
      <c r="D122" s="76"/>
      <c r="E122" s="77"/>
      <c r="F122" s="78"/>
      <c r="G122" s="75"/>
      <c r="H122" s="74"/>
      <c r="I122" s="79"/>
      <c r="J122" s="79"/>
      <c r="K122" s="35" t="s">
        <v>65</v>
      </c>
      <c r="L122" s="87">
        <v>122</v>
      </c>
      <c r="M12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2" s="81"/>
      <c r="O122" s="88" t="s">
        <v>177</v>
      </c>
      <c r="P122" s="100">
        <v>42136.71</v>
      </c>
      <c r="Q122" s="88" t="s">
        <v>515</v>
      </c>
      <c r="R122" s="88"/>
      <c r="S122" s="88"/>
      <c r="T122" s="88"/>
      <c r="U122" s="100">
        <v>42136.71</v>
      </c>
      <c r="V122" s="70" t="s">
        <v>805</v>
      </c>
      <c r="W122" s="88"/>
      <c r="X122" s="88"/>
      <c r="Y122" s="103" t="s">
        <v>1004</v>
      </c>
      <c r="Z122" s="88"/>
      <c r="AA122">
        <v>1</v>
      </c>
    </row>
    <row r="123" spans="1:27">
      <c r="A123" s="89" t="s">
        <v>325</v>
      </c>
      <c r="B123" s="89" t="s">
        <v>416</v>
      </c>
      <c r="C123" s="90"/>
      <c r="D123" s="76"/>
      <c r="E123" s="77"/>
      <c r="F123" s="78"/>
      <c r="G123" s="75"/>
      <c r="H123" s="74"/>
      <c r="I123" s="79"/>
      <c r="J123" s="79"/>
      <c r="K123" s="35" t="s">
        <v>65</v>
      </c>
      <c r="L123" s="87">
        <v>123</v>
      </c>
      <c r="M12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3" s="81"/>
      <c r="O123" s="88" t="s">
        <v>440</v>
      </c>
      <c r="P123" s="100">
        <v>42136.723726851851</v>
      </c>
      <c r="Q123" s="88" t="s">
        <v>516</v>
      </c>
      <c r="R123" s="88"/>
      <c r="S123" s="88"/>
      <c r="T123" s="88" t="s">
        <v>677</v>
      </c>
      <c r="U123" s="100">
        <v>42136.723726851851</v>
      </c>
      <c r="V123" s="70" t="s">
        <v>806</v>
      </c>
      <c r="W123" s="88"/>
      <c r="X123" s="88"/>
      <c r="Y123" s="103" t="s">
        <v>1005</v>
      </c>
      <c r="Z123" s="88"/>
      <c r="AA123">
        <v>1</v>
      </c>
    </row>
    <row r="124" spans="1:27">
      <c r="A124" s="89" t="s">
        <v>326</v>
      </c>
      <c r="B124" s="89" t="s">
        <v>417</v>
      </c>
      <c r="C124" s="90"/>
      <c r="D124" s="76"/>
      <c r="E124" s="77"/>
      <c r="F124" s="78"/>
      <c r="G124" s="75"/>
      <c r="H124" s="74"/>
      <c r="I124" s="79"/>
      <c r="J124" s="79"/>
      <c r="K124" s="35" t="s">
        <v>65</v>
      </c>
      <c r="L124" s="87">
        <v>124</v>
      </c>
      <c r="M12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4" s="81"/>
      <c r="O124" s="88" t="s">
        <v>441</v>
      </c>
      <c r="P124" s="100">
        <v>42136.726053240738</v>
      </c>
      <c r="Q124" s="88" t="s">
        <v>517</v>
      </c>
      <c r="R124" s="88"/>
      <c r="S124" s="88"/>
      <c r="T124" s="88"/>
      <c r="U124" s="100">
        <v>42136.726053240738</v>
      </c>
      <c r="V124" s="70" t="s">
        <v>807</v>
      </c>
      <c r="W124" s="88"/>
      <c r="X124" s="88"/>
      <c r="Y124" s="103" t="s">
        <v>1006</v>
      </c>
      <c r="Z124" s="103" t="s">
        <v>1095</v>
      </c>
      <c r="AA124" s="71">
        <v>1</v>
      </c>
    </row>
    <row r="125" spans="1:27">
      <c r="A125" s="89" t="s">
        <v>327</v>
      </c>
      <c r="B125" s="89" t="s">
        <v>327</v>
      </c>
      <c r="C125" s="90"/>
      <c r="D125" s="76"/>
      <c r="E125" s="77"/>
      <c r="F125" s="78"/>
      <c r="G125" s="75"/>
      <c r="H125" s="74"/>
      <c r="I125" s="79"/>
      <c r="J125" s="79"/>
      <c r="K125" s="35" t="s">
        <v>65</v>
      </c>
      <c r="L125" s="87">
        <v>125</v>
      </c>
      <c r="M12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5" s="81"/>
      <c r="O125" s="88" t="s">
        <v>177</v>
      </c>
      <c r="P125" s="100">
        <v>42136.730428240742</v>
      </c>
      <c r="Q125" s="88" t="s">
        <v>518</v>
      </c>
      <c r="R125" s="102" t="s">
        <v>607</v>
      </c>
      <c r="S125" s="88" t="s">
        <v>645</v>
      </c>
      <c r="T125" s="88"/>
      <c r="U125" s="100">
        <v>42136.730428240742</v>
      </c>
      <c r="V125" s="70" t="s">
        <v>808</v>
      </c>
      <c r="W125" s="88"/>
      <c r="X125" s="88"/>
      <c r="Y125" s="103" t="s">
        <v>1007</v>
      </c>
      <c r="Z125" s="88"/>
      <c r="AA125">
        <v>1</v>
      </c>
    </row>
    <row r="126" spans="1:27">
      <c r="A126" s="89" t="s">
        <v>328</v>
      </c>
      <c r="B126" s="89" t="s">
        <v>418</v>
      </c>
      <c r="C126" s="90"/>
      <c r="D126" s="76"/>
      <c r="E126" s="77"/>
      <c r="F126" s="78"/>
      <c r="G126" s="75"/>
      <c r="H126" s="74"/>
      <c r="I126" s="79"/>
      <c r="J126" s="79"/>
      <c r="K126" s="35" t="s">
        <v>65</v>
      </c>
      <c r="L126" s="87">
        <v>126</v>
      </c>
      <c r="M12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6" s="81"/>
      <c r="O126" s="88" t="s">
        <v>440</v>
      </c>
      <c r="P126" s="100">
        <v>42136.737372685187</v>
      </c>
      <c r="Q126" s="88" t="s">
        <v>519</v>
      </c>
      <c r="R126" s="102" t="s">
        <v>608</v>
      </c>
      <c r="S126" s="88" t="s">
        <v>646</v>
      </c>
      <c r="T126" s="88" t="s">
        <v>678</v>
      </c>
      <c r="U126" s="100">
        <v>42136.737372685187</v>
      </c>
      <c r="V126" s="70" t="s">
        <v>809</v>
      </c>
      <c r="W126" s="88"/>
      <c r="X126" s="88"/>
      <c r="Y126" s="103" t="s">
        <v>1008</v>
      </c>
      <c r="Z126" s="88"/>
      <c r="AA126">
        <v>1</v>
      </c>
    </row>
    <row r="127" spans="1:27">
      <c r="A127" s="89" t="s">
        <v>329</v>
      </c>
      <c r="B127" s="89" t="s">
        <v>329</v>
      </c>
      <c r="C127" s="90"/>
      <c r="D127" s="76"/>
      <c r="E127" s="77"/>
      <c r="F127" s="78"/>
      <c r="G127" s="75"/>
      <c r="H127" s="74"/>
      <c r="I127" s="79"/>
      <c r="J127" s="79"/>
      <c r="K127" s="35" t="s">
        <v>65</v>
      </c>
      <c r="L127" s="87">
        <v>127</v>
      </c>
      <c r="M12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7" s="81"/>
      <c r="O127" s="88" t="s">
        <v>177</v>
      </c>
      <c r="P127" s="100">
        <v>42136.73814814815</v>
      </c>
      <c r="Q127" s="88" t="s">
        <v>520</v>
      </c>
      <c r="R127" s="88"/>
      <c r="S127" s="88"/>
      <c r="T127" s="88"/>
      <c r="U127" s="100">
        <v>42136.73814814815</v>
      </c>
      <c r="V127" s="70" t="s">
        <v>810</v>
      </c>
      <c r="W127" s="88">
        <v>0</v>
      </c>
      <c r="X127" s="88">
        <v>0</v>
      </c>
      <c r="Y127" s="103" t="s">
        <v>1009</v>
      </c>
      <c r="Z127" s="88"/>
      <c r="AA127">
        <v>1</v>
      </c>
    </row>
    <row r="128" spans="1:27">
      <c r="A128" s="89" t="s">
        <v>330</v>
      </c>
      <c r="B128" s="89" t="s">
        <v>330</v>
      </c>
      <c r="C128" s="90"/>
      <c r="D128" s="76"/>
      <c r="E128" s="77"/>
      <c r="F128" s="78"/>
      <c r="G128" s="75"/>
      <c r="H128" s="74"/>
      <c r="I128" s="79"/>
      <c r="J128" s="79"/>
      <c r="K128" s="35" t="s">
        <v>65</v>
      </c>
      <c r="L128" s="87">
        <v>128</v>
      </c>
      <c r="M12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8" s="81"/>
      <c r="O128" s="88" t="s">
        <v>177</v>
      </c>
      <c r="P128" s="100">
        <v>42136.745625000003</v>
      </c>
      <c r="Q128" s="88" t="s">
        <v>521</v>
      </c>
      <c r="R128" s="102" t="s">
        <v>609</v>
      </c>
      <c r="S128" s="88" t="s">
        <v>647</v>
      </c>
      <c r="T128" s="88"/>
      <c r="U128" s="100">
        <v>42136.745625000003</v>
      </c>
      <c r="V128" s="70" t="s">
        <v>811</v>
      </c>
      <c r="W128" s="88"/>
      <c r="X128" s="88"/>
      <c r="Y128" s="103" t="s">
        <v>1010</v>
      </c>
      <c r="Z128" s="88"/>
      <c r="AA128">
        <v>1</v>
      </c>
    </row>
    <row r="129" spans="1:27">
      <c r="A129" s="89" t="s">
        <v>331</v>
      </c>
      <c r="B129" s="89" t="s">
        <v>419</v>
      </c>
      <c r="C129" s="90"/>
      <c r="D129" s="76"/>
      <c r="E129" s="77"/>
      <c r="F129" s="78"/>
      <c r="G129" s="75"/>
      <c r="H129" s="74"/>
      <c r="I129" s="79"/>
      <c r="J129" s="79"/>
      <c r="K129" s="35" t="s">
        <v>65</v>
      </c>
      <c r="L129" s="87">
        <v>129</v>
      </c>
      <c r="M12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29" s="81"/>
      <c r="O129" s="88" t="s">
        <v>441</v>
      </c>
      <c r="P129" s="100">
        <v>42136.748240740744</v>
      </c>
      <c r="Q129" s="88" t="s">
        <v>522</v>
      </c>
      <c r="R129" s="88"/>
      <c r="S129" s="88"/>
      <c r="T129" s="88" t="s">
        <v>679</v>
      </c>
      <c r="U129" s="100">
        <v>42136.748240740744</v>
      </c>
      <c r="V129" s="70" t="s">
        <v>812</v>
      </c>
      <c r="W129" s="88"/>
      <c r="X129" s="88"/>
      <c r="Y129" s="103" t="s">
        <v>1011</v>
      </c>
      <c r="Z129" s="88"/>
      <c r="AA129">
        <v>1</v>
      </c>
    </row>
    <row r="130" spans="1:27">
      <c r="A130" s="89" t="s">
        <v>332</v>
      </c>
      <c r="B130" s="89" t="s">
        <v>349</v>
      </c>
      <c r="C130" s="90"/>
      <c r="D130" s="76"/>
      <c r="E130" s="77"/>
      <c r="F130" s="78"/>
      <c r="G130" s="75"/>
      <c r="H130" s="74"/>
      <c r="I130" s="79"/>
      <c r="J130" s="79"/>
      <c r="K130" s="35" t="s">
        <v>65</v>
      </c>
      <c r="L130" s="87">
        <v>130</v>
      </c>
      <c r="M13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0" s="81"/>
      <c r="O130" s="88" t="s">
        <v>440</v>
      </c>
      <c r="P130" s="100">
        <v>42136.754525462966</v>
      </c>
      <c r="Q130" s="88" t="s">
        <v>523</v>
      </c>
      <c r="R130" s="102" t="s">
        <v>610</v>
      </c>
      <c r="S130" s="88" t="s">
        <v>648</v>
      </c>
      <c r="T130" s="88" t="s">
        <v>680</v>
      </c>
      <c r="U130" s="100">
        <v>42136.754525462966</v>
      </c>
      <c r="V130" s="70" t="s">
        <v>813</v>
      </c>
      <c r="W130" s="88"/>
      <c r="X130" s="88"/>
      <c r="Y130" s="103" t="s">
        <v>1012</v>
      </c>
      <c r="Z130" s="88"/>
      <c r="AA130">
        <v>1</v>
      </c>
    </row>
    <row r="131" spans="1:27">
      <c r="A131" s="89" t="s">
        <v>333</v>
      </c>
      <c r="B131" s="89" t="s">
        <v>341</v>
      </c>
      <c r="C131" s="90"/>
      <c r="D131" s="76"/>
      <c r="E131" s="77"/>
      <c r="F131" s="78"/>
      <c r="G131" s="75"/>
      <c r="H131" s="74"/>
      <c r="I131" s="79"/>
      <c r="J131" s="79"/>
      <c r="K131" s="35" t="s">
        <v>65</v>
      </c>
      <c r="L131" s="87">
        <v>131</v>
      </c>
      <c r="M13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1" s="81"/>
      <c r="O131" s="88" t="s">
        <v>440</v>
      </c>
      <c r="P131" s="100">
        <v>42136.7653125</v>
      </c>
      <c r="Q131" s="88" t="s">
        <v>495</v>
      </c>
      <c r="R131" s="102" t="s">
        <v>596</v>
      </c>
      <c r="S131" s="88" t="s">
        <v>639</v>
      </c>
      <c r="T131" s="88"/>
      <c r="U131" s="100">
        <v>42136.7653125</v>
      </c>
      <c r="V131" s="70" t="s">
        <v>814</v>
      </c>
      <c r="W131" s="88"/>
      <c r="X131" s="88"/>
      <c r="Y131" s="103" t="s">
        <v>1013</v>
      </c>
      <c r="Z131" s="88"/>
      <c r="AA131">
        <v>1</v>
      </c>
    </row>
    <row r="132" spans="1:27">
      <c r="A132" s="89" t="s">
        <v>334</v>
      </c>
      <c r="B132" s="89" t="s">
        <v>334</v>
      </c>
      <c r="C132" s="90"/>
      <c r="D132" s="76"/>
      <c r="E132" s="77"/>
      <c r="F132" s="78"/>
      <c r="G132" s="75"/>
      <c r="H132" s="74"/>
      <c r="I132" s="79"/>
      <c r="J132" s="79"/>
      <c r="K132" s="35" t="s">
        <v>65</v>
      </c>
      <c r="L132" s="87">
        <v>132</v>
      </c>
      <c r="M13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2" s="81"/>
      <c r="O132" s="88" t="s">
        <v>177</v>
      </c>
      <c r="P132" s="100">
        <v>42136.768854166665</v>
      </c>
      <c r="Q132" s="88" t="s">
        <v>524</v>
      </c>
      <c r="R132" s="88"/>
      <c r="S132" s="88"/>
      <c r="T132" s="88"/>
      <c r="U132" s="100">
        <v>42136.768854166665</v>
      </c>
      <c r="V132" s="70" t="s">
        <v>815</v>
      </c>
      <c r="W132" s="88"/>
      <c r="X132" s="88"/>
      <c r="Y132" s="103" t="s">
        <v>1014</v>
      </c>
      <c r="Z132" s="88"/>
      <c r="AA132">
        <v>1</v>
      </c>
    </row>
    <row r="133" spans="1:27">
      <c r="A133" s="89" t="s">
        <v>335</v>
      </c>
      <c r="B133" s="89" t="s">
        <v>334</v>
      </c>
      <c r="C133" s="90"/>
      <c r="D133" s="76"/>
      <c r="E133" s="77"/>
      <c r="F133" s="78"/>
      <c r="G133" s="75"/>
      <c r="H133" s="74"/>
      <c r="I133" s="79"/>
      <c r="J133" s="79"/>
      <c r="K133" s="35" t="s">
        <v>65</v>
      </c>
      <c r="L133" s="87">
        <v>133</v>
      </c>
      <c r="M13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3" s="81"/>
      <c r="O133" s="88" t="s">
        <v>440</v>
      </c>
      <c r="P133" s="100">
        <v>42136.769062500003</v>
      </c>
      <c r="Q133" s="88" t="s">
        <v>525</v>
      </c>
      <c r="R133" s="88"/>
      <c r="S133" s="88"/>
      <c r="T133" s="88"/>
      <c r="U133" s="100">
        <v>42136.769062500003</v>
      </c>
      <c r="V133" s="70" t="s">
        <v>816</v>
      </c>
      <c r="W133" s="88"/>
      <c r="X133" s="88"/>
      <c r="Y133" s="103" t="s">
        <v>1015</v>
      </c>
      <c r="Z133" s="88"/>
      <c r="AA133">
        <v>1</v>
      </c>
    </row>
    <row r="134" spans="1:27">
      <c r="A134" s="89" t="s">
        <v>336</v>
      </c>
      <c r="B134" s="89" t="s">
        <v>336</v>
      </c>
      <c r="C134" s="90"/>
      <c r="D134" s="76"/>
      <c r="E134" s="77"/>
      <c r="F134" s="78"/>
      <c r="G134" s="75"/>
      <c r="H134" s="74"/>
      <c r="I134" s="79"/>
      <c r="J134" s="79"/>
      <c r="K134" s="35" t="s">
        <v>65</v>
      </c>
      <c r="L134" s="87">
        <v>134</v>
      </c>
      <c r="M13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4" s="81"/>
      <c r="O134" s="88" t="s">
        <v>177</v>
      </c>
      <c r="P134" s="100">
        <v>42136.770949074074</v>
      </c>
      <c r="Q134" s="88" t="s">
        <v>526</v>
      </c>
      <c r="R134" s="102" t="s">
        <v>611</v>
      </c>
      <c r="S134" s="88" t="s">
        <v>649</v>
      </c>
      <c r="T134" s="88"/>
      <c r="U134" s="100">
        <v>42136.770949074074</v>
      </c>
      <c r="V134" s="70" t="s">
        <v>817</v>
      </c>
      <c r="W134" s="88"/>
      <c r="X134" s="88"/>
      <c r="Y134" s="103" t="s">
        <v>1016</v>
      </c>
      <c r="Z134" s="88"/>
      <c r="AA134">
        <v>1</v>
      </c>
    </row>
    <row r="135" spans="1:27">
      <c r="A135" s="89" t="s">
        <v>337</v>
      </c>
      <c r="B135" s="89" t="s">
        <v>349</v>
      </c>
      <c r="C135" s="90"/>
      <c r="D135" s="76"/>
      <c r="E135" s="77"/>
      <c r="F135" s="78"/>
      <c r="G135" s="75"/>
      <c r="H135" s="74"/>
      <c r="I135" s="79"/>
      <c r="J135" s="79"/>
      <c r="K135" s="35" t="s">
        <v>65</v>
      </c>
      <c r="L135" s="87">
        <v>135</v>
      </c>
      <c r="M13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5" s="81"/>
      <c r="O135" s="88" t="s">
        <v>440</v>
      </c>
      <c r="P135" s="100">
        <v>42136.801076388889</v>
      </c>
      <c r="Q135" s="88" t="s">
        <v>523</v>
      </c>
      <c r="R135" s="102" t="s">
        <v>610</v>
      </c>
      <c r="S135" s="88" t="s">
        <v>648</v>
      </c>
      <c r="T135" s="88" t="s">
        <v>680</v>
      </c>
      <c r="U135" s="100">
        <v>42136.801076388889</v>
      </c>
      <c r="V135" s="70" t="s">
        <v>818</v>
      </c>
      <c r="W135" s="88"/>
      <c r="X135" s="88"/>
      <c r="Y135" s="103" t="s">
        <v>1017</v>
      </c>
      <c r="Z135" s="88"/>
      <c r="AA135">
        <v>1</v>
      </c>
    </row>
    <row r="136" spans="1:27">
      <c r="A136" s="89" t="s">
        <v>338</v>
      </c>
      <c r="B136" s="89" t="s">
        <v>420</v>
      </c>
      <c r="C136" s="90"/>
      <c r="D136" s="76"/>
      <c r="E136" s="77"/>
      <c r="F136" s="78"/>
      <c r="G136" s="75"/>
      <c r="H136" s="74"/>
      <c r="I136" s="79"/>
      <c r="J136" s="79"/>
      <c r="K136" s="35" t="s">
        <v>65</v>
      </c>
      <c r="L136" s="87">
        <v>136</v>
      </c>
      <c r="M13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6" s="81"/>
      <c r="O136" s="88" t="s">
        <v>440</v>
      </c>
      <c r="P136" s="100">
        <v>42136.832499999997</v>
      </c>
      <c r="Q136" s="88" t="s">
        <v>527</v>
      </c>
      <c r="R136" s="88"/>
      <c r="S136" s="88"/>
      <c r="T136" s="88"/>
      <c r="U136" s="100">
        <v>42136.832499999997</v>
      </c>
      <c r="V136" s="70" t="s">
        <v>819</v>
      </c>
      <c r="W136" s="88"/>
      <c r="X136" s="88"/>
      <c r="Y136" s="103" t="s">
        <v>1018</v>
      </c>
      <c r="Z136" s="88"/>
      <c r="AA136">
        <v>1</v>
      </c>
    </row>
    <row r="137" spans="1:27">
      <c r="A137" s="89" t="s">
        <v>339</v>
      </c>
      <c r="B137" s="89" t="s">
        <v>421</v>
      </c>
      <c r="C137" s="90"/>
      <c r="D137" s="76"/>
      <c r="E137" s="77"/>
      <c r="F137" s="78"/>
      <c r="G137" s="75"/>
      <c r="H137" s="74"/>
      <c r="I137" s="79"/>
      <c r="J137" s="79"/>
      <c r="K137" s="35" t="s">
        <v>65</v>
      </c>
      <c r="L137" s="87">
        <v>137</v>
      </c>
      <c r="M13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7" s="81"/>
      <c r="O137" s="88" t="s">
        <v>441</v>
      </c>
      <c r="P137" s="100">
        <v>42136.840949074074</v>
      </c>
      <c r="Q137" s="88" t="s">
        <v>528</v>
      </c>
      <c r="R137" s="88"/>
      <c r="S137" s="88"/>
      <c r="T137" s="88"/>
      <c r="U137" s="100">
        <v>42136.840949074074</v>
      </c>
      <c r="V137" s="70" t="s">
        <v>820</v>
      </c>
      <c r="W137" s="88"/>
      <c r="X137" s="88"/>
      <c r="Y137" s="103" t="s">
        <v>1019</v>
      </c>
      <c r="Z137" s="103" t="s">
        <v>1096</v>
      </c>
      <c r="AA137" s="71">
        <v>1</v>
      </c>
    </row>
    <row r="138" spans="1:27">
      <c r="A138" s="89" t="s">
        <v>340</v>
      </c>
      <c r="B138" s="89" t="s">
        <v>340</v>
      </c>
      <c r="C138" s="90"/>
      <c r="D138" s="76"/>
      <c r="E138" s="77"/>
      <c r="F138" s="78"/>
      <c r="G138" s="75"/>
      <c r="H138" s="74"/>
      <c r="I138" s="79"/>
      <c r="J138" s="79"/>
      <c r="K138" s="35" t="s">
        <v>65</v>
      </c>
      <c r="L138" s="87">
        <v>138</v>
      </c>
      <c r="M13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8" s="81"/>
      <c r="O138" s="88" t="s">
        <v>177</v>
      </c>
      <c r="P138" s="100">
        <v>42136.843391203707</v>
      </c>
      <c r="Q138" s="88" t="s">
        <v>529</v>
      </c>
      <c r="R138" s="102" t="s">
        <v>612</v>
      </c>
      <c r="S138" s="88" t="s">
        <v>650</v>
      </c>
      <c r="T138" s="88"/>
      <c r="U138" s="100">
        <v>42136.843391203707</v>
      </c>
      <c r="V138" s="70" t="s">
        <v>821</v>
      </c>
      <c r="W138" s="88"/>
      <c r="X138" s="88"/>
      <c r="Y138" s="103" t="s">
        <v>1020</v>
      </c>
      <c r="Z138" s="88"/>
      <c r="AA138">
        <v>1</v>
      </c>
    </row>
    <row r="139" spans="1:27">
      <c r="A139" s="89" t="s">
        <v>341</v>
      </c>
      <c r="B139" s="89" t="s">
        <v>341</v>
      </c>
      <c r="C139" s="90"/>
      <c r="D139" s="76"/>
      <c r="E139" s="77"/>
      <c r="F139" s="78"/>
      <c r="G139" s="75"/>
      <c r="H139" s="74"/>
      <c r="I139" s="79"/>
      <c r="J139" s="79"/>
      <c r="K139" s="35" t="s">
        <v>65</v>
      </c>
      <c r="L139" s="87">
        <v>139</v>
      </c>
      <c r="M13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39" s="81"/>
      <c r="O139" s="88" t="s">
        <v>177</v>
      </c>
      <c r="P139" s="100">
        <v>42136.29210648148</v>
      </c>
      <c r="Q139" s="88" t="s">
        <v>530</v>
      </c>
      <c r="R139" s="102" t="s">
        <v>613</v>
      </c>
      <c r="S139" s="88" t="s">
        <v>639</v>
      </c>
      <c r="T139" s="88"/>
      <c r="U139" s="100">
        <v>42136.29210648148</v>
      </c>
      <c r="V139" s="70" t="s">
        <v>822</v>
      </c>
      <c r="W139" s="88"/>
      <c r="X139" s="88"/>
      <c r="Y139" s="103" t="s">
        <v>1021</v>
      </c>
      <c r="Z139" s="88"/>
      <c r="AA139">
        <v>8</v>
      </c>
    </row>
    <row r="140" spans="1:27">
      <c r="A140" s="89" t="s">
        <v>341</v>
      </c>
      <c r="B140" s="89" t="s">
        <v>341</v>
      </c>
      <c r="C140" s="90"/>
      <c r="D140" s="76"/>
      <c r="E140" s="77"/>
      <c r="F140" s="78"/>
      <c r="G140" s="75"/>
      <c r="H140" s="74"/>
      <c r="I140" s="79"/>
      <c r="J140" s="79"/>
      <c r="K140" s="35" t="s">
        <v>65</v>
      </c>
      <c r="L140" s="87">
        <v>140</v>
      </c>
      <c r="M14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0" s="81"/>
      <c r="O140" s="88" t="s">
        <v>177</v>
      </c>
      <c r="P140" s="100">
        <v>42136.521111111113</v>
      </c>
      <c r="Q140" s="88" t="s">
        <v>531</v>
      </c>
      <c r="R140" s="102" t="s">
        <v>596</v>
      </c>
      <c r="S140" s="88" t="s">
        <v>639</v>
      </c>
      <c r="T140" s="88"/>
      <c r="U140" s="100">
        <v>42136.521111111113</v>
      </c>
      <c r="V140" s="70" t="s">
        <v>823</v>
      </c>
      <c r="W140" s="88"/>
      <c r="X140" s="88"/>
      <c r="Y140" s="103" t="s">
        <v>1022</v>
      </c>
      <c r="Z140" s="88"/>
      <c r="AA140">
        <v>8</v>
      </c>
    </row>
    <row r="141" spans="1:27">
      <c r="A141" s="89" t="s">
        <v>342</v>
      </c>
      <c r="B141" s="89" t="s">
        <v>341</v>
      </c>
      <c r="C141" s="90"/>
      <c r="D141" s="76"/>
      <c r="E141" s="77"/>
      <c r="F141" s="78"/>
      <c r="G141" s="75"/>
      <c r="H141" s="74"/>
      <c r="I141" s="79"/>
      <c r="J141" s="79"/>
      <c r="K141" s="35" t="s">
        <v>65</v>
      </c>
      <c r="L141" s="87">
        <v>141</v>
      </c>
      <c r="M14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1" s="81"/>
      <c r="O141" s="88" t="s">
        <v>440</v>
      </c>
      <c r="P141" s="100">
        <v>42136.853275462963</v>
      </c>
      <c r="Q141" s="88" t="s">
        <v>495</v>
      </c>
      <c r="R141" s="102" t="s">
        <v>596</v>
      </c>
      <c r="S141" s="88" t="s">
        <v>639</v>
      </c>
      <c r="T141" s="88"/>
      <c r="U141" s="100">
        <v>42136.853275462963</v>
      </c>
      <c r="V141" s="70" t="s">
        <v>824</v>
      </c>
      <c r="W141" s="88"/>
      <c r="X141" s="88"/>
      <c r="Y141" s="103" t="s">
        <v>1023</v>
      </c>
      <c r="Z141" s="88"/>
      <c r="AA141">
        <v>1</v>
      </c>
    </row>
    <row r="142" spans="1:27">
      <c r="A142" s="89" t="s">
        <v>343</v>
      </c>
      <c r="B142" s="89" t="s">
        <v>343</v>
      </c>
      <c r="C142" s="90"/>
      <c r="D142" s="76"/>
      <c r="E142" s="77"/>
      <c r="F142" s="78"/>
      <c r="G142" s="75"/>
      <c r="H142" s="74"/>
      <c r="I142" s="79"/>
      <c r="J142" s="79"/>
      <c r="K142" s="35" t="s">
        <v>65</v>
      </c>
      <c r="L142" s="87">
        <v>142</v>
      </c>
      <c r="M14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2" s="81"/>
      <c r="O142" s="88" t="s">
        <v>177</v>
      </c>
      <c r="P142" s="100">
        <v>42136.866377314815</v>
      </c>
      <c r="Q142" s="88" t="s">
        <v>532</v>
      </c>
      <c r="R142" s="102" t="s">
        <v>614</v>
      </c>
      <c r="S142" s="88" t="s">
        <v>651</v>
      </c>
      <c r="T142" s="88"/>
      <c r="U142" s="100">
        <v>42136.866377314815</v>
      </c>
      <c r="V142" s="70" t="s">
        <v>825</v>
      </c>
      <c r="W142" s="88"/>
      <c r="X142" s="88"/>
      <c r="Y142" s="103" t="s">
        <v>1024</v>
      </c>
      <c r="Z142" s="88"/>
      <c r="AA142">
        <v>1</v>
      </c>
    </row>
    <row r="143" spans="1:27">
      <c r="A143" s="89" t="s">
        <v>344</v>
      </c>
      <c r="B143" s="89" t="s">
        <v>422</v>
      </c>
      <c r="C143" s="90"/>
      <c r="D143" s="76"/>
      <c r="E143" s="77"/>
      <c r="F143" s="78"/>
      <c r="G143" s="75"/>
      <c r="H143" s="74"/>
      <c r="I143" s="79"/>
      <c r="J143" s="79"/>
      <c r="K143" s="35" t="s">
        <v>65</v>
      </c>
      <c r="L143" s="87">
        <v>143</v>
      </c>
      <c r="M14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3" s="81"/>
      <c r="O143" s="88" t="s">
        <v>440</v>
      </c>
      <c r="P143" s="100">
        <v>42136.863298611112</v>
      </c>
      <c r="Q143" s="88" t="s">
        <v>533</v>
      </c>
      <c r="R143" s="88"/>
      <c r="S143" s="88"/>
      <c r="T143" s="88"/>
      <c r="U143" s="100">
        <v>42136.863298611112</v>
      </c>
      <c r="V143" s="70" t="s">
        <v>826</v>
      </c>
      <c r="W143" s="88"/>
      <c r="X143" s="88"/>
      <c r="Y143" s="103" t="s">
        <v>1025</v>
      </c>
      <c r="Z143" s="103" t="s">
        <v>1097</v>
      </c>
      <c r="AA143" s="71">
        <v>1</v>
      </c>
    </row>
    <row r="144" spans="1:27">
      <c r="A144" s="89" t="s">
        <v>345</v>
      </c>
      <c r="B144" s="89" t="s">
        <v>422</v>
      </c>
      <c r="C144" s="90"/>
      <c r="D144" s="76"/>
      <c r="E144" s="77"/>
      <c r="F144" s="78"/>
      <c r="G144" s="75"/>
      <c r="H144" s="74"/>
      <c r="I144" s="79"/>
      <c r="J144" s="79"/>
      <c r="K144" s="35" t="s">
        <v>65</v>
      </c>
      <c r="L144" s="87">
        <v>144</v>
      </c>
      <c r="M14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4" s="81"/>
      <c r="O144" s="88" t="s">
        <v>440</v>
      </c>
      <c r="P144" s="100">
        <v>42136.870312500003</v>
      </c>
      <c r="Q144" s="88" t="s">
        <v>534</v>
      </c>
      <c r="R144" s="88"/>
      <c r="S144" s="88"/>
      <c r="T144" s="88"/>
      <c r="U144" s="100">
        <v>42136.870312500003</v>
      </c>
      <c r="V144" s="70" t="s">
        <v>827</v>
      </c>
      <c r="W144" s="88"/>
      <c r="X144" s="88"/>
      <c r="Y144" s="103" t="s">
        <v>1026</v>
      </c>
      <c r="Z144" s="103" t="s">
        <v>1098</v>
      </c>
      <c r="AA144" s="71">
        <v>1</v>
      </c>
    </row>
    <row r="145" spans="1:27">
      <c r="A145" s="89" t="s">
        <v>344</v>
      </c>
      <c r="B145" s="89" t="s">
        <v>423</v>
      </c>
      <c r="C145" s="90"/>
      <c r="D145" s="76"/>
      <c r="E145" s="77"/>
      <c r="F145" s="78"/>
      <c r="G145" s="75"/>
      <c r="H145" s="74"/>
      <c r="I145" s="79"/>
      <c r="J145" s="79"/>
      <c r="K145" s="35" t="s">
        <v>65</v>
      </c>
      <c r="L145" s="87">
        <v>145</v>
      </c>
      <c r="M14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5" s="81"/>
      <c r="O145" s="88" t="s">
        <v>440</v>
      </c>
      <c r="P145" s="100">
        <v>42136.863298611112</v>
      </c>
      <c r="Q145" s="88" t="s">
        <v>533</v>
      </c>
      <c r="R145" s="88"/>
      <c r="S145" s="88"/>
      <c r="T145" s="88"/>
      <c r="U145" s="100">
        <v>42136.863298611112</v>
      </c>
      <c r="V145" s="70" t="s">
        <v>826</v>
      </c>
      <c r="W145" s="88"/>
      <c r="X145" s="88"/>
      <c r="Y145" s="103" t="s">
        <v>1025</v>
      </c>
      <c r="Z145" s="103" t="s">
        <v>1097</v>
      </c>
      <c r="AA145" s="71">
        <v>1</v>
      </c>
    </row>
    <row r="146" spans="1:27">
      <c r="A146" s="89" t="s">
        <v>344</v>
      </c>
      <c r="B146" s="89" t="s">
        <v>345</v>
      </c>
      <c r="C146" s="90"/>
      <c r="D146" s="76"/>
      <c r="E146" s="77"/>
      <c r="F146" s="78"/>
      <c r="G146" s="75"/>
      <c r="H146" s="74"/>
      <c r="I146" s="79"/>
      <c r="J146" s="79"/>
      <c r="K146" s="35" t="s">
        <v>66</v>
      </c>
      <c r="L146" s="87">
        <v>146</v>
      </c>
      <c r="M14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6" s="81"/>
      <c r="O146" s="88" t="s">
        <v>441</v>
      </c>
      <c r="P146" s="100">
        <v>42136.863298611112</v>
      </c>
      <c r="Q146" s="88" t="s">
        <v>533</v>
      </c>
      <c r="R146" s="88"/>
      <c r="S146" s="88"/>
      <c r="T146" s="88"/>
      <c r="U146" s="100">
        <v>42136.863298611112</v>
      </c>
      <c r="V146" s="70" t="s">
        <v>826</v>
      </c>
      <c r="W146" s="88"/>
      <c r="X146" s="88"/>
      <c r="Y146" s="103" t="s">
        <v>1025</v>
      </c>
      <c r="Z146" s="103" t="s">
        <v>1097</v>
      </c>
      <c r="AA146" s="71">
        <v>1</v>
      </c>
    </row>
    <row r="147" spans="1:27">
      <c r="A147" s="89" t="s">
        <v>345</v>
      </c>
      <c r="B147" s="89" t="s">
        <v>344</v>
      </c>
      <c r="C147" s="90"/>
      <c r="D147" s="76"/>
      <c r="E147" s="77"/>
      <c r="F147" s="78"/>
      <c r="G147" s="75"/>
      <c r="H147" s="74"/>
      <c r="I147" s="79"/>
      <c r="J147" s="79"/>
      <c r="K147" s="35" t="s">
        <v>66</v>
      </c>
      <c r="L147" s="87">
        <v>147</v>
      </c>
      <c r="M14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7" s="81"/>
      <c r="O147" s="88" t="s">
        <v>440</v>
      </c>
      <c r="P147" s="100">
        <v>42136.870312500003</v>
      </c>
      <c r="Q147" s="88" t="s">
        <v>534</v>
      </c>
      <c r="R147" s="88"/>
      <c r="S147" s="88"/>
      <c r="T147" s="88"/>
      <c r="U147" s="100">
        <v>42136.870312500003</v>
      </c>
      <c r="V147" s="70" t="s">
        <v>827</v>
      </c>
      <c r="W147" s="88"/>
      <c r="X147" s="88"/>
      <c r="Y147" s="103" t="s">
        <v>1026</v>
      </c>
      <c r="Z147" s="103" t="s">
        <v>1098</v>
      </c>
      <c r="AA147" s="71">
        <v>1</v>
      </c>
    </row>
    <row r="148" spans="1:27">
      <c r="A148" s="89" t="s">
        <v>345</v>
      </c>
      <c r="B148" s="89" t="s">
        <v>423</v>
      </c>
      <c r="C148" s="90"/>
      <c r="D148" s="76"/>
      <c r="E148" s="77"/>
      <c r="F148" s="78"/>
      <c r="G148" s="75"/>
      <c r="H148" s="74"/>
      <c r="I148" s="79"/>
      <c r="J148" s="79"/>
      <c r="K148" s="35" t="s">
        <v>65</v>
      </c>
      <c r="L148" s="87">
        <v>148</v>
      </c>
      <c r="M14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8" s="81"/>
      <c r="O148" s="88" t="s">
        <v>440</v>
      </c>
      <c r="P148" s="100">
        <v>42136.870312500003</v>
      </c>
      <c r="Q148" s="88" t="s">
        <v>534</v>
      </c>
      <c r="R148" s="88"/>
      <c r="S148" s="88"/>
      <c r="T148" s="88"/>
      <c r="U148" s="100">
        <v>42136.870312500003</v>
      </c>
      <c r="V148" s="70" t="s">
        <v>827</v>
      </c>
      <c r="W148" s="88"/>
      <c r="X148" s="88"/>
      <c r="Y148" s="103" t="s">
        <v>1026</v>
      </c>
      <c r="Z148" s="103" t="s">
        <v>1098</v>
      </c>
      <c r="AA148" s="71">
        <v>1</v>
      </c>
    </row>
    <row r="149" spans="1:27">
      <c r="A149" s="89" t="s">
        <v>345</v>
      </c>
      <c r="B149" s="89" t="s">
        <v>424</v>
      </c>
      <c r="C149" s="90"/>
      <c r="D149" s="76"/>
      <c r="E149" s="77"/>
      <c r="F149" s="78"/>
      <c r="G149" s="75"/>
      <c r="H149" s="74"/>
      <c r="I149" s="79"/>
      <c r="J149" s="79"/>
      <c r="K149" s="35" t="s">
        <v>65</v>
      </c>
      <c r="L149" s="87">
        <v>149</v>
      </c>
      <c r="M14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49" s="81"/>
      <c r="O149" s="88" t="s">
        <v>441</v>
      </c>
      <c r="P149" s="100">
        <v>42136.870312500003</v>
      </c>
      <c r="Q149" s="88" t="s">
        <v>534</v>
      </c>
      <c r="R149" s="88"/>
      <c r="S149" s="88"/>
      <c r="T149" s="88"/>
      <c r="U149" s="100">
        <v>42136.870312500003</v>
      </c>
      <c r="V149" s="70" t="s">
        <v>827</v>
      </c>
      <c r="W149" s="88"/>
      <c r="X149" s="88"/>
      <c r="Y149" s="103" t="s">
        <v>1026</v>
      </c>
      <c r="Z149" s="103" t="s">
        <v>1098</v>
      </c>
      <c r="AA149" s="71">
        <v>1</v>
      </c>
    </row>
    <row r="150" spans="1:27">
      <c r="A150" s="89" t="s">
        <v>346</v>
      </c>
      <c r="B150" s="89" t="s">
        <v>425</v>
      </c>
      <c r="C150" s="90"/>
      <c r="D150" s="76"/>
      <c r="E150" s="77"/>
      <c r="F150" s="78"/>
      <c r="G150" s="75"/>
      <c r="H150" s="74"/>
      <c r="I150" s="79"/>
      <c r="J150" s="79"/>
      <c r="K150" s="35" t="s">
        <v>65</v>
      </c>
      <c r="L150" s="87">
        <v>150</v>
      </c>
      <c r="M15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0" s="81"/>
      <c r="O150" s="88" t="s">
        <v>440</v>
      </c>
      <c r="P150" s="100">
        <v>42136.8753125</v>
      </c>
      <c r="Q150" s="88" t="s">
        <v>535</v>
      </c>
      <c r="R150" s="88"/>
      <c r="S150" s="88"/>
      <c r="T150" s="88"/>
      <c r="U150" s="100">
        <v>42136.8753125</v>
      </c>
      <c r="V150" s="70" t="s">
        <v>828</v>
      </c>
      <c r="W150" s="88"/>
      <c r="X150" s="88"/>
      <c r="Y150" s="103" t="s">
        <v>1027</v>
      </c>
      <c r="Z150" s="88"/>
      <c r="AA150">
        <v>1</v>
      </c>
    </row>
    <row r="151" spans="1:27">
      <c r="A151" s="89" t="s">
        <v>347</v>
      </c>
      <c r="B151" s="89" t="s">
        <v>347</v>
      </c>
      <c r="C151" s="90"/>
      <c r="D151" s="76"/>
      <c r="E151" s="77"/>
      <c r="F151" s="78"/>
      <c r="G151" s="75"/>
      <c r="H151" s="74"/>
      <c r="I151" s="79"/>
      <c r="J151" s="79"/>
      <c r="K151" s="35" t="s">
        <v>65</v>
      </c>
      <c r="L151" s="87">
        <v>151</v>
      </c>
      <c r="M15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1" s="81"/>
      <c r="O151" s="88" t="s">
        <v>177</v>
      </c>
      <c r="P151" s="100">
        <v>42136.877986111111</v>
      </c>
      <c r="Q151" s="88" t="s">
        <v>536</v>
      </c>
      <c r="R151" s="102" t="s">
        <v>615</v>
      </c>
      <c r="S151" s="88" t="s">
        <v>634</v>
      </c>
      <c r="T151" s="88"/>
      <c r="U151" s="100">
        <v>42136.877986111111</v>
      </c>
      <c r="V151" s="70" t="s">
        <v>829</v>
      </c>
      <c r="W151" s="88"/>
      <c r="X151" s="88"/>
      <c r="Y151" s="103" t="s">
        <v>1028</v>
      </c>
      <c r="Z151" s="88"/>
      <c r="AA151">
        <v>1</v>
      </c>
    </row>
    <row r="152" spans="1:27">
      <c r="A152" s="89" t="s">
        <v>348</v>
      </c>
      <c r="B152" s="89" t="s">
        <v>349</v>
      </c>
      <c r="C152" s="90"/>
      <c r="D152" s="76"/>
      <c r="E152" s="77"/>
      <c r="F152" s="78"/>
      <c r="G152" s="75"/>
      <c r="H152" s="74"/>
      <c r="I152" s="79"/>
      <c r="J152" s="79"/>
      <c r="K152" s="35" t="s">
        <v>65</v>
      </c>
      <c r="L152" s="87">
        <v>152</v>
      </c>
      <c r="M15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2" s="81"/>
      <c r="O152" s="88" t="s">
        <v>440</v>
      </c>
      <c r="P152" s="100">
        <v>42136.895300925928</v>
      </c>
      <c r="Q152" s="88" t="s">
        <v>523</v>
      </c>
      <c r="R152" s="102" t="s">
        <v>610</v>
      </c>
      <c r="S152" s="88" t="s">
        <v>648</v>
      </c>
      <c r="T152" s="88" t="s">
        <v>680</v>
      </c>
      <c r="U152" s="100">
        <v>42136.895300925928</v>
      </c>
      <c r="V152" s="70" t="s">
        <v>830</v>
      </c>
      <c r="W152" s="88"/>
      <c r="X152" s="88"/>
      <c r="Y152" s="103" t="s">
        <v>1029</v>
      </c>
      <c r="Z152" s="88"/>
      <c r="AA152">
        <v>1</v>
      </c>
    </row>
    <row r="153" spans="1:27">
      <c r="A153" s="89" t="s">
        <v>349</v>
      </c>
      <c r="B153" s="89" t="s">
        <v>349</v>
      </c>
      <c r="C153" s="90"/>
      <c r="D153" s="76"/>
      <c r="E153" s="77"/>
      <c r="F153" s="78"/>
      <c r="G153" s="75"/>
      <c r="H153" s="74"/>
      <c r="I153" s="79"/>
      <c r="J153" s="79"/>
      <c r="K153" s="35" t="s">
        <v>65</v>
      </c>
      <c r="L153" s="87">
        <v>153</v>
      </c>
      <c r="M15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3" s="81"/>
      <c r="O153" s="88" t="s">
        <v>177</v>
      </c>
      <c r="P153" s="100">
        <v>42136.706041666665</v>
      </c>
      <c r="Q153" s="88" t="s">
        <v>537</v>
      </c>
      <c r="R153" s="102" t="s">
        <v>610</v>
      </c>
      <c r="S153" s="88" t="s">
        <v>648</v>
      </c>
      <c r="T153" s="88" t="s">
        <v>680</v>
      </c>
      <c r="U153" s="100">
        <v>42136.706041666665</v>
      </c>
      <c r="V153" s="70" t="s">
        <v>831</v>
      </c>
      <c r="W153" s="88"/>
      <c r="X153" s="88"/>
      <c r="Y153" s="103" t="s">
        <v>1030</v>
      </c>
      <c r="Z153" s="88"/>
      <c r="AA153">
        <v>1</v>
      </c>
    </row>
    <row r="154" spans="1:27">
      <c r="A154" s="89" t="s">
        <v>350</v>
      </c>
      <c r="B154" s="89" t="s">
        <v>349</v>
      </c>
      <c r="C154" s="90"/>
      <c r="D154" s="76"/>
      <c r="E154" s="77"/>
      <c r="F154" s="78"/>
      <c r="G154" s="75"/>
      <c r="H154" s="74"/>
      <c r="I154" s="79"/>
      <c r="J154" s="79"/>
      <c r="K154" s="35" t="s">
        <v>65</v>
      </c>
      <c r="L154" s="87">
        <v>154</v>
      </c>
      <c r="M15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4" s="81"/>
      <c r="O154" s="88" t="s">
        <v>440</v>
      </c>
      <c r="P154" s="100">
        <v>42136.901053240741</v>
      </c>
      <c r="Q154" s="88" t="s">
        <v>523</v>
      </c>
      <c r="R154" s="102" t="s">
        <v>610</v>
      </c>
      <c r="S154" s="88" t="s">
        <v>648</v>
      </c>
      <c r="T154" s="88" t="s">
        <v>680</v>
      </c>
      <c r="U154" s="100">
        <v>42136.901053240741</v>
      </c>
      <c r="V154" s="70" t="s">
        <v>832</v>
      </c>
      <c r="W154" s="88"/>
      <c r="X154" s="88"/>
      <c r="Y154" s="103" t="s">
        <v>1031</v>
      </c>
      <c r="Z154" s="88"/>
      <c r="AA154">
        <v>1</v>
      </c>
    </row>
    <row r="155" spans="1:27">
      <c r="A155" s="89" t="s">
        <v>351</v>
      </c>
      <c r="B155" s="89" t="s">
        <v>426</v>
      </c>
      <c r="C155" s="90"/>
      <c r="D155" s="76"/>
      <c r="E155" s="77"/>
      <c r="F155" s="78"/>
      <c r="G155" s="75"/>
      <c r="H155" s="74"/>
      <c r="I155" s="79"/>
      <c r="J155" s="79"/>
      <c r="K155" s="35" t="s">
        <v>65</v>
      </c>
      <c r="L155" s="87">
        <v>155</v>
      </c>
      <c r="M15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5" s="81"/>
      <c r="O155" s="88" t="s">
        <v>440</v>
      </c>
      <c r="P155" s="100">
        <v>42136.901678240742</v>
      </c>
      <c r="Q155" s="88" t="s">
        <v>538</v>
      </c>
      <c r="R155" s="102" t="s">
        <v>616</v>
      </c>
      <c r="S155" s="88" t="s">
        <v>649</v>
      </c>
      <c r="T155" s="88"/>
      <c r="U155" s="100">
        <v>42136.901678240742</v>
      </c>
      <c r="V155" s="70" t="s">
        <v>833</v>
      </c>
      <c r="W155" s="88"/>
      <c r="X155" s="88"/>
      <c r="Y155" s="103" t="s">
        <v>1032</v>
      </c>
      <c r="Z155" s="88"/>
      <c r="AA155">
        <v>1</v>
      </c>
    </row>
    <row r="156" spans="1:27">
      <c r="A156" s="89" t="s">
        <v>352</v>
      </c>
      <c r="B156" s="89" t="s">
        <v>353</v>
      </c>
      <c r="C156" s="90"/>
      <c r="D156" s="76"/>
      <c r="E156" s="77"/>
      <c r="F156" s="78"/>
      <c r="G156" s="75"/>
      <c r="H156" s="74"/>
      <c r="I156" s="79"/>
      <c r="J156" s="79"/>
      <c r="K156" s="35" t="s">
        <v>66</v>
      </c>
      <c r="L156" s="87">
        <v>156</v>
      </c>
      <c r="M15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6" s="81"/>
      <c r="O156" s="88" t="s">
        <v>441</v>
      </c>
      <c r="P156" s="100">
        <v>42136.896099537036</v>
      </c>
      <c r="Q156" s="88" t="s">
        <v>539</v>
      </c>
      <c r="R156" s="88"/>
      <c r="S156" s="88"/>
      <c r="T156" s="88"/>
      <c r="U156" s="100">
        <v>42136.896099537036</v>
      </c>
      <c r="V156" s="70" t="s">
        <v>834</v>
      </c>
      <c r="W156" s="88"/>
      <c r="X156" s="88"/>
      <c r="Y156" s="103" t="s">
        <v>1033</v>
      </c>
      <c r="Z156" s="103" t="s">
        <v>1099</v>
      </c>
      <c r="AA156" s="71">
        <v>1</v>
      </c>
    </row>
    <row r="157" spans="1:27">
      <c r="A157" s="89" t="s">
        <v>353</v>
      </c>
      <c r="B157" s="89" t="s">
        <v>352</v>
      </c>
      <c r="C157" s="90"/>
      <c r="D157" s="76"/>
      <c r="E157" s="77"/>
      <c r="F157" s="78"/>
      <c r="G157" s="75"/>
      <c r="H157" s="74"/>
      <c r="I157" s="79"/>
      <c r="J157" s="79"/>
      <c r="K157" s="35" t="s">
        <v>66</v>
      </c>
      <c r="L157" s="87">
        <v>157</v>
      </c>
      <c r="M15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7" s="81"/>
      <c r="O157" s="88" t="s">
        <v>440</v>
      </c>
      <c r="P157" s="100">
        <v>42136.904733796298</v>
      </c>
      <c r="Q157" s="88" t="s">
        <v>540</v>
      </c>
      <c r="R157" s="88"/>
      <c r="S157" s="88"/>
      <c r="T157" s="88"/>
      <c r="U157" s="100">
        <v>42136.904733796298</v>
      </c>
      <c r="V157" s="70" t="s">
        <v>835</v>
      </c>
      <c r="W157" s="88"/>
      <c r="X157" s="88"/>
      <c r="Y157" s="103" t="s">
        <v>1034</v>
      </c>
      <c r="Z157" s="88"/>
      <c r="AA157">
        <v>1</v>
      </c>
    </row>
    <row r="158" spans="1:27">
      <c r="A158" s="89" t="s">
        <v>354</v>
      </c>
      <c r="B158" s="89" t="s">
        <v>427</v>
      </c>
      <c r="C158" s="90"/>
      <c r="D158" s="76"/>
      <c r="E158" s="77"/>
      <c r="F158" s="78"/>
      <c r="G158" s="75"/>
      <c r="H158" s="74"/>
      <c r="I158" s="79"/>
      <c r="J158" s="79"/>
      <c r="K158" s="35" t="s">
        <v>65</v>
      </c>
      <c r="L158" s="87">
        <v>158</v>
      </c>
      <c r="M15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8" s="81"/>
      <c r="O158" s="88" t="s">
        <v>440</v>
      </c>
      <c r="P158" s="100">
        <v>42136.924085648148</v>
      </c>
      <c r="Q158" s="88" t="s">
        <v>541</v>
      </c>
      <c r="R158" s="102" t="s">
        <v>617</v>
      </c>
      <c r="S158" s="88" t="s">
        <v>652</v>
      </c>
      <c r="T158" s="88" t="s">
        <v>681</v>
      </c>
      <c r="U158" s="100">
        <v>42136.924085648148</v>
      </c>
      <c r="V158" s="70" t="s">
        <v>836</v>
      </c>
      <c r="W158" s="88"/>
      <c r="X158" s="88"/>
      <c r="Y158" s="103" t="s">
        <v>1035</v>
      </c>
      <c r="Z158" s="88"/>
      <c r="AA158">
        <v>1</v>
      </c>
    </row>
    <row r="159" spans="1:27">
      <c r="A159" s="89" t="s">
        <v>355</v>
      </c>
      <c r="B159" s="89" t="s">
        <v>427</v>
      </c>
      <c r="C159" s="90"/>
      <c r="D159" s="76"/>
      <c r="E159" s="77"/>
      <c r="F159" s="78"/>
      <c r="G159" s="75"/>
      <c r="H159" s="74"/>
      <c r="I159" s="79"/>
      <c r="J159" s="79"/>
      <c r="K159" s="35" t="s">
        <v>65</v>
      </c>
      <c r="L159" s="87">
        <v>159</v>
      </c>
      <c r="M15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59" s="81"/>
      <c r="O159" s="88" t="s">
        <v>440</v>
      </c>
      <c r="P159" s="100">
        <v>42136.925057870372</v>
      </c>
      <c r="Q159" s="88" t="s">
        <v>542</v>
      </c>
      <c r="R159" s="102" t="s">
        <v>617</v>
      </c>
      <c r="S159" s="88" t="s">
        <v>652</v>
      </c>
      <c r="T159" s="88" t="s">
        <v>681</v>
      </c>
      <c r="U159" s="100">
        <v>42136.925057870372</v>
      </c>
      <c r="V159" s="70" t="s">
        <v>837</v>
      </c>
      <c r="W159" s="88"/>
      <c r="X159" s="88"/>
      <c r="Y159" s="103" t="s">
        <v>1036</v>
      </c>
      <c r="Z159" s="88"/>
      <c r="AA159">
        <v>1</v>
      </c>
    </row>
    <row r="160" spans="1:27">
      <c r="A160" s="89" t="s">
        <v>356</v>
      </c>
      <c r="B160" s="89" t="s">
        <v>428</v>
      </c>
      <c r="C160" s="90"/>
      <c r="D160" s="76"/>
      <c r="E160" s="77"/>
      <c r="F160" s="78"/>
      <c r="G160" s="75"/>
      <c r="H160" s="74"/>
      <c r="I160" s="79"/>
      <c r="J160" s="79"/>
      <c r="K160" s="35" t="s">
        <v>65</v>
      </c>
      <c r="L160" s="87">
        <v>160</v>
      </c>
      <c r="M16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0" s="81"/>
      <c r="O160" s="88" t="s">
        <v>440</v>
      </c>
      <c r="P160" s="100">
        <v>42136.932928240742</v>
      </c>
      <c r="Q160" s="88" t="s">
        <v>543</v>
      </c>
      <c r="R160" s="88"/>
      <c r="S160" s="88"/>
      <c r="T160" s="88"/>
      <c r="U160" s="100">
        <v>42136.932928240742</v>
      </c>
      <c r="V160" s="70" t="s">
        <v>838</v>
      </c>
      <c r="W160" s="88"/>
      <c r="X160" s="88"/>
      <c r="Y160" s="103" t="s">
        <v>1037</v>
      </c>
      <c r="Z160" s="88"/>
      <c r="AA160">
        <v>1</v>
      </c>
    </row>
    <row r="161" spans="1:27">
      <c r="A161" s="89" t="s">
        <v>356</v>
      </c>
      <c r="B161" s="89" t="s">
        <v>429</v>
      </c>
      <c r="C161" s="90"/>
      <c r="D161" s="76"/>
      <c r="E161" s="77"/>
      <c r="F161" s="78"/>
      <c r="G161" s="75"/>
      <c r="H161" s="74"/>
      <c r="I161" s="79"/>
      <c r="J161" s="79"/>
      <c r="K161" s="35" t="s">
        <v>65</v>
      </c>
      <c r="L161" s="87">
        <v>161</v>
      </c>
      <c r="M16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1" s="81"/>
      <c r="O161" s="88" t="s">
        <v>440</v>
      </c>
      <c r="P161" s="100">
        <v>42136.932928240742</v>
      </c>
      <c r="Q161" s="88" t="s">
        <v>543</v>
      </c>
      <c r="R161" s="88"/>
      <c r="S161" s="88"/>
      <c r="T161" s="88"/>
      <c r="U161" s="100">
        <v>42136.932928240742</v>
      </c>
      <c r="V161" s="70" t="s">
        <v>838</v>
      </c>
      <c r="W161" s="88"/>
      <c r="X161" s="88"/>
      <c r="Y161" s="103" t="s">
        <v>1037</v>
      </c>
      <c r="Z161" s="88"/>
      <c r="AA161">
        <v>1</v>
      </c>
    </row>
    <row r="162" spans="1:27">
      <c r="A162" s="89" t="s">
        <v>356</v>
      </c>
      <c r="B162" s="89" t="s">
        <v>387</v>
      </c>
      <c r="C162" s="90"/>
      <c r="D162" s="76"/>
      <c r="E162" s="77"/>
      <c r="F162" s="78"/>
      <c r="G162" s="75"/>
      <c r="H162" s="74"/>
      <c r="I162" s="79"/>
      <c r="J162" s="79"/>
      <c r="K162" s="35" t="s">
        <v>65</v>
      </c>
      <c r="L162" s="87">
        <v>162</v>
      </c>
      <c r="M16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2" s="81"/>
      <c r="O162" s="88" t="s">
        <v>440</v>
      </c>
      <c r="P162" s="100">
        <v>42136.932928240742</v>
      </c>
      <c r="Q162" s="88" t="s">
        <v>543</v>
      </c>
      <c r="R162" s="88"/>
      <c r="S162" s="88"/>
      <c r="T162" s="88"/>
      <c r="U162" s="100">
        <v>42136.932928240742</v>
      </c>
      <c r="V162" s="70" t="s">
        <v>838</v>
      </c>
      <c r="W162" s="88"/>
      <c r="X162" s="88"/>
      <c r="Y162" s="103" t="s">
        <v>1037</v>
      </c>
      <c r="Z162" s="88"/>
      <c r="AA162">
        <v>1</v>
      </c>
    </row>
    <row r="163" spans="1:27">
      <c r="A163" s="89" t="s">
        <v>357</v>
      </c>
      <c r="B163" s="89" t="s">
        <v>428</v>
      </c>
      <c r="C163" s="90"/>
      <c r="D163" s="76"/>
      <c r="E163" s="77"/>
      <c r="F163" s="78"/>
      <c r="G163" s="75"/>
      <c r="H163" s="74"/>
      <c r="I163" s="79"/>
      <c r="J163" s="79"/>
      <c r="K163" s="35" t="s">
        <v>65</v>
      </c>
      <c r="L163" s="87">
        <v>163</v>
      </c>
      <c r="M16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3" s="81"/>
      <c r="O163" s="88" t="s">
        <v>440</v>
      </c>
      <c r="P163" s="100">
        <v>42136.940694444442</v>
      </c>
      <c r="Q163" s="88" t="s">
        <v>543</v>
      </c>
      <c r="R163" s="88"/>
      <c r="S163" s="88"/>
      <c r="T163" s="88"/>
      <c r="U163" s="100">
        <v>42136.940694444442</v>
      </c>
      <c r="V163" s="70" t="s">
        <v>839</v>
      </c>
      <c r="W163" s="88"/>
      <c r="X163" s="88"/>
      <c r="Y163" s="103" t="s">
        <v>1038</v>
      </c>
      <c r="Z163" s="88"/>
      <c r="AA163">
        <v>1</v>
      </c>
    </row>
    <row r="164" spans="1:27">
      <c r="A164" s="89" t="s">
        <v>357</v>
      </c>
      <c r="B164" s="89" t="s">
        <v>429</v>
      </c>
      <c r="C164" s="90"/>
      <c r="D164" s="76"/>
      <c r="E164" s="77"/>
      <c r="F164" s="78"/>
      <c r="G164" s="75"/>
      <c r="H164" s="74"/>
      <c r="I164" s="79"/>
      <c r="J164" s="79"/>
      <c r="K164" s="35" t="s">
        <v>65</v>
      </c>
      <c r="L164" s="87">
        <v>164</v>
      </c>
      <c r="M16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4" s="81"/>
      <c r="O164" s="88" t="s">
        <v>440</v>
      </c>
      <c r="P164" s="100">
        <v>42136.940694444442</v>
      </c>
      <c r="Q164" s="88" t="s">
        <v>543</v>
      </c>
      <c r="R164" s="88"/>
      <c r="S164" s="88"/>
      <c r="T164" s="88"/>
      <c r="U164" s="100">
        <v>42136.940694444442</v>
      </c>
      <c r="V164" s="70" t="s">
        <v>839</v>
      </c>
      <c r="W164" s="88"/>
      <c r="X164" s="88"/>
      <c r="Y164" s="103" t="s">
        <v>1038</v>
      </c>
      <c r="Z164" s="88"/>
      <c r="AA164">
        <v>1</v>
      </c>
    </row>
    <row r="165" spans="1:27">
      <c r="A165" s="89" t="s">
        <v>357</v>
      </c>
      <c r="B165" s="89" t="s">
        <v>387</v>
      </c>
      <c r="C165" s="90"/>
      <c r="D165" s="76"/>
      <c r="E165" s="77"/>
      <c r="F165" s="78"/>
      <c r="G165" s="75"/>
      <c r="H165" s="74"/>
      <c r="I165" s="79"/>
      <c r="J165" s="79"/>
      <c r="K165" s="35" t="s">
        <v>65</v>
      </c>
      <c r="L165" s="87">
        <v>165</v>
      </c>
      <c r="M16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5" s="81"/>
      <c r="O165" s="88" t="s">
        <v>440</v>
      </c>
      <c r="P165" s="100">
        <v>42136.940694444442</v>
      </c>
      <c r="Q165" s="88" t="s">
        <v>543</v>
      </c>
      <c r="R165" s="88"/>
      <c r="S165" s="88"/>
      <c r="T165" s="88"/>
      <c r="U165" s="100">
        <v>42136.940694444442</v>
      </c>
      <c r="V165" s="70" t="s">
        <v>839</v>
      </c>
      <c r="W165" s="88"/>
      <c r="X165" s="88"/>
      <c r="Y165" s="103" t="s">
        <v>1038</v>
      </c>
      <c r="Z165" s="88"/>
      <c r="AA165">
        <v>1</v>
      </c>
    </row>
    <row r="166" spans="1:27">
      <c r="A166" s="89" t="s">
        <v>358</v>
      </c>
      <c r="B166" s="89" t="s">
        <v>358</v>
      </c>
      <c r="C166" s="90"/>
      <c r="D166" s="76"/>
      <c r="E166" s="77"/>
      <c r="F166" s="78"/>
      <c r="G166" s="75"/>
      <c r="H166" s="74"/>
      <c r="I166" s="79"/>
      <c r="J166" s="79"/>
      <c r="K166" s="35" t="s">
        <v>65</v>
      </c>
      <c r="L166" s="87">
        <v>166</v>
      </c>
      <c r="M16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6" s="81"/>
      <c r="O166" s="88" t="s">
        <v>177</v>
      </c>
      <c r="P166" s="100">
        <v>42136.940868055557</v>
      </c>
      <c r="Q166" s="88" t="s">
        <v>544</v>
      </c>
      <c r="R166" s="102" t="s">
        <v>618</v>
      </c>
      <c r="S166" s="88" t="s">
        <v>653</v>
      </c>
      <c r="T166" s="88" t="s">
        <v>682</v>
      </c>
      <c r="U166" s="100">
        <v>42136.940868055557</v>
      </c>
      <c r="V166" s="70" t="s">
        <v>840</v>
      </c>
      <c r="W166" s="88"/>
      <c r="X166" s="88"/>
      <c r="Y166" s="103" t="s">
        <v>1039</v>
      </c>
      <c r="Z166" s="88"/>
      <c r="AA166">
        <v>1</v>
      </c>
    </row>
    <row r="167" spans="1:27">
      <c r="A167" s="89" t="s">
        <v>359</v>
      </c>
      <c r="B167" s="89" t="s">
        <v>430</v>
      </c>
      <c r="C167" s="90"/>
      <c r="D167" s="76"/>
      <c r="E167" s="77"/>
      <c r="F167" s="78"/>
      <c r="G167" s="75"/>
      <c r="H167" s="74"/>
      <c r="I167" s="79"/>
      <c r="J167" s="79"/>
      <c r="K167" s="35" t="s">
        <v>65</v>
      </c>
      <c r="L167" s="87">
        <v>167</v>
      </c>
      <c r="M16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7" s="81"/>
      <c r="O167" s="88" t="s">
        <v>440</v>
      </c>
      <c r="P167" s="100">
        <v>42136.952453703707</v>
      </c>
      <c r="Q167" s="88" t="s">
        <v>545</v>
      </c>
      <c r="R167" s="88"/>
      <c r="S167" s="88"/>
      <c r="T167" s="88" t="s">
        <v>683</v>
      </c>
      <c r="U167" s="100">
        <v>42136.952453703707</v>
      </c>
      <c r="V167" s="70" t="s">
        <v>841</v>
      </c>
      <c r="W167" s="88"/>
      <c r="X167" s="88"/>
      <c r="Y167" s="103" t="s">
        <v>1040</v>
      </c>
      <c r="Z167" s="88"/>
      <c r="AA167">
        <v>1</v>
      </c>
    </row>
    <row r="168" spans="1:27">
      <c r="A168" s="89" t="s">
        <v>360</v>
      </c>
      <c r="B168" s="89" t="s">
        <v>431</v>
      </c>
      <c r="C168" s="90"/>
      <c r="D168" s="76"/>
      <c r="E168" s="77"/>
      <c r="F168" s="78"/>
      <c r="G168" s="75"/>
      <c r="H168" s="74"/>
      <c r="I168" s="79"/>
      <c r="J168" s="79"/>
      <c r="K168" s="35" t="s">
        <v>65</v>
      </c>
      <c r="L168" s="87">
        <v>168</v>
      </c>
      <c r="M16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8" s="81"/>
      <c r="O168" s="88" t="s">
        <v>441</v>
      </c>
      <c r="P168" s="100">
        <v>42136.975752314815</v>
      </c>
      <c r="Q168" s="88" t="s">
        <v>546</v>
      </c>
      <c r="R168" s="88"/>
      <c r="S168" s="88"/>
      <c r="T168" s="88"/>
      <c r="U168" s="100">
        <v>42136.975752314815</v>
      </c>
      <c r="V168" s="70" t="s">
        <v>842</v>
      </c>
      <c r="W168" s="88"/>
      <c r="X168" s="88"/>
      <c r="Y168" s="103" t="s">
        <v>1041</v>
      </c>
      <c r="Z168" s="88"/>
      <c r="AA168">
        <v>1</v>
      </c>
    </row>
    <row r="169" spans="1:27">
      <c r="A169" s="89" t="s">
        <v>361</v>
      </c>
      <c r="B169" s="89" t="s">
        <v>361</v>
      </c>
      <c r="C169" s="90"/>
      <c r="D169" s="76"/>
      <c r="E169" s="77"/>
      <c r="F169" s="78"/>
      <c r="G169" s="75"/>
      <c r="H169" s="74"/>
      <c r="I169" s="79"/>
      <c r="J169" s="79"/>
      <c r="K169" s="35" t="s">
        <v>65</v>
      </c>
      <c r="L169" s="87">
        <v>169</v>
      </c>
      <c r="M16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69" s="81"/>
      <c r="O169" s="88" t="s">
        <v>177</v>
      </c>
      <c r="P169" s="100">
        <v>42136.979699074072</v>
      </c>
      <c r="Q169" s="88" t="s">
        <v>547</v>
      </c>
      <c r="R169" s="102" t="s">
        <v>619</v>
      </c>
      <c r="S169" s="88" t="s">
        <v>654</v>
      </c>
      <c r="T169" s="88" t="s">
        <v>684</v>
      </c>
      <c r="U169" s="100">
        <v>42136.979699074072</v>
      </c>
      <c r="V169" s="70" t="s">
        <v>843</v>
      </c>
      <c r="W169" s="88"/>
      <c r="X169" s="88"/>
      <c r="Y169" s="103" t="s">
        <v>1042</v>
      </c>
      <c r="Z169" s="88"/>
      <c r="AA169">
        <v>1</v>
      </c>
    </row>
    <row r="170" spans="1:27">
      <c r="A170" s="89" t="s">
        <v>362</v>
      </c>
      <c r="B170" s="89" t="s">
        <v>362</v>
      </c>
      <c r="C170" s="90"/>
      <c r="D170" s="76"/>
      <c r="E170" s="77"/>
      <c r="F170" s="78"/>
      <c r="G170" s="75"/>
      <c r="H170" s="74"/>
      <c r="I170" s="79"/>
      <c r="J170" s="79"/>
      <c r="K170" s="35" t="s">
        <v>65</v>
      </c>
      <c r="L170" s="87">
        <v>170</v>
      </c>
      <c r="M17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0" s="81"/>
      <c r="O170" s="88" t="s">
        <v>177</v>
      </c>
      <c r="P170" s="100">
        <v>42136.992604166669</v>
      </c>
      <c r="Q170" s="88" t="s">
        <v>548</v>
      </c>
      <c r="R170" s="88"/>
      <c r="S170" s="88"/>
      <c r="T170" s="88"/>
      <c r="U170" s="100">
        <v>42136.992604166669</v>
      </c>
      <c r="V170" s="70" t="s">
        <v>844</v>
      </c>
      <c r="W170" s="88"/>
      <c r="X170" s="88"/>
      <c r="Y170" s="103" t="s">
        <v>1043</v>
      </c>
      <c r="Z170" s="88"/>
      <c r="AA170">
        <v>1</v>
      </c>
    </row>
    <row r="171" spans="1:27">
      <c r="A171" s="89" t="s">
        <v>363</v>
      </c>
      <c r="B171" s="89" t="s">
        <v>363</v>
      </c>
      <c r="C171" s="90"/>
      <c r="D171" s="76"/>
      <c r="E171" s="77"/>
      <c r="F171" s="78"/>
      <c r="G171" s="75"/>
      <c r="H171" s="74"/>
      <c r="I171" s="79"/>
      <c r="J171" s="79"/>
      <c r="K171" s="35" t="s">
        <v>65</v>
      </c>
      <c r="L171" s="87">
        <v>171</v>
      </c>
      <c r="M17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1" s="81"/>
      <c r="O171" s="88" t="s">
        <v>177</v>
      </c>
      <c r="P171" s="100">
        <v>42136.997650462959</v>
      </c>
      <c r="Q171" s="88" t="s">
        <v>549</v>
      </c>
      <c r="R171" s="102" t="s">
        <v>2275</v>
      </c>
      <c r="S171" s="88" t="s">
        <v>2278</v>
      </c>
      <c r="T171" s="88" t="s">
        <v>363</v>
      </c>
      <c r="U171" s="100">
        <v>42136.997650462959</v>
      </c>
      <c r="V171" s="70" t="s">
        <v>845</v>
      </c>
      <c r="W171" s="88"/>
      <c r="X171" s="88"/>
      <c r="Y171" s="103" t="s">
        <v>1044</v>
      </c>
      <c r="Z171" s="88"/>
      <c r="AA171">
        <v>1</v>
      </c>
    </row>
    <row r="172" spans="1:27">
      <c r="A172" s="89" t="s">
        <v>364</v>
      </c>
      <c r="B172" s="89" t="s">
        <v>365</v>
      </c>
      <c r="C172" s="90"/>
      <c r="D172" s="76"/>
      <c r="E172" s="77"/>
      <c r="F172" s="78"/>
      <c r="G172" s="75"/>
      <c r="H172" s="74"/>
      <c r="I172" s="79"/>
      <c r="J172" s="79"/>
      <c r="K172" s="35" t="s">
        <v>66</v>
      </c>
      <c r="L172" s="87">
        <v>172</v>
      </c>
      <c r="M17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2" s="81"/>
      <c r="O172" s="88" t="s">
        <v>440</v>
      </c>
      <c r="P172" s="100">
        <v>42136.95988425926</v>
      </c>
      <c r="Q172" s="88" t="s">
        <v>550</v>
      </c>
      <c r="R172" s="102" t="s">
        <v>620</v>
      </c>
      <c r="S172" s="88" t="s">
        <v>655</v>
      </c>
      <c r="T172" s="88"/>
      <c r="U172" s="100">
        <v>42136.95988425926</v>
      </c>
      <c r="V172" s="70" t="s">
        <v>846</v>
      </c>
      <c r="W172" s="88"/>
      <c r="X172" s="88"/>
      <c r="Y172" s="103" t="s">
        <v>1045</v>
      </c>
      <c r="Z172" s="88"/>
      <c r="AA172">
        <v>1</v>
      </c>
    </row>
    <row r="173" spans="1:27">
      <c r="A173" s="89" t="s">
        <v>365</v>
      </c>
      <c r="B173" s="89" t="s">
        <v>364</v>
      </c>
      <c r="C173" s="90"/>
      <c r="D173" s="76"/>
      <c r="E173" s="77"/>
      <c r="F173" s="78"/>
      <c r="G173" s="75"/>
      <c r="H173" s="74"/>
      <c r="I173" s="79"/>
      <c r="J173" s="79"/>
      <c r="K173" s="35" t="s">
        <v>66</v>
      </c>
      <c r="L173" s="87">
        <v>173</v>
      </c>
      <c r="M17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3" s="81"/>
      <c r="O173" s="88" t="s">
        <v>440</v>
      </c>
      <c r="P173" s="100">
        <v>42136.964178240742</v>
      </c>
      <c r="Q173" s="88" t="s">
        <v>551</v>
      </c>
      <c r="R173" s="102" t="s">
        <v>620</v>
      </c>
      <c r="S173" s="88" t="s">
        <v>655</v>
      </c>
      <c r="T173" s="88"/>
      <c r="U173" s="100">
        <v>42136.964178240742</v>
      </c>
      <c r="V173" s="70" t="s">
        <v>847</v>
      </c>
      <c r="W173" s="88"/>
      <c r="X173" s="88"/>
      <c r="Y173" s="103" t="s">
        <v>1046</v>
      </c>
      <c r="Z173" s="88"/>
      <c r="AA173">
        <v>1</v>
      </c>
    </row>
    <row r="174" spans="1:27">
      <c r="A174" s="89" t="s">
        <v>366</v>
      </c>
      <c r="B174" s="89" t="s">
        <v>365</v>
      </c>
      <c r="C174" s="90"/>
      <c r="D174" s="76"/>
      <c r="E174" s="77"/>
      <c r="F174" s="78"/>
      <c r="G174" s="75"/>
      <c r="H174" s="74"/>
      <c r="I174" s="79"/>
      <c r="J174" s="79"/>
      <c r="K174" s="35" t="s">
        <v>65</v>
      </c>
      <c r="L174" s="87">
        <v>174</v>
      </c>
      <c r="M17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4" s="81"/>
      <c r="O174" s="88" t="s">
        <v>440</v>
      </c>
      <c r="P174" s="100">
        <v>42136.997916666667</v>
      </c>
      <c r="Q174" s="88" t="s">
        <v>551</v>
      </c>
      <c r="R174" s="102" t="s">
        <v>620</v>
      </c>
      <c r="S174" s="88" t="s">
        <v>655</v>
      </c>
      <c r="T174" s="88"/>
      <c r="U174" s="100">
        <v>42136.997916666667</v>
      </c>
      <c r="V174" s="70" t="s">
        <v>848</v>
      </c>
      <c r="W174" s="88"/>
      <c r="X174" s="88"/>
      <c r="Y174" s="103" t="s">
        <v>1047</v>
      </c>
      <c r="Z174" s="88"/>
      <c r="AA174">
        <v>1</v>
      </c>
    </row>
    <row r="175" spans="1:27">
      <c r="A175" s="89" t="s">
        <v>366</v>
      </c>
      <c r="B175" s="89" t="s">
        <v>364</v>
      </c>
      <c r="C175" s="90"/>
      <c r="D175" s="76"/>
      <c r="E175" s="77"/>
      <c r="F175" s="78"/>
      <c r="G175" s="75"/>
      <c r="H175" s="74"/>
      <c r="I175" s="79"/>
      <c r="J175" s="79"/>
      <c r="K175" s="35" t="s">
        <v>65</v>
      </c>
      <c r="L175" s="87">
        <v>175</v>
      </c>
      <c r="M17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5" s="81"/>
      <c r="O175" s="88" t="s">
        <v>440</v>
      </c>
      <c r="P175" s="100">
        <v>42136.997916666667</v>
      </c>
      <c r="Q175" s="88" t="s">
        <v>551</v>
      </c>
      <c r="R175" s="102" t="s">
        <v>620</v>
      </c>
      <c r="S175" s="88" t="s">
        <v>655</v>
      </c>
      <c r="T175" s="88"/>
      <c r="U175" s="100">
        <v>42136.997916666667</v>
      </c>
      <c r="V175" s="70" t="s">
        <v>848</v>
      </c>
      <c r="W175" s="88"/>
      <c r="X175" s="88"/>
      <c r="Y175" s="103" t="s">
        <v>1047</v>
      </c>
      <c r="Z175" s="88"/>
      <c r="AA175">
        <v>1</v>
      </c>
    </row>
    <row r="176" spans="1:27">
      <c r="A176" s="89" t="s">
        <v>367</v>
      </c>
      <c r="B176" s="89" t="s">
        <v>367</v>
      </c>
      <c r="C176" s="90"/>
      <c r="D176" s="76"/>
      <c r="E176" s="77"/>
      <c r="F176" s="78"/>
      <c r="G176" s="75"/>
      <c r="H176" s="74"/>
      <c r="I176" s="79"/>
      <c r="J176" s="79"/>
      <c r="K176" s="35" t="s">
        <v>65</v>
      </c>
      <c r="L176" s="87">
        <v>176</v>
      </c>
      <c r="M17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6" s="81"/>
      <c r="O176" s="88" t="s">
        <v>177</v>
      </c>
      <c r="P176" s="100">
        <v>42137.006863425922</v>
      </c>
      <c r="Q176" s="88" t="s">
        <v>552</v>
      </c>
      <c r="R176" s="88"/>
      <c r="S176" s="88"/>
      <c r="T176" s="88"/>
      <c r="U176" s="100">
        <v>42137.006863425922</v>
      </c>
      <c r="V176" s="70" t="s">
        <v>849</v>
      </c>
      <c r="W176" s="88"/>
      <c r="X176" s="88"/>
      <c r="Y176" s="103" t="s">
        <v>1048</v>
      </c>
      <c r="Z176" s="103" t="s">
        <v>1100</v>
      </c>
      <c r="AA176" s="71">
        <v>1</v>
      </c>
    </row>
    <row r="177" spans="1:27">
      <c r="A177" s="89" t="s">
        <v>368</v>
      </c>
      <c r="B177" s="89" t="s">
        <v>367</v>
      </c>
      <c r="C177" s="90"/>
      <c r="D177" s="76"/>
      <c r="E177" s="77"/>
      <c r="F177" s="78"/>
      <c r="G177" s="75"/>
      <c r="H177" s="74"/>
      <c r="I177" s="79"/>
      <c r="J177" s="79"/>
      <c r="K177" s="35" t="s">
        <v>65</v>
      </c>
      <c r="L177" s="87">
        <v>177</v>
      </c>
      <c r="M17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7" s="81"/>
      <c r="O177" s="88" t="s">
        <v>440</v>
      </c>
      <c r="P177" s="100">
        <v>42137.007141203707</v>
      </c>
      <c r="Q177" s="88" t="s">
        <v>553</v>
      </c>
      <c r="R177" s="88"/>
      <c r="S177" s="88"/>
      <c r="T177" s="88"/>
      <c r="U177" s="100">
        <v>42137.007141203707</v>
      </c>
      <c r="V177" s="70" t="s">
        <v>850</v>
      </c>
      <c r="W177" s="88"/>
      <c r="X177" s="88"/>
      <c r="Y177" s="103" t="s">
        <v>1049</v>
      </c>
      <c r="Z177" s="88"/>
      <c r="AA177">
        <v>1</v>
      </c>
    </row>
    <row r="178" spans="1:27">
      <c r="A178" s="89" t="s">
        <v>369</v>
      </c>
      <c r="B178" s="89" t="s">
        <v>369</v>
      </c>
      <c r="C178" s="90"/>
      <c r="D178" s="76"/>
      <c r="E178" s="77"/>
      <c r="F178" s="78"/>
      <c r="G178" s="75"/>
      <c r="H178" s="74"/>
      <c r="I178" s="79"/>
      <c r="J178" s="79"/>
      <c r="K178" s="35" t="s">
        <v>65</v>
      </c>
      <c r="L178" s="87">
        <v>178</v>
      </c>
      <c r="M17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8" s="81"/>
      <c r="O178" s="88" t="s">
        <v>177</v>
      </c>
      <c r="P178" s="100">
        <v>42136.010439814818</v>
      </c>
      <c r="Q178" s="88" t="s">
        <v>554</v>
      </c>
      <c r="R178" s="102" t="s">
        <v>621</v>
      </c>
      <c r="S178" s="88" t="s">
        <v>656</v>
      </c>
      <c r="T178" s="88" t="s">
        <v>685</v>
      </c>
      <c r="U178" s="100">
        <v>42136.010439814818</v>
      </c>
      <c r="V178" s="70" t="s">
        <v>851</v>
      </c>
      <c r="W178" s="88"/>
      <c r="X178" s="88"/>
      <c r="Y178" s="103" t="s">
        <v>1050</v>
      </c>
      <c r="Z178" s="88"/>
      <c r="AA178">
        <v>27</v>
      </c>
    </row>
    <row r="179" spans="1:27">
      <c r="A179" s="89" t="s">
        <v>369</v>
      </c>
      <c r="B179" s="89" t="s">
        <v>369</v>
      </c>
      <c r="C179" s="90"/>
      <c r="D179" s="76"/>
      <c r="E179" s="77"/>
      <c r="F179" s="78"/>
      <c r="G179" s="75"/>
      <c r="H179" s="74"/>
      <c r="I179" s="79"/>
      <c r="J179" s="79"/>
      <c r="K179" s="35" t="s">
        <v>65</v>
      </c>
      <c r="L179" s="87">
        <v>179</v>
      </c>
      <c r="M17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79" s="81"/>
      <c r="O179" s="88" t="s">
        <v>177</v>
      </c>
      <c r="P179" s="100">
        <v>42136.510462962964</v>
      </c>
      <c r="Q179" s="88" t="s">
        <v>555</v>
      </c>
      <c r="R179" s="102" t="s">
        <v>621</v>
      </c>
      <c r="S179" s="88" t="s">
        <v>656</v>
      </c>
      <c r="T179" s="88" t="s">
        <v>685</v>
      </c>
      <c r="U179" s="100">
        <v>42136.510462962964</v>
      </c>
      <c r="V179" s="70" t="s">
        <v>852</v>
      </c>
      <c r="W179" s="88"/>
      <c r="X179" s="88"/>
      <c r="Y179" s="103" t="s">
        <v>1051</v>
      </c>
      <c r="Z179" s="88"/>
      <c r="AA179">
        <v>27</v>
      </c>
    </row>
    <row r="180" spans="1:27">
      <c r="A180" s="89" t="s">
        <v>369</v>
      </c>
      <c r="B180" s="89" t="s">
        <v>369</v>
      </c>
      <c r="C180" s="90"/>
      <c r="D180" s="76"/>
      <c r="E180" s="77"/>
      <c r="F180" s="78"/>
      <c r="G180" s="75"/>
      <c r="H180" s="74"/>
      <c r="I180" s="79"/>
      <c r="J180" s="79"/>
      <c r="K180" s="35" t="s">
        <v>65</v>
      </c>
      <c r="L180" s="87">
        <v>180</v>
      </c>
      <c r="M18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0" s="81"/>
      <c r="O180" s="88" t="s">
        <v>177</v>
      </c>
      <c r="P180" s="100">
        <v>42137.010474537034</v>
      </c>
      <c r="Q180" s="88" t="s">
        <v>556</v>
      </c>
      <c r="R180" s="102" t="s">
        <v>621</v>
      </c>
      <c r="S180" s="88" t="s">
        <v>656</v>
      </c>
      <c r="T180" s="88" t="s">
        <v>685</v>
      </c>
      <c r="U180" s="100">
        <v>42137.010474537034</v>
      </c>
      <c r="V180" s="70" t="s">
        <v>853</v>
      </c>
      <c r="W180" s="88"/>
      <c r="X180" s="88"/>
      <c r="Y180" s="103" t="s">
        <v>1052</v>
      </c>
      <c r="Z180" s="88"/>
      <c r="AA180">
        <v>27</v>
      </c>
    </row>
    <row r="181" spans="1:27">
      <c r="A181" s="89" t="s">
        <v>370</v>
      </c>
      <c r="B181" s="89" t="s">
        <v>370</v>
      </c>
      <c r="C181" s="90"/>
      <c r="D181" s="76"/>
      <c r="E181" s="77"/>
      <c r="F181" s="78"/>
      <c r="G181" s="75"/>
      <c r="H181" s="74"/>
      <c r="I181" s="79"/>
      <c r="J181" s="79"/>
      <c r="K181" s="35" t="s">
        <v>65</v>
      </c>
      <c r="L181" s="87">
        <v>181</v>
      </c>
      <c r="M18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1" s="81"/>
      <c r="O181" s="88" t="s">
        <v>177</v>
      </c>
      <c r="P181" s="100">
        <v>42137.013009259259</v>
      </c>
      <c r="Q181" s="88" t="s">
        <v>557</v>
      </c>
      <c r="R181" s="102" t="s">
        <v>622</v>
      </c>
      <c r="S181" s="88" t="s">
        <v>657</v>
      </c>
      <c r="T181" s="88"/>
      <c r="U181" s="100">
        <v>42137.013009259259</v>
      </c>
      <c r="V181" s="70" t="s">
        <v>854</v>
      </c>
      <c r="W181" s="88"/>
      <c r="X181" s="88"/>
      <c r="Y181" s="103" t="s">
        <v>1053</v>
      </c>
      <c r="Z181" s="88"/>
      <c r="AA181">
        <v>1</v>
      </c>
    </row>
    <row r="182" spans="1:27">
      <c r="A182" s="89" t="s">
        <v>371</v>
      </c>
      <c r="B182" s="89" t="s">
        <v>432</v>
      </c>
      <c r="C182" s="90"/>
      <c r="D182" s="76"/>
      <c r="E182" s="77"/>
      <c r="F182" s="78"/>
      <c r="G182" s="75"/>
      <c r="H182" s="74"/>
      <c r="I182" s="79"/>
      <c r="J182" s="79"/>
      <c r="K182" s="35" t="s">
        <v>65</v>
      </c>
      <c r="L182" s="87">
        <v>182</v>
      </c>
      <c r="M18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2" s="81"/>
      <c r="O182" s="88" t="s">
        <v>441</v>
      </c>
      <c r="P182" s="100">
        <v>42137.041817129626</v>
      </c>
      <c r="Q182" s="88" t="s">
        <v>558</v>
      </c>
      <c r="R182" s="88"/>
      <c r="S182" s="88"/>
      <c r="T182" s="88"/>
      <c r="U182" s="100">
        <v>42137.041817129626</v>
      </c>
      <c r="V182" s="70" t="s">
        <v>855</v>
      </c>
      <c r="W182" s="88"/>
      <c r="X182" s="88"/>
      <c r="Y182" s="103" t="s">
        <v>1054</v>
      </c>
      <c r="Z182" s="103" t="s">
        <v>1101</v>
      </c>
      <c r="AA182" s="71">
        <v>1</v>
      </c>
    </row>
    <row r="183" spans="1:27">
      <c r="A183" s="89" t="s">
        <v>372</v>
      </c>
      <c r="B183" s="89" t="s">
        <v>372</v>
      </c>
      <c r="C183" s="90"/>
      <c r="D183" s="76"/>
      <c r="E183" s="77"/>
      <c r="F183" s="78"/>
      <c r="G183" s="75"/>
      <c r="H183" s="74"/>
      <c r="I183" s="79"/>
      <c r="J183" s="79"/>
      <c r="K183" s="35" t="s">
        <v>65</v>
      </c>
      <c r="L183" s="87">
        <v>183</v>
      </c>
      <c r="M18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3" s="81"/>
      <c r="O183" s="88" t="s">
        <v>177</v>
      </c>
      <c r="P183" s="100">
        <v>42137.055648148147</v>
      </c>
      <c r="Q183" s="88" t="s">
        <v>559</v>
      </c>
      <c r="R183" s="88"/>
      <c r="S183" s="88"/>
      <c r="T183" s="88" t="s">
        <v>686</v>
      </c>
      <c r="U183" s="100">
        <v>42137.055648148147</v>
      </c>
      <c r="V183" s="70" t="s">
        <v>856</v>
      </c>
      <c r="W183" s="88"/>
      <c r="X183" s="88"/>
      <c r="Y183" s="103" t="s">
        <v>1055</v>
      </c>
      <c r="Z183" s="88"/>
      <c r="AA183">
        <v>1</v>
      </c>
    </row>
    <row r="184" spans="1:27">
      <c r="A184" s="89" t="s">
        <v>373</v>
      </c>
      <c r="B184" s="89" t="s">
        <v>372</v>
      </c>
      <c r="C184" s="90"/>
      <c r="D184" s="76"/>
      <c r="E184" s="77"/>
      <c r="F184" s="78"/>
      <c r="G184" s="75"/>
      <c r="H184" s="74"/>
      <c r="I184" s="79"/>
      <c r="J184" s="79"/>
      <c r="K184" s="35" t="s">
        <v>65</v>
      </c>
      <c r="L184" s="87">
        <v>184</v>
      </c>
      <c r="M18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4" s="81"/>
      <c r="O184" s="88" t="s">
        <v>440</v>
      </c>
      <c r="P184" s="100">
        <v>42137.056574074071</v>
      </c>
      <c r="Q184" s="88" t="s">
        <v>560</v>
      </c>
      <c r="R184" s="88"/>
      <c r="S184" s="88"/>
      <c r="T184" s="88" t="s">
        <v>686</v>
      </c>
      <c r="U184" s="100">
        <v>42137.056574074071</v>
      </c>
      <c r="V184" s="70" t="s">
        <v>857</v>
      </c>
      <c r="W184" s="88"/>
      <c r="X184" s="88"/>
      <c r="Y184" s="103" t="s">
        <v>1056</v>
      </c>
      <c r="Z184" s="88"/>
      <c r="AA184">
        <v>1</v>
      </c>
    </row>
    <row r="185" spans="1:27">
      <c r="A185" s="89" t="s">
        <v>374</v>
      </c>
      <c r="B185" s="89" t="s">
        <v>374</v>
      </c>
      <c r="C185" s="90"/>
      <c r="D185" s="76"/>
      <c r="E185" s="77"/>
      <c r="F185" s="78"/>
      <c r="G185" s="75"/>
      <c r="H185" s="74"/>
      <c r="I185" s="79"/>
      <c r="J185" s="79"/>
      <c r="K185" s="35" t="s">
        <v>65</v>
      </c>
      <c r="L185" s="87">
        <v>185</v>
      </c>
      <c r="M18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5" s="81"/>
      <c r="O185" s="88" t="s">
        <v>177</v>
      </c>
      <c r="P185" s="100">
        <v>42137.066284722219</v>
      </c>
      <c r="Q185" s="88" t="s">
        <v>561</v>
      </c>
      <c r="R185" s="88"/>
      <c r="S185" s="88"/>
      <c r="T185" s="88"/>
      <c r="U185" s="100">
        <v>42137.066284722219</v>
      </c>
      <c r="V185" s="70" t="s">
        <v>858</v>
      </c>
      <c r="W185" s="88"/>
      <c r="X185" s="88"/>
      <c r="Y185" s="103" t="s">
        <v>1057</v>
      </c>
      <c r="Z185" s="88"/>
      <c r="AA185">
        <v>1</v>
      </c>
    </row>
    <row r="186" spans="1:27">
      <c r="A186" s="89" t="s">
        <v>375</v>
      </c>
      <c r="B186" s="89" t="s">
        <v>375</v>
      </c>
      <c r="C186" s="90"/>
      <c r="D186" s="76"/>
      <c r="E186" s="77"/>
      <c r="F186" s="78"/>
      <c r="G186" s="75"/>
      <c r="H186" s="74"/>
      <c r="I186" s="79"/>
      <c r="J186" s="79"/>
      <c r="K186" s="35" t="s">
        <v>65</v>
      </c>
      <c r="L186" s="87">
        <v>186</v>
      </c>
      <c r="M18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6" s="81"/>
      <c r="O186" s="88" t="s">
        <v>177</v>
      </c>
      <c r="P186" s="100">
        <v>42137.069837962961</v>
      </c>
      <c r="Q186" s="88" t="s">
        <v>562</v>
      </c>
      <c r="R186" s="88"/>
      <c r="S186" s="88"/>
      <c r="T186" s="88"/>
      <c r="U186" s="100">
        <v>42137.069837962961</v>
      </c>
      <c r="V186" s="70" t="s">
        <v>859</v>
      </c>
      <c r="W186" s="88"/>
      <c r="X186" s="88"/>
      <c r="Y186" s="103" t="s">
        <v>1058</v>
      </c>
      <c r="Z186" s="88"/>
      <c r="AA186">
        <v>1</v>
      </c>
    </row>
    <row r="187" spans="1:27">
      <c r="A187" s="89" t="s">
        <v>376</v>
      </c>
      <c r="B187" s="89" t="s">
        <v>376</v>
      </c>
      <c r="C187" s="90"/>
      <c r="D187" s="76"/>
      <c r="E187" s="77"/>
      <c r="F187" s="78"/>
      <c r="G187" s="75"/>
      <c r="H187" s="74"/>
      <c r="I187" s="79"/>
      <c r="J187" s="79"/>
      <c r="K187" s="35" t="s">
        <v>65</v>
      </c>
      <c r="L187" s="87">
        <v>187</v>
      </c>
      <c r="M18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7" s="81"/>
      <c r="O187" s="88" t="s">
        <v>177</v>
      </c>
      <c r="P187" s="100">
        <v>42137.073495370372</v>
      </c>
      <c r="Q187" s="88" t="s">
        <v>563</v>
      </c>
      <c r="R187" s="88"/>
      <c r="S187" s="88"/>
      <c r="T187" s="88"/>
      <c r="U187" s="100">
        <v>42137.073495370372</v>
      </c>
      <c r="V187" s="70" t="s">
        <v>860</v>
      </c>
      <c r="W187" s="88"/>
      <c r="X187" s="88"/>
      <c r="Y187" s="103" t="s">
        <v>1059</v>
      </c>
      <c r="Z187" s="88"/>
      <c r="AA187">
        <v>1</v>
      </c>
    </row>
    <row r="188" spans="1:27">
      <c r="A188" s="89" t="s">
        <v>377</v>
      </c>
      <c r="B188" s="89" t="s">
        <v>377</v>
      </c>
      <c r="C188" s="90"/>
      <c r="D188" s="76"/>
      <c r="E188" s="77"/>
      <c r="F188" s="78"/>
      <c r="G188" s="75"/>
      <c r="H188" s="74"/>
      <c r="I188" s="79"/>
      <c r="J188" s="79"/>
      <c r="K188" s="35" t="s">
        <v>65</v>
      </c>
      <c r="L188" s="87">
        <v>188</v>
      </c>
      <c r="M18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8" s="81"/>
      <c r="O188" s="88" t="s">
        <v>177</v>
      </c>
      <c r="P188" s="100">
        <v>42137.076296296298</v>
      </c>
      <c r="Q188" s="88" t="s">
        <v>564</v>
      </c>
      <c r="R188" s="88"/>
      <c r="S188" s="88"/>
      <c r="T188" s="88"/>
      <c r="U188" s="100">
        <v>42137.076296296298</v>
      </c>
      <c r="V188" s="70" t="s">
        <v>861</v>
      </c>
      <c r="W188" s="88"/>
      <c r="X188" s="88"/>
      <c r="Y188" s="103" t="s">
        <v>1060</v>
      </c>
      <c r="Z188" s="88"/>
      <c r="AA188">
        <v>1</v>
      </c>
    </row>
    <row r="189" spans="1:27">
      <c r="A189" s="89" t="s">
        <v>378</v>
      </c>
      <c r="B189" s="89" t="s">
        <v>433</v>
      </c>
      <c r="C189" s="90"/>
      <c r="D189" s="76"/>
      <c r="E189" s="77"/>
      <c r="F189" s="78"/>
      <c r="G189" s="75"/>
      <c r="H189" s="74"/>
      <c r="I189" s="79"/>
      <c r="J189" s="79"/>
      <c r="K189" s="35" t="s">
        <v>65</v>
      </c>
      <c r="L189" s="87">
        <v>189</v>
      </c>
      <c r="M18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89" s="81"/>
      <c r="O189" s="88" t="s">
        <v>440</v>
      </c>
      <c r="P189" s="100">
        <v>42137.087905092594</v>
      </c>
      <c r="Q189" s="88" t="s">
        <v>565</v>
      </c>
      <c r="R189" s="102" t="s">
        <v>623</v>
      </c>
      <c r="S189" s="88" t="s">
        <v>652</v>
      </c>
      <c r="T189" s="88" t="s">
        <v>681</v>
      </c>
      <c r="U189" s="100">
        <v>42137.087905092594</v>
      </c>
      <c r="V189" s="70" t="s">
        <v>862</v>
      </c>
      <c r="W189" s="88"/>
      <c r="X189" s="88"/>
      <c r="Y189" s="103" t="s">
        <v>1061</v>
      </c>
      <c r="Z189" s="88"/>
      <c r="AA189">
        <v>1</v>
      </c>
    </row>
    <row r="190" spans="1:27">
      <c r="A190" s="89" t="s">
        <v>378</v>
      </c>
      <c r="B190" s="89" t="s">
        <v>434</v>
      </c>
      <c r="C190" s="90"/>
      <c r="D190" s="76"/>
      <c r="E190" s="77"/>
      <c r="F190" s="78"/>
      <c r="G190" s="75"/>
      <c r="H190" s="74"/>
      <c r="I190" s="79"/>
      <c r="J190" s="79"/>
      <c r="K190" s="35" t="s">
        <v>65</v>
      </c>
      <c r="L190" s="87">
        <v>190</v>
      </c>
      <c r="M19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0" s="81"/>
      <c r="O190" s="88" t="s">
        <v>440</v>
      </c>
      <c r="P190" s="100">
        <v>42137.087905092594</v>
      </c>
      <c r="Q190" s="88" t="s">
        <v>565</v>
      </c>
      <c r="R190" s="102" t="s">
        <v>623</v>
      </c>
      <c r="S190" s="88" t="s">
        <v>652</v>
      </c>
      <c r="T190" s="88" t="s">
        <v>681</v>
      </c>
      <c r="U190" s="100">
        <v>42137.087905092594</v>
      </c>
      <c r="V190" s="70" t="s">
        <v>862</v>
      </c>
      <c r="W190" s="88"/>
      <c r="X190" s="88"/>
      <c r="Y190" s="103" t="s">
        <v>1061</v>
      </c>
      <c r="Z190" s="88"/>
      <c r="AA190">
        <v>1</v>
      </c>
    </row>
    <row r="191" spans="1:27">
      <c r="A191" s="89" t="s">
        <v>379</v>
      </c>
      <c r="B191" s="89" t="s">
        <v>379</v>
      </c>
      <c r="C191" s="90"/>
      <c r="D191" s="76"/>
      <c r="E191" s="77"/>
      <c r="F191" s="78"/>
      <c r="G191" s="75"/>
      <c r="H191" s="74"/>
      <c r="I191" s="79"/>
      <c r="J191" s="79"/>
      <c r="K191" s="35" t="s">
        <v>65</v>
      </c>
      <c r="L191" s="87">
        <v>191</v>
      </c>
      <c r="M19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1" s="81"/>
      <c r="O191" s="88" t="s">
        <v>177</v>
      </c>
      <c r="P191" s="100">
        <v>42137.095300925925</v>
      </c>
      <c r="Q191" s="88" t="s">
        <v>566</v>
      </c>
      <c r="R191" s="102" t="s">
        <v>624</v>
      </c>
      <c r="S191" s="88" t="s">
        <v>658</v>
      </c>
      <c r="T191" s="88"/>
      <c r="U191" s="100">
        <v>42137.095300925925</v>
      </c>
      <c r="V191" s="70" t="s">
        <v>863</v>
      </c>
      <c r="W191" s="88"/>
      <c r="X191" s="88"/>
      <c r="Y191" s="103" t="s">
        <v>1062</v>
      </c>
      <c r="Z191" s="88"/>
      <c r="AA191">
        <v>1</v>
      </c>
    </row>
    <row r="192" spans="1:27">
      <c r="A192" s="89" t="s">
        <v>380</v>
      </c>
      <c r="B192" s="89" t="s">
        <v>380</v>
      </c>
      <c r="C192" s="90"/>
      <c r="D192" s="76"/>
      <c r="E192" s="77"/>
      <c r="F192" s="78"/>
      <c r="G192" s="75"/>
      <c r="H192" s="74"/>
      <c r="I192" s="79"/>
      <c r="J192" s="79"/>
      <c r="K192" s="35" t="s">
        <v>65</v>
      </c>
      <c r="L192" s="87">
        <v>192</v>
      </c>
      <c r="M19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2" s="81"/>
      <c r="O192" s="88" t="s">
        <v>177</v>
      </c>
      <c r="P192" s="100">
        <v>42137.097037037034</v>
      </c>
      <c r="Q192" s="88" t="s">
        <v>567</v>
      </c>
      <c r="R192" s="88"/>
      <c r="S192" s="88"/>
      <c r="T192" s="88"/>
      <c r="U192" s="100">
        <v>42137.097037037034</v>
      </c>
      <c r="V192" s="70" t="s">
        <v>864</v>
      </c>
      <c r="W192" s="88"/>
      <c r="X192" s="88"/>
      <c r="Y192" s="103" t="s">
        <v>1063</v>
      </c>
      <c r="Z192" s="88"/>
      <c r="AA192">
        <v>1</v>
      </c>
    </row>
    <row r="193" spans="1:27">
      <c r="A193" s="89" t="s">
        <v>381</v>
      </c>
      <c r="B193" s="89" t="s">
        <v>435</v>
      </c>
      <c r="C193" s="90"/>
      <c r="D193" s="76"/>
      <c r="E193" s="77"/>
      <c r="F193" s="78"/>
      <c r="G193" s="75"/>
      <c r="H193" s="74"/>
      <c r="I193" s="79"/>
      <c r="J193" s="79"/>
      <c r="K193" s="35" t="s">
        <v>65</v>
      </c>
      <c r="L193" s="87">
        <v>193</v>
      </c>
      <c r="M19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3" s="81"/>
      <c r="O193" s="88" t="s">
        <v>441</v>
      </c>
      <c r="P193" s="100">
        <v>42137.103356481479</v>
      </c>
      <c r="Q193" s="88" t="s">
        <v>568</v>
      </c>
      <c r="R193" s="88"/>
      <c r="S193" s="88"/>
      <c r="T193" s="88"/>
      <c r="U193" s="100">
        <v>42137.103356481479</v>
      </c>
      <c r="V193" s="70" t="s">
        <v>865</v>
      </c>
      <c r="W193" s="88"/>
      <c r="X193" s="88"/>
      <c r="Y193" s="103" t="s">
        <v>1064</v>
      </c>
      <c r="Z193" s="88"/>
      <c r="AA193">
        <v>1</v>
      </c>
    </row>
    <row r="194" spans="1:27">
      <c r="A194" s="89" t="s">
        <v>382</v>
      </c>
      <c r="B194" s="89" t="s">
        <v>382</v>
      </c>
      <c r="C194" s="90"/>
      <c r="D194" s="76"/>
      <c r="E194" s="77"/>
      <c r="F194" s="78"/>
      <c r="G194" s="75"/>
      <c r="H194" s="74"/>
      <c r="I194" s="79"/>
      <c r="J194" s="79"/>
      <c r="K194" s="35" t="s">
        <v>65</v>
      </c>
      <c r="L194" s="87">
        <v>194</v>
      </c>
      <c r="M19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4" s="81"/>
      <c r="O194" s="88" t="s">
        <v>177</v>
      </c>
      <c r="P194" s="100">
        <v>42137.106932870367</v>
      </c>
      <c r="Q194" s="88" t="s">
        <v>569</v>
      </c>
      <c r="R194" s="102" t="s">
        <v>625</v>
      </c>
      <c r="S194" s="88" t="s">
        <v>645</v>
      </c>
      <c r="T194" s="88" t="s">
        <v>687</v>
      </c>
      <c r="U194" s="100">
        <v>42137.106932870367</v>
      </c>
      <c r="V194" s="70" t="s">
        <v>866</v>
      </c>
      <c r="W194" s="88"/>
      <c r="X194" s="88"/>
      <c r="Y194" s="103" t="s">
        <v>1065</v>
      </c>
      <c r="Z194" s="88"/>
      <c r="AA194">
        <v>1</v>
      </c>
    </row>
    <row r="195" spans="1:27">
      <c r="A195" s="89" t="s">
        <v>383</v>
      </c>
      <c r="B195" s="89" t="s">
        <v>436</v>
      </c>
      <c r="C195" s="90"/>
      <c r="D195" s="76"/>
      <c r="E195" s="77"/>
      <c r="F195" s="78"/>
      <c r="G195" s="75"/>
      <c r="H195" s="74"/>
      <c r="I195" s="79"/>
      <c r="J195" s="79"/>
      <c r="K195" s="35" t="s">
        <v>65</v>
      </c>
      <c r="L195" s="87">
        <v>195</v>
      </c>
      <c r="M19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5" s="81"/>
      <c r="O195" s="88" t="s">
        <v>441</v>
      </c>
      <c r="P195" s="100">
        <v>42137.125069444446</v>
      </c>
      <c r="Q195" s="88" t="s">
        <v>570</v>
      </c>
      <c r="R195" s="88"/>
      <c r="S195" s="88"/>
      <c r="T195" s="88"/>
      <c r="U195" s="100">
        <v>42137.125069444446</v>
      </c>
      <c r="V195" s="70" t="s">
        <v>867</v>
      </c>
      <c r="W195" s="88"/>
      <c r="X195" s="88"/>
      <c r="Y195" s="103" t="s">
        <v>1066</v>
      </c>
      <c r="Z195" s="103" t="s">
        <v>1102</v>
      </c>
      <c r="AA195" s="71">
        <v>1</v>
      </c>
    </row>
    <row r="196" spans="1:27">
      <c r="A196" s="89" t="s">
        <v>187</v>
      </c>
      <c r="B196" s="89" t="s">
        <v>187</v>
      </c>
      <c r="C196" s="90"/>
      <c r="D196" s="76"/>
      <c r="E196" s="77"/>
      <c r="F196" s="78"/>
      <c r="G196" s="75"/>
      <c r="H196" s="74"/>
      <c r="I196" s="79"/>
      <c r="J196" s="79"/>
      <c r="K196" s="35" t="s">
        <v>65</v>
      </c>
      <c r="L196" s="87">
        <v>196</v>
      </c>
      <c r="M19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6" s="81"/>
      <c r="O196" s="88" t="s">
        <v>177</v>
      </c>
      <c r="P196" s="100">
        <v>42137.167627314811</v>
      </c>
      <c r="Q196" s="88" t="s">
        <v>188</v>
      </c>
      <c r="R196" s="88"/>
      <c r="S196" s="88"/>
      <c r="T196" s="88"/>
      <c r="U196" s="100">
        <v>42137.167627314811</v>
      </c>
      <c r="V196" s="70" t="s">
        <v>189</v>
      </c>
      <c r="W196" s="88"/>
      <c r="X196" s="88"/>
      <c r="Y196" s="103" t="s">
        <v>190</v>
      </c>
      <c r="Z196" s="88"/>
      <c r="AA196">
        <v>1</v>
      </c>
    </row>
    <row r="197" spans="1:27">
      <c r="A197" s="89" t="s">
        <v>384</v>
      </c>
      <c r="B197" s="89" t="s">
        <v>384</v>
      </c>
      <c r="C197" s="90"/>
      <c r="D197" s="76"/>
      <c r="E197" s="77"/>
      <c r="F197" s="78"/>
      <c r="G197" s="75"/>
      <c r="H197" s="74"/>
      <c r="I197" s="79"/>
      <c r="J197" s="79"/>
      <c r="K197" s="35" t="s">
        <v>65</v>
      </c>
      <c r="L197" s="87">
        <v>197</v>
      </c>
      <c r="M19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7" s="81"/>
      <c r="O197" s="88" t="s">
        <v>177</v>
      </c>
      <c r="P197" s="100">
        <v>42135.998761574076</v>
      </c>
      <c r="Q197" s="88" t="s">
        <v>571</v>
      </c>
      <c r="R197" s="102" t="s">
        <v>626</v>
      </c>
      <c r="S197" s="88" t="s">
        <v>659</v>
      </c>
      <c r="T197" s="88"/>
      <c r="U197" s="100">
        <v>42135.998761574076</v>
      </c>
      <c r="V197" s="70" t="s">
        <v>868</v>
      </c>
      <c r="W197" s="88"/>
      <c r="X197" s="88"/>
      <c r="Y197" s="103" t="s">
        <v>1067</v>
      </c>
      <c r="Z197" s="88"/>
      <c r="AA197">
        <v>64</v>
      </c>
    </row>
    <row r="198" spans="1:27">
      <c r="A198" s="89" t="s">
        <v>384</v>
      </c>
      <c r="B198" s="89" t="s">
        <v>384</v>
      </c>
      <c r="C198" s="90"/>
      <c r="D198" s="76"/>
      <c r="E198" s="77"/>
      <c r="F198" s="78"/>
      <c r="G198" s="75"/>
      <c r="H198" s="74"/>
      <c r="I198" s="79"/>
      <c r="J198" s="79"/>
      <c r="K198" s="35" t="s">
        <v>65</v>
      </c>
      <c r="L198" s="87">
        <v>198</v>
      </c>
      <c r="M19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8" s="81"/>
      <c r="O198" s="88" t="s">
        <v>177</v>
      </c>
      <c r="P198" s="100">
        <v>42135.998796296299</v>
      </c>
      <c r="Q198" s="88" t="s">
        <v>572</v>
      </c>
      <c r="R198" s="102" t="s">
        <v>626</v>
      </c>
      <c r="S198" s="88" t="s">
        <v>659</v>
      </c>
      <c r="T198" s="88"/>
      <c r="U198" s="100">
        <v>42135.998796296299</v>
      </c>
      <c r="V198" s="70" t="s">
        <v>869</v>
      </c>
      <c r="W198" s="88"/>
      <c r="X198" s="88"/>
      <c r="Y198" s="103" t="s">
        <v>1068</v>
      </c>
      <c r="Z198" s="88"/>
      <c r="AA198">
        <v>64</v>
      </c>
    </row>
    <row r="199" spans="1:27">
      <c r="A199" s="89" t="s">
        <v>384</v>
      </c>
      <c r="B199" s="89" t="s">
        <v>384</v>
      </c>
      <c r="C199" s="90"/>
      <c r="D199" s="76"/>
      <c r="E199" s="77"/>
      <c r="F199" s="78"/>
      <c r="G199" s="75"/>
      <c r="H199" s="74"/>
      <c r="I199" s="79"/>
      <c r="J199" s="79"/>
      <c r="K199" s="35" t="s">
        <v>65</v>
      </c>
      <c r="L199" s="87">
        <v>199</v>
      </c>
      <c r="M19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199" s="81"/>
      <c r="O199" s="88" t="s">
        <v>177</v>
      </c>
      <c r="P199" s="100">
        <v>42136.823171296295</v>
      </c>
      <c r="Q199" s="88" t="s">
        <v>573</v>
      </c>
      <c r="R199" s="102" t="s">
        <v>627</v>
      </c>
      <c r="S199" s="88" t="s">
        <v>659</v>
      </c>
      <c r="T199" s="88"/>
      <c r="U199" s="100">
        <v>42136.823171296295</v>
      </c>
      <c r="V199" s="70" t="s">
        <v>870</v>
      </c>
      <c r="W199" s="88"/>
      <c r="X199" s="88"/>
      <c r="Y199" s="103" t="s">
        <v>1069</v>
      </c>
      <c r="Z199" s="88"/>
      <c r="AA199">
        <v>64</v>
      </c>
    </row>
    <row r="200" spans="1:27">
      <c r="A200" s="89" t="s">
        <v>384</v>
      </c>
      <c r="B200" s="89" t="s">
        <v>384</v>
      </c>
      <c r="C200" s="90"/>
      <c r="D200" s="76"/>
      <c r="E200" s="77"/>
      <c r="F200" s="78"/>
      <c r="G200" s="75"/>
      <c r="H200" s="74"/>
      <c r="I200" s="79"/>
      <c r="J200" s="79"/>
      <c r="K200" s="35" t="s">
        <v>65</v>
      </c>
      <c r="L200" s="87">
        <v>200</v>
      </c>
      <c r="M20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0" s="81"/>
      <c r="O200" s="88" t="s">
        <v>177</v>
      </c>
      <c r="P200" s="100">
        <v>42137.210740740738</v>
      </c>
      <c r="Q200" s="88" t="s">
        <v>574</v>
      </c>
      <c r="R200" s="102" t="s">
        <v>628</v>
      </c>
      <c r="S200" s="88" t="s">
        <v>659</v>
      </c>
      <c r="T200" s="88"/>
      <c r="U200" s="100">
        <v>42137.210740740738</v>
      </c>
      <c r="V200" s="70" t="s">
        <v>871</v>
      </c>
      <c r="W200" s="88"/>
      <c r="X200" s="88"/>
      <c r="Y200" s="103" t="s">
        <v>1070</v>
      </c>
      <c r="Z200" s="88"/>
      <c r="AA200">
        <v>64</v>
      </c>
    </row>
    <row r="201" spans="1:27">
      <c r="A201" s="89" t="s">
        <v>385</v>
      </c>
      <c r="B201" s="89" t="s">
        <v>384</v>
      </c>
      <c r="C201" s="90"/>
      <c r="D201" s="76"/>
      <c r="E201" s="77"/>
      <c r="F201" s="78"/>
      <c r="G201" s="75"/>
      <c r="H201" s="74"/>
      <c r="I201" s="79"/>
      <c r="J201" s="79"/>
      <c r="K201" s="35" t="s">
        <v>65</v>
      </c>
      <c r="L201" s="87">
        <v>201</v>
      </c>
      <c r="M20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1" s="81"/>
      <c r="O201" s="88" t="s">
        <v>440</v>
      </c>
      <c r="P201" s="100">
        <v>42136.824004629627</v>
      </c>
      <c r="Q201" s="88" t="s">
        <v>575</v>
      </c>
      <c r="R201" s="102" t="s">
        <v>627</v>
      </c>
      <c r="S201" s="88" t="s">
        <v>659</v>
      </c>
      <c r="T201" s="88"/>
      <c r="U201" s="100">
        <v>42136.824004629627</v>
      </c>
      <c r="V201" s="70" t="s">
        <v>872</v>
      </c>
      <c r="W201" s="88"/>
      <c r="X201" s="88"/>
      <c r="Y201" s="103" t="s">
        <v>1071</v>
      </c>
      <c r="Z201" s="88"/>
      <c r="AA201">
        <v>27</v>
      </c>
    </row>
    <row r="202" spans="1:27">
      <c r="A202" s="89" t="s">
        <v>385</v>
      </c>
      <c r="B202" s="89" t="s">
        <v>384</v>
      </c>
      <c r="C202" s="90"/>
      <c r="D202" s="76"/>
      <c r="E202" s="77"/>
      <c r="F202" s="78"/>
      <c r="G202" s="75"/>
      <c r="H202" s="74"/>
      <c r="I202" s="79"/>
      <c r="J202" s="79"/>
      <c r="K202" s="35" t="s">
        <v>65</v>
      </c>
      <c r="L202" s="87">
        <v>202</v>
      </c>
      <c r="M20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2" s="81"/>
      <c r="O202" s="88" t="s">
        <v>440</v>
      </c>
      <c r="P202" s="100">
        <v>42136.824004629627</v>
      </c>
      <c r="Q202" s="88" t="s">
        <v>576</v>
      </c>
      <c r="R202" s="102" t="s">
        <v>627</v>
      </c>
      <c r="S202" s="88" t="s">
        <v>659</v>
      </c>
      <c r="T202" s="88"/>
      <c r="U202" s="100">
        <v>42136.824004629627</v>
      </c>
      <c r="V202" s="70" t="s">
        <v>873</v>
      </c>
      <c r="W202" s="88"/>
      <c r="X202" s="88"/>
      <c r="Y202" s="103" t="s">
        <v>1072</v>
      </c>
      <c r="Z202" s="88"/>
      <c r="AA202">
        <v>27</v>
      </c>
    </row>
    <row r="203" spans="1:27">
      <c r="A203" s="89" t="s">
        <v>385</v>
      </c>
      <c r="B203" s="89" t="s">
        <v>384</v>
      </c>
      <c r="C203" s="90"/>
      <c r="D203" s="76"/>
      <c r="E203" s="77"/>
      <c r="F203" s="78"/>
      <c r="G203" s="75"/>
      <c r="H203" s="74"/>
      <c r="I203" s="79"/>
      <c r="J203" s="79"/>
      <c r="K203" s="35" t="s">
        <v>65</v>
      </c>
      <c r="L203" s="87">
        <v>203</v>
      </c>
      <c r="M20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3" s="81"/>
      <c r="O203" s="88" t="s">
        <v>440</v>
      </c>
      <c r="P203" s="100">
        <v>42137.214861111112</v>
      </c>
      <c r="Q203" s="88" t="s">
        <v>576</v>
      </c>
      <c r="R203" s="102" t="s">
        <v>628</v>
      </c>
      <c r="S203" s="88" t="s">
        <v>659</v>
      </c>
      <c r="T203" s="88"/>
      <c r="U203" s="100">
        <v>42137.214861111112</v>
      </c>
      <c r="V203" s="70" t="s">
        <v>874</v>
      </c>
      <c r="W203" s="88"/>
      <c r="X203" s="88"/>
      <c r="Y203" s="103" t="s">
        <v>1073</v>
      </c>
      <c r="Z203" s="88"/>
      <c r="AA203">
        <v>27</v>
      </c>
    </row>
    <row r="204" spans="1:27">
      <c r="A204" s="89" t="s">
        <v>386</v>
      </c>
      <c r="B204" s="89" t="s">
        <v>386</v>
      </c>
      <c r="C204" s="90"/>
      <c r="D204" s="76"/>
      <c r="E204" s="77"/>
      <c r="F204" s="78"/>
      <c r="G204" s="75"/>
      <c r="H204" s="74"/>
      <c r="I204" s="79"/>
      <c r="J204" s="79"/>
      <c r="K204" s="35" t="s">
        <v>65</v>
      </c>
      <c r="L204" s="87">
        <v>204</v>
      </c>
      <c r="M20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4" s="81"/>
      <c r="O204" s="88" t="s">
        <v>177</v>
      </c>
      <c r="P204" s="100">
        <v>42137.217766203707</v>
      </c>
      <c r="Q204" s="88" t="s">
        <v>577</v>
      </c>
      <c r="R204" s="88" t="s">
        <v>629</v>
      </c>
      <c r="S204" s="88" t="s">
        <v>660</v>
      </c>
      <c r="T204" s="88" t="s">
        <v>688</v>
      </c>
      <c r="U204" s="100">
        <v>42137.217766203707</v>
      </c>
      <c r="V204" s="70" t="s">
        <v>875</v>
      </c>
      <c r="W204" s="88"/>
      <c r="X204" s="88"/>
      <c r="Y204" s="103" t="s">
        <v>1074</v>
      </c>
      <c r="Z204" s="88"/>
      <c r="AA204">
        <v>1</v>
      </c>
    </row>
    <row r="205" spans="1:27">
      <c r="A205" s="89" t="s">
        <v>387</v>
      </c>
      <c r="B205" s="89" t="s">
        <v>428</v>
      </c>
      <c r="C205" s="90"/>
      <c r="D205" s="76"/>
      <c r="E205" s="77"/>
      <c r="F205" s="78"/>
      <c r="G205" s="75"/>
      <c r="H205" s="74"/>
      <c r="I205" s="79"/>
      <c r="J205" s="79"/>
      <c r="K205" s="35" t="s">
        <v>65</v>
      </c>
      <c r="L205" s="87">
        <v>205</v>
      </c>
      <c r="M20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5" s="81"/>
      <c r="O205" s="88" t="s">
        <v>440</v>
      </c>
      <c r="P205" s="100">
        <v>42136.932835648149</v>
      </c>
      <c r="Q205" s="88" t="s">
        <v>578</v>
      </c>
      <c r="R205" s="88"/>
      <c r="S205" s="88"/>
      <c r="T205" s="88"/>
      <c r="U205" s="100">
        <v>42136.932835648149</v>
      </c>
      <c r="V205" s="70" t="s">
        <v>876</v>
      </c>
      <c r="W205" s="88"/>
      <c r="X205" s="88"/>
      <c r="Y205" s="103" t="s">
        <v>1075</v>
      </c>
      <c r="Z205" s="103" t="s">
        <v>1103</v>
      </c>
      <c r="AA205" s="71">
        <v>1</v>
      </c>
    </row>
    <row r="206" spans="1:27">
      <c r="A206" s="89" t="s">
        <v>388</v>
      </c>
      <c r="B206" s="89" t="s">
        <v>428</v>
      </c>
      <c r="C206" s="90"/>
      <c r="D206" s="76"/>
      <c r="E206" s="77"/>
      <c r="F206" s="78"/>
      <c r="G206" s="75"/>
      <c r="H206" s="74"/>
      <c r="I206" s="79"/>
      <c r="J206" s="79"/>
      <c r="K206" s="35" t="s">
        <v>65</v>
      </c>
      <c r="L206" s="87">
        <v>206</v>
      </c>
      <c r="M20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6" s="81"/>
      <c r="O206" s="88" t="s">
        <v>440</v>
      </c>
      <c r="P206" s="100">
        <v>42137.285937499997</v>
      </c>
      <c r="Q206" s="88" t="s">
        <v>543</v>
      </c>
      <c r="R206" s="88"/>
      <c r="S206" s="88"/>
      <c r="T206" s="88"/>
      <c r="U206" s="100">
        <v>42137.285937499997</v>
      </c>
      <c r="V206" s="70" t="s">
        <v>877</v>
      </c>
      <c r="W206" s="88"/>
      <c r="X206" s="88"/>
      <c r="Y206" s="103" t="s">
        <v>1076</v>
      </c>
      <c r="Z206" s="88"/>
      <c r="AA206">
        <v>1</v>
      </c>
    </row>
    <row r="207" spans="1:27">
      <c r="A207" s="89" t="s">
        <v>387</v>
      </c>
      <c r="B207" s="89" t="s">
        <v>429</v>
      </c>
      <c r="C207" s="90"/>
      <c r="D207" s="76"/>
      <c r="E207" s="77"/>
      <c r="F207" s="78"/>
      <c r="G207" s="75"/>
      <c r="H207" s="74"/>
      <c r="I207" s="79"/>
      <c r="J207" s="79"/>
      <c r="K207" s="35" t="s">
        <v>65</v>
      </c>
      <c r="L207" s="87">
        <v>207</v>
      </c>
      <c r="M20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7" s="81"/>
      <c r="O207" s="88" t="s">
        <v>441</v>
      </c>
      <c r="P207" s="100">
        <v>42136.932835648149</v>
      </c>
      <c r="Q207" s="88" t="s">
        <v>578</v>
      </c>
      <c r="R207" s="88"/>
      <c r="S207" s="88"/>
      <c r="T207" s="88"/>
      <c r="U207" s="100">
        <v>42136.932835648149</v>
      </c>
      <c r="V207" s="70" t="s">
        <v>876</v>
      </c>
      <c r="W207" s="88"/>
      <c r="X207" s="88"/>
      <c r="Y207" s="103" t="s">
        <v>1075</v>
      </c>
      <c r="Z207" s="103" t="s">
        <v>1103</v>
      </c>
      <c r="AA207" s="71">
        <v>1</v>
      </c>
    </row>
    <row r="208" spans="1:27">
      <c r="A208" s="89" t="s">
        <v>388</v>
      </c>
      <c r="B208" s="89" t="s">
        <v>429</v>
      </c>
      <c r="C208" s="90"/>
      <c r="D208" s="76"/>
      <c r="E208" s="77"/>
      <c r="F208" s="78"/>
      <c r="G208" s="75"/>
      <c r="H208" s="74"/>
      <c r="I208" s="79"/>
      <c r="J208" s="79"/>
      <c r="K208" s="35" t="s">
        <v>65</v>
      </c>
      <c r="L208" s="87">
        <v>208</v>
      </c>
      <c r="M20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8" s="81"/>
      <c r="O208" s="88" t="s">
        <v>440</v>
      </c>
      <c r="P208" s="100">
        <v>42137.285937499997</v>
      </c>
      <c r="Q208" s="88" t="s">
        <v>543</v>
      </c>
      <c r="R208" s="88"/>
      <c r="S208" s="88"/>
      <c r="T208" s="88"/>
      <c r="U208" s="100">
        <v>42137.285937499997</v>
      </c>
      <c r="V208" s="70" t="s">
        <v>877</v>
      </c>
      <c r="W208" s="88"/>
      <c r="X208" s="88"/>
      <c r="Y208" s="103" t="s">
        <v>1076</v>
      </c>
      <c r="Z208" s="88"/>
      <c r="AA208">
        <v>1</v>
      </c>
    </row>
    <row r="209" spans="1:27">
      <c r="A209" s="89" t="s">
        <v>388</v>
      </c>
      <c r="B209" s="89" t="s">
        <v>387</v>
      </c>
      <c r="C209" s="90"/>
      <c r="D209" s="76"/>
      <c r="E209" s="77"/>
      <c r="F209" s="78"/>
      <c r="G209" s="75"/>
      <c r="H209" s="74"/>
      <c r="I209" s="79"/>
      <c r="J209" s="79"/>
      <c r="K209" s="35" t="s">
        <v>65</v>
      </c>
      <c r="L209" s="87">
        <v>209</v>
      </c>
      <c r="M20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09" s="81"/>
      <c r="O209" s="88" t="s">
        <v>440</v>
      </c>
      <c r="P209" s="100">
        <v>42137.285937499997</v>
      </c>
      <c r="Q209" s="88" t="s">
        <v>543</v>
      </c>
      <c r="R209" s="88"/>
      <c r="S209" s="88"/>
      <c r="T209" s="88"/>
      <c r="U209" s="100">
        <v>42137.285937499997</v>
      </c>
      <c r="V209" s="70" t="s">
        <v>877</v>
      </c>
      <c r="W209" s="88"/>
      <c r="X209" s="88"/>
      <c r="Y209" s="103" t="s">
        <v>1076</v>
      </c>
      <c r="Z209" s="88"/>
      <c r="AA209">
        <v>1</v>
      </c>
    </row>
    <row r="210" spans="1:27">
      <c r="A210" s="89" t="s">
        <v>389</v>
      </c>
      <c r="B210" s="89" t="s">
        <v>390</v>
      </c>
      <c r="C210" s="90"/>
      <c r="D210" s="76"/>
      <c r="E210" s="77"/>
      <c r="F210" s="78"/>
      <c r="G210" s="75"/>
      <c r="H210" s="74"/>
      <c r="I210" s="79"/>
      <c r="J210" s="79"/>
      <c r="K210" s="35" t="s">
        <v>65</v>
      </c>
      <c r="L210" s="87">
        <v>210</v>
      </c>
      <c r="M21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0" s="81"/>
      <c r="O210" s="88" t="s">
        <v>440</v>
      </c>
      <c r="P210" s="100">
        <v>42137.287546296298</v>
      </c>
      <c r="Q210" s="88" t="s">
        <v>579</v>
      </c>
      <c r="R210" s="88"/>
      <c r="S210" s="88"/>
      <c r="T210" s="88" t="s">
        <v>689</v>
      </c>
      <c r="U210" s="100">
        <v>42137.287546296298</v>
      </c>
      <c r="V210" s="70" t="s">
        <v>878</v>
      </c>
      <c r="W210" s="88"/>
      <c r="X210" s="88"/>
      <c r="Y210" s="103" t="s">
        <v>1077</v>
      </c>
      <c r="Z210" s="88"/>
      <c r="AA210">
        <v>1</v>
      </c>
    </row>
    <row r="211" spans="1:27">
      <c r="A211" s="89" t="s">
        <v>390</v>
      </c>
      <c r="B211" s="89" t="s">
        <v>390</v>
      </c>
      <c r="C211" s="90"/>
      <c r="D211" s="76"/>
      <c r="E211" s="77"/>
      <c r="F211" s="78"/>
      <c r="G211" s="75"/>
      <c r="H211" s="74"/>
      <c r="I211" s="79"/>
      <c r="J211" s="79"/>
      <c r="K211" s="35" t="s">
        <v>65</v>
      </c>
      <c r="L211" s="87">
        <v>211</v>
      </c>
      <c r="M21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1" s="81"/>
      <c r="O211" s="88" t="s">
        <v>177</v>
      </c>
      <c r="P211" s="100">
        <v>42137.286458333336</v>
      </c>
      <c r="Q211" s="88" t="s">
        <v>580</v>
      </c>
      <c r="R211" s="88"/>
      <c r="S211" s="88"/>
      <c r="T211" s="88" t="s">
        <v>689</v>
      </c>
      <c r="U211" s="100">
        <v>42137.286458333336</v>
      </c>
      <c r="V211" s="70" t="s">
        <v>879</v>
      </c>
      <c r="W211" s="88"/>
      <c r="X211" s="88"/>
      <c r="Y211" s="103" t="s">
        <v>1078</v>
      </c>
      <c r="Z211" s="88"/>
      <c r="AA211">
        <v>1</v>
      </c>
    </row>
    <row r="212" spans="1:27">
      <c r="A212" s="89" t="s">
        <v>391</v>
      </c>
      <c r="B212" s="89" t="s">
        <v>390</v>
      </c>
      <c r="C212" s="90"/>
      <c r="D212" s="76"/>
      <c r="E212" s="77"/>
      <c r="F212" s="78"/>
      <c r="G212" s="75"/>
      <c r="H212" s="74"/>
      <c r="I212" s="79"/>
      <c r="J212" s="79"/>
      <c r="K212" s="35" t="s">
        <v>65</v>
      </c>
      <c r="L212" s="87">
        <v>212</v>
      </c>
      <c r="M21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2" s="81"/>
      <c r="O212" s="88" t="s">
        <v>440</v>
      </c>
      <c r="P212" s="100">
        <v>42137.287962962961</v>
      </c>
      <c r="Q212" s="88" t="s">
        <v>579</v>
      </c>
      <c r="R212" s="88"/>
      <c r="S212" s="88"/>
      <c r="T212" s="88" t="s">
        <v>689</v>
      </c>
      <c r="U212" s="100">
        <v>42137.287962962961</v>
      </c>
      <c r="V212" s="70" t="s">
        <v>880</v>
      </c>
      <c r="W212" s="88"/>
      <c r="X212" s="88"/>
      <c r="Y212" s="103" t="s">
        <v>1079</v>
      </c>
      <c r="Z212" s="88"/>
      <c r="AA212">
        <v>1</v>
      </c>
    </row>
    <row r="213" spans="1:27">
      <c r="A213" s="89" t="s">
        <v>392</v>
      </c>
      <c r="B213" s="89" t="s">
        <v>392</v>
      </c>
      <c r="C213" s="90"/>
      <c r="D213" s="76"/>
      <c r="E213" s="77"/>
      <c r="F213" s="78"/>
      <c r="G213" s="75"/>
      <c r="H213" s="74"/>
      <c r="I213" s="79"/>
      <c r="J213" s="79"/>
      <c r="K213" s="35" t="s">
        <v>65</v>
      </c>
      <c r="L213" s="87">
        <v>213</v>
      </c>
      <c r="M21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3" s="81"/>
      <c r="O213" s="88" t="s">
        <v>177</v>
      </c>
      <c r="P213" s="100">
        <v>42137.302905092591</v>
      </c>
      <c r="Q213" s="88" t="s">
        <v>581</v>
      </c>
      <c r="R213" s="88"/>
      <c r="S213" s="88"/>
      <c r="T213" s="88" t="s">
        <v>690</v>
      </c>
      <c r="U213" s="100">
        <v>42137.302905092591</v>
      </c>
      <c r="V213" s="70" t="s">
        <v>881</v>
      </c>
      <c r="W213" s="88"/>
      <c r="X213" s="88"/>
      <c r="Y213" s="103" t="s">
        <v>1080</v>
      </c>
      <c r="Z213" s="88"/>
      <c r="AA213">
        <v>1</v>
      </c>
    </row>
    <row r="214" spans="1:27">
      <c r="A214" s="89" t="s">
        <v>393</v>
      </c>
      <c r="B214" s="89" t="s">
        <v>437</v>
      </c>
      <c r="C214" s="90"/>
      <c r="D214" s="76"/>
      <c r="E214" s="77"/>
      <c r="F214" s="78"/>
      <c r="G214" s="75"/>
      <c r="H214" s="74"/>
      <c r="I214" s="79"/>
      <c r="J214" s="79"/>
      <c r="K214" s="35" t="s">
        <v>65</v>
      </c>
      <c r="L214" s="87">
        <v>214</v>
      </c>
      <c r="M21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4" s="81"/>
      <c r="O214" s="88" t="s">
        <v>440</v>
      </c>
      <c r="P214" s="100">
        <v>42137.305752314816</v>
      </c>
      <c r="Q214" s="88" t="s">
        <v>582</v>
      </c>
      <c r="R214" s="102" t="s">
        <v>630</v>
      </c>
      <c r="S214" s="88" t="s">
        <v>645</v>
      </c>
      <c r="T214" s="88"/>
      <c r="U214" s="100">
        <v>42137.305752314816</v>
      </c>
      <c r="V214" s="70" t="s">
        <v>882</v>
      </c>
      <c r="W214" s="88"/>
      <c r="X214" s="88"/>
      <c r="Y214" s="103" t="s">
        <v>1081</v>
      </c>
      <c r="Z214" s="88"/>
      <c r="AA214">
        <v>1</v>
      </c>
    </row>
    <row r="215" spans="1:27">
      <c r="A215" s="89" t="s">
        <v>394</v>
      </c>
      <c r="B215" s="89" t="s">
        <v>438</v>
      </c>
      <c r="C215" s="90"/>
      <c r="D215" s="76"/>
      <c r="E215" s="77"/>
      <c r="F215" s="78"/>
      <c r="G215" s="75"/>
      <c r="H215" s="74"/>
      <c r="I215" s="79"/>
      <c r="J215" s="79"/>
      <c r="K215" s="35" t="s">
        <v>65</v>
      </c>
      <c r="L215" s="87">
        <v>215</v>
      </c>
      <c r="M21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5" s="81"/>
      <c r="O215" s="88" t="s">
        <v>440</v>
      </c>
      <c r="P215" s="100">
        <v>42137.305833333332</v>
      </c>
      <c r="Q215" s="88" t="s">
        <v>583</v>
      </c>
      <c r="R215" s="88"/>
      <c r="S215" s="88"/>
      <c r="T215" s="88"/>
      <c r="U215" s="100">
        <v>42137.305833333332</v>
      </c>
      <c r="V215" s="70" t="s">
        <v>883</v>
      </c>
      <c r="W215" s="88"/>
      <c r="X215" s="88"/>
      <c r="Y215" s="103" t="s">
        <v>1082</v>
      </c>
      <c r="Z215" s="103" t="s">
        <v>1104</v>
      </c>
      <c r="AA215" s="71">
        <v>1</v>
      </c>
    </row>
    <row r="216" spans="1:27">
      <c r="A216" s="89" t="s">
        <v>394</v>
      </c>
      <c r="B216" s="89" t="s">
        <v>439</v>
      </c>
      <c r="C216" s="90"/>
      <c r="D216" s="76"/>
      <c r="E216" s="77"/>
      <c r="F216" s="78"/>
      <c r="G216" s="75"/>
      <c r="H216" s="74"/>
      <c r="I216" s="79"/>
      <c r="J216" s="79"/>
      <c r="K216" s="35" t="s">
        <v>65</v>
      </c>
      <c r="L216" s="87">
        <v>216</v>
      </c>
      <c r="M21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6" s="81"/>
      <c r="O216" s="88" t="s">
        <v>441</v>
      </c>
      <c r="P216" s="100">
        <v>42137.305833333332</v>
      </c>
      <c r="Q216" s="88" t="s">
        <v>583</v>
      </c>
      <c r="R216" s="88"/>
      <c r="S216" s="88"/>
      <c r="T216" s="88"/>
      <c r="U216" s="100">
        <v>42137.305833333332</v>
      </c>
      <c r="V216" s="70" t="s">
        <v>883</v>
      </c>
      <c r="W216" s="88"/>
      <c r="X216" s="88"/>
      <c r="Y216" s="103" t="s">
        <v>1082</v>
      </c>
      <c r="Z216" s="103" t="s">
        <v>1104</v>
      </c>
      <c r="AA216" s="71">
        <v>1</v>
      </c>
    </row>
    <row r="217" spans="1:27">
      <c r="A217" s="89" t="s">
        <v>395</v>
      </c>
      <c r="B217" s="89" t="s">
        <v>395</v>
      </c>
      <c r="C217" s="90"/>
      <c r="D217" s="76"/>
      <c r="E217" s="77"/>
      <c r="F217" s="78"/>
      <c r="G217" s="75"/>
      <c r="H217" s="74"/>
      <c r="I217" s="79"/>
      <c r="J217" s="79"/>
      <c r="K217" s="35" t="s">
        <v>65</v>
      </c>
      <c r="L217" s="87">
        <v>217</v>
      </c>
      <c r="M21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7" s="81"/>
      <c r="O217" s="88" t="s">
        <v>177</v>
      </c>
      <c r="P217" s="100">
        <v>42137.317939814813</v>
      </c>
      <c r="Q217" s="88" t="s">
        <v>584</v>
      </c>
      <c r="R217" s="88"/>
      <c r="S217" s="88"/>
      <c r="T217" s="88"/>
      <c r="U217" s="100">
        <v>42137.317939814813</v>
      </c>
      <c r="V217" s="70" t="s">
        <v>884</v>
      </c>
      <c r="W217" s="88"/>
      <c r="X217" s="88"/>
      <c r="Y217" s="103" t="s">
        <v>1083</v>
      </c>
      <c r="Z217" s="88"/>
      <c r="AA217">
        <v>1</v>
      </c>
    </row>
    <row r="218" spans="1:27">
      <c r="A218" s="89" t="s">
        <v>396</v>
      </c>
      <c r="B218" s="89" t="s">
        <v>398</v>
      </c>
      <c r="C218" s="90"/>
      <c r="D218" s="76"/>
      <c r="E218" s="77"/>
      <c r="F218" s="78"/>
      <c r="G218" s="75"/>
      <c r="H218" s="74"/>
      <c r="I218" s="79"/>
      <c r="J218" s="79"/>
      <c r="K218" s="35" t="s">
        <v>66</v>
      </c>
      <c r="L218" s="87">
        <v>218</v>
      </c>
      <c r="M21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8" s="81"/>
      <c r="O218" s="88" t="s">
        <v>440</v>
      </c>
      <c r="P218" s="100">
        <v>42135.967141203706</v>
      </c>
      <c r="Q218" s="88" t="s">
        <v>585</v>
      </c>
      <c r="R218" s="88"/>
      <c r="S218" s="88"/>
      <c r="T218" s="88" t="s">
        <v>664</v>
      </c>
      <c r="U218" s="100">
        <v>42135.967141203706</v>
      </c>
      <c r="V218" s="70" t="s">
        <v>885</v>
      </c>
      <c r="W218" s="88"/>
      <c r="X218" s="88"/>
      <c r="Y218" s="103" t="s">
        <v>1084</v>
      </c>
      <c r="Z218" s="103" t="s">
        <v>1105</v>
      </c>
      <c r="AA218" s="71">
        <v>1</v>
      </c>
    </row>
    <row r="219" spans="1:27">
      <c r="A219" s="89" t="s">
        <v>397</v>
      </c>
      <c r="B219" s="89" t="s">
        <v>398</v>
      </c>
      <c r="C219" s="90"/>
      <c r="D219" s="76"/>
      <c r="E219" s="77"/>
      <c r="F219" s="78"/>
      <c r="G219" s="75"/>
      <c r="H219" s="74"/>
      <c r="I219" s="79"/>
      <c r="J219" s="79"/>
      <c r="K219" s="35" t="s">
        <v>66</v>
      </c>
      <c r="L219" s="87">
        <v>219</v>
      </c>
      <c r="M21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19" s="81"/>
      <c r="O219" s="88" t="s">
        <v>440</v>
      </c>
      <c r="P219" s="100">
        <v>42136.066944444443</v>
      </c>
      <c r="Q219" s="88" t="s">
        <v>453</v>
      </c>
      <c r="R219" s="88"/>
      <c r="S219" s="88"/>
      <c r="T219" s="88" t="s">
        <v>664</v>
      </c>
      <c r="U219" s="100">
        <v>42136.066944444443</v>
      </c>
      <c r="V219" s="70" t="s">
        <v>886</v>
      </c>
      <c r="W219" s="88"/>
      <c r="X219" s="88"/>
      <c r="Y219" s="103" t="s">
        <v>1085</v>
      </c>
      <c r="Z219" s="88"/>
      <c r="AA219">
        <v>1</v>
      </c>
    </row>
    <row r="220" spans="1:27">
      <c r="A220" s="89" t="s">
        <v>398</v>
      </c>
      <c r="B220" s="89" t="s">
        <v>406</v>
      </c>
      <c r="C220" s="90"/>
      <c r="D220" s="76"/>
      <c r="E220" s="77"/>
      <c r="F220" s="78"/>
      <c r="G220" s="75"/>
      <c r="H220" s="74"/>
      <c r="I220" s="79"/>
      <c r="J220" s="79"/>
      <c r="K220" s="35" t="s">
        <v>65</v>
      </c>
      <c r="L220" s="87">
        <v>220</v>
      </c>
      <c r="M22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0" s="81"/>
      <c r="O220" s="88" t="s">
        <v>440</v>
      </c>
      <c r="P220" s="100">
        <v>42136.798425925925</v>
      </c>
      <c r="Q220" s="88" t="s">
        <v>453</v>
      </c>
      <c r="R220" s="88"/>
      <c r="S220" s="88"/>
      <c r="T220" s="88" t="s">
        <v>664</v>
      </c>
      <c r="U220" s="100">
        <v>42136.798425925925</v>
      </c>
      <c r="V220" s="70" t="s">
        <v>887</v>
      </c>
      <c r="W220" s="88"/>
      <c r="X220" s="88"/>
      <c r="Y220" s="103" t="s">
        <v>1086</v>
      </c>
      <c r="Z220" s="88"/>
      <c r="AA220">
        <v>1</v>
      </c>
    </row>
    <row r="221" spans="1:27">
      <c r="A221" s="89" t="s">
        <v>398</v>
      </c>
      <c r="B221" s="89" t="s">
        <v>399</v>
      </c>
      <c r="C221" s="90"/>
      <c r="D221" s="76"/>
      <c r="E221" s="77"/>
      <c r="F221" s="78"/>
      <c r="G221" s="75"/>
      <c r="H221" s="74"/>
      <c r="I221" s="79"/>
      <c r="J221" s="79"/>
      <c r="K221" s="35" t="s">
        <v>66</v>
      </c>
      <c r="L221" s="87">
        <v>221</v>
      </c>
      <c r="M22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1" s="81"/>
      <c r="O221" s="88" t="s">
        <v>440</v>
      </c>
      <c r="P221" s="100">
        <v>42136.798425925925</v>
      </c>
      <c r="Q221" s="88" t="s">
        <v>453</v>
      </c>
      <c r="R221" s="88"/>
      <c r="S221" s="88"/>
      <c r="T221" s="88" t="s">
        <v>664</v>
      </c>
      <c r="U221" s="100">
        <v>42136.798425925925</v>
      </c>
      <c r="V221" s="70" t="s">
        <v>887</v>
      </c>
      <c r="W221" s="88"/>
      <c r="X221" s="88"/>
      <c r="Y221" s="103" t="s">
        <v>1086</v>
      </c>
      <c r="Z221" s="88"/>
      <c r="AA221">
        <v>1</v>
      </c>
    </row>
    <row r="222" spans="1:27">
      <c r="A222" s="89" t="s">
        <v>398</v>
      </c>
      <c r="B222" s="89" t="s">
        <v>397</v>
      </c>
      <c r="C222" s="90"/>
      <c r="D222" s="76"/>
      <c r="E222" s="77"/>
      <c r="F222" s="78"/>
      <c r="G222" s="75"/>
      <c r="H222" s="74"/>
      <c r="I222" s="79"/>
      <c r="J222" s="79"/>
      <c r="K222" s="35" t="s">
        <v>66</v>
      </c>
      <c r="L222" s="87">
        <v>222</v>
      </c>
      <c r="M22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2" s="81"/>
      <c r="O222" s="88" t="s">
        <v>440</v>
      </c>
      <c r="P222" s="100">
        <v>42136.798425925925</v>
      </c>
      <c r="Q222" s="88" t="s">
        <v>453</v>
      </c>
      <c r="R222" s="88"/>
      <c r="S222" s="88"/>
      <c r="T222" s="88" t="s">
        <v>664</v>
      </c>
      <c r="U222" s="100">
        <v>42136.798425925925</v>
      </c>
      <c r="V222" s="70" t="s">
        <v>887</v>
      </c>
      <c r="W222" s="88"/>
      <c r="X222" s="88"/>
      <c r="Y222" s="103" t="s">
        <v>1086</v>
      </c>
      <c r="Z222" s="88"/>
      <c r="AA222">
        <v>1</v>
      </c>
    </row>
    <row r="223" spans="1:27">
      <c r="A223" s="89" t="s">
        <v>398</v>
      </c>
      <c r="B223" s="89" t="s">
        <v>396</v>
      </c>
      <c r="C223" s="90"/>
      <c r="D223" s="76"/>
      <c r="E223" s="77"/>
      <c r="F223" s="78"/>
      <c r="G223" s="75"/>
      <c r="H223" s="74"/>
      <c r="I223" s="79"/>
      <c r="J223" s="79"/>
      <c r="K223" s="35" t="s">
        <v>66</v>
      </c>
      <c r="L223" s="87">
        <v>223</v>
      </c>
      <c r="M22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3" s="81"/>
      <c r="O223" s="88" t="s">
        <v>440</v>
      </c>
      <c r="P223" s="100">
        <v>42136.798425925925</v>
      </c>
      <c r="Q223" s="88" t="s">
        <v>453</v>
      </c>
      <c r="R223" s="88"/>
      <c r="S223" s="88"/>
      <c r="T223" s="88" t="s">
        <v>664</v>
      </c>
      <c r="U223" s="100">
        <v>42136.798425925925</v>
      </c>
      <c r="V223" s="70" t="s">
        <v>887</v>
      </c>
      <c r="W223" s="88"/>
      <c r="X223" s="88"/>
      <c r="Y223" s="103" t="s">
        <v>1086</v>
      </c>
      <c r="Z223" s="88"/>
      <c r="AA223">
        <v>1</v>
      </c>
    </row>
    <row r="224" spans="1:27">
      <c r="A224" s="89" t="s">
        <v>399</v>
      </c>
      <c r="B224" s="89" t="s">
        <v>398</v>
      </c>
      <c r="C224" s="90"/>
      <c r="D224" s="76"/>
      <c r="E224" s="77"/>
      <c r="F224" s="78"/>
      <c r="G224" s="75"/>
      <c r="H224" s="74"/>
      <c r="I224" s="79"/>
      <c r="J224" s="79"/>
      <c r="K224" s="35" t="s">
        <v>66</v>
      </c>
      <c r="L224" s="87">
        <v>224</v>
      </c>
      <c r="M22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4" s="81"/>
      <c r="O224" s="88" t="s">
        <v>440</v>
      </c>
      <c r="P224" s="100">
        <v>42137.322939814818</v>
      </c>
      <c r="Q224" s="88" t="s">
        <v>453</v>
      </c>
      <c r="R224" s="88"/>
      <c r="S224" s="88"/>
      <c r="T224" s="88" t="s">
        <v>664</v>
      </c>
      <c r="U224" s="100">
        <v>42137.322939814818</v>
      </c>
      <c r="V224" s="70" t="s">
        <v>888</v>
      </c>
      <c r="W224" s="88"/>
      <c r="X224" s="88"/>
      <c r="Y224" s="103" t="s">
        <v>1087</v>
      </c>
      <c r="Z224" s="88"/>
      <c r="AA224">
        <v>1</v>
      </c>
    </row>
    <row r="225" spans="1:27">
      <c r="A225" s="89" t="s">
        <v>400</v>
      </c>
      <c r="B225" s="89" t="s">
        <v>398</v>
      </c>
      <c r="C225" s="90"/>
      <c r="D225" s="76"/>
      <c r="E225" s="77"/>
      <c r="F225" s="78"/>
      <c r="G225" s="75"/>
      <c r="H225" s="74"/>
      <c r="I225" s="79"/>
      <c r="J225" s="79"/>
      <c r="K225" s="35" t="s">
        <v>65</v>
      </c>
      <c r="L225" s="87">
        <v>225</v>
      </c>
      <c r="M22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5" s="81"/>
      <c r="O225" s="88" t="s">
        <v>440</v>
      </c>
      <c r="P225" s="100">
        <v>42137.323657407411</v>
      </c>
      <c r="Q225" s="88" t="s">
        <v>453</v>
      </c>
      <c r="R225" s="88"/>
      <c r="S225" s="88"/>
      <c r="T225" s="88" t="s">
        <v>664</v>
      </c>
      <c r="U225" s="100">
        <v>42137.323657407411</v>
      </c>
      <c r="V225" s="70" t="s">
        <v>889</v>
      </c>
      <c r="W225" s="88"/>
      <c r="X225" s="88"/>
      <c r="Y225" s="103" t="s">
        <v>1088</v>
      </c>
      <c r="Z225" s="88"/>
      <c r="AA225">
        <v>1</v>
      </c>
    </row>
    <row r="226" spans="1:27">
      <c r="A226" s="89" t="s">
        <v>396</v>
      </c>
      <c r="B226" s="89" t="s">
        <v>406</v>
      </c>
      <c r="C226" s="90"/>
      <c r="D226" s="76"/>
      <c r="E226" s="77"/>
      <c r="F226" s="78"/>
      <c r="G226" s="75"/>
      <c r="H226" s="74"/>
      <c r="I226" s="79"/>
      <c r="J226" s="79"/>
      <c r="K226" s="35" t="s">
        <v>65</v>
      </c>
      <c r="L226" s="87">
        <v>226</v>
      </c>
      <c r="M22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6" s="81"/>
      <c r="O226" s="88" t="s">
        <v>440</v>
      </c>
      <c r="P226" s="100">
        <v>42135.967141203706</v>
      </c>
      <c r="Q226" s="88" t="s">
        <v>585</v>
      </c>
      <c r="R226" s="88"/>
      <c r="S226" s="88"/>
      <c r="T226" s="88" t="s">
        <v>664</v>
      </c>
      <c r="U226" s="100">
        <v>42135.967141203706</v>
      </c>
      <c r="V226" s="70" t="s">
        <v>885</v>
      </c>
      <c r="W226" s="88"/>
      <c r="X226" s="88"/>
      <c r="Y226" s="103" t="s">
        <v>1084</v>
      </c>
      <c r="Z226" s="103" t="s">
        <v>1105</v>
      </c>
      <c r="AA226" s="71">
        <v>1</v>
      </c>
    </row>
    <row r="227" spans="1:27">
      <c r="A227" s="89" t="s">
        <v>397</v>
      </c>
      <c r="B227" s="89" t="s">
        <v>406</v>
      </c>
      <c r="C227" s="90"/>
      <c r="D227" s="76"/>
      <c r="E227" s="77"/>
      <c r="F227" s="78"/>
      <c r="G227" s="75"/>
      <c r="H227" s="74"/>
      <c r="I227" s="79"/>
      <c r="J227" s="79"/>
      <c r="K227" s="35" t="s">
        <v>65</v>
      </c>
      <c r="L227" s="87">
        <v>227</v>
      </c>
      <c r="M22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7" s="81"/>
      <c r="O227" s="88" t="s">
        <v>440</v>
      </c>
      <c r="P227" s="100">
        <v>42136.066944444443</v>
      </c>
      <c r="Q227" s="88" t="s">
        <v>453</v>
      </c>
      <c r="R227" s="88"/>
      <c r="S227" s="88"/>
      <c r="T227" s="88" t="s">
        <v>664</v>
      </c>
      <c r="U227" s="100">
        <v>42136.066944444443</v>
      </c>
      <c r="V227" s="70" t="s">
        <v>886</v>
      </c>
      <c r="W227" s="88"/>
      <c r="X227" s="88"/>
      <c r="Y227" s="103" t="s">
        <v>1085</v>
      </c>
      <c r="Z227" s="88"/>
      <c r="AA227">
        <v>1</v>
      </c>
    </row>
    <row r="228" spans="1:27">
      <c r="A228" s="89" t="s">
        <v>399</v>
      </c>
      <c r="B228" s="89" t="s">
        <v>406</v>
      </c>
      <c r="C228" s="90"/>
      <c r="D228" s="76"/>
      <c r="E228" s="77"/>
      <c r="F228" s="78"/>
      <c r="G228" s="75"/>
      <c r="H228" s="74"/>
      <c r="I228" s="79"/>
      <c r="J228" s="79"/>
      <c r="K228" s="35" t="s">
        <v>65</v>
      </c>
      <c r="L228" s="87">
        <v>228</v>
      </c>
      <c r="M22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8" s="81"/>
      <c r="O228" s="88" t="s">
        <v>440</v>
      </c>
      <c r="P228" s="100">
        <v>42137.322939814818</v>
      </c>
      <c r="Q228" s="88" t="s">
        <v>453</v>
      </c>
      <c r="R228" s="88"/>
      <c r="S228" s="88"/>
      <c r="T228" s="88" t="s">
        <v>664</v>
      </c>
      <c r="U228" s="100">
        <v>42137.322939814818</v>
      </c>
      <c r="V228" s="70" t="s">
        <v>888</v>
      </c>
      <c r="W228" s="88"/>
      <c r="X228" s="88"/>
      <c r="Y228" s="103" t="s">
        <v>1087</v>
      </c>
      <c r="Z228" s="88"/>
      <c r="AA228">
        <v>1</v>
      </c>
    </row>
    <row r="229" spans="1:27">
      <c r="A229" s="89" t="s">
        <v>400</v>
      </c>
      <c r="B229" s="89" t="s">
        <v>406</v>
      </c>
      <c r="C229" s="90"/>
      <c r="D229" s="76"/>
      <c r="E229" s="77"/>
      <c r="F229" s="78"/>
      <c r="G229" s="75"/>
      <c r="H229" s="74"/>
      <c r="I229" s="79"/>
      <c r="J229" s="79"/>
      <c r="K229" s="35" t="s">
        <v>65</v>
      </c>
      <c r="L229" s="87">
        <v>229</v>
      </c>
      <c r="M229"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29" s="81"/>
      <c r="O229" s="88" t="s">
        <v>440</v>
      </c>
      <c r="P229" s="100">
        <v>42137.323657407411</v>
      </c>
      <c r="Q229" s="88" t="s">
        <v>453</v>
      </c>
      <c r="R229" s="88"/>
      <c r="S229" s="88"/>
      <c r="T229" s="88" t="s">
        <v>664</v>
      </c>
      <c r="U229" s="100">
        <v>42137.323657407411</v>
      </c>
      <c r="V229" s="70" t="s">
        <v>889</v>
      </c>
      <c r="W229" s="88"/>
      <c r="X229" s="88"/>
      <c r="Y229" s="103" t="s">
        <v>1088</v>
      </c>
      <c r="Z229" s="88"/>
      <c r="AA229">
        <v>1</v>
      </c>
    </row>
    <row r="230" spans="1:27">
      <c r="A230" s="89" t="s">
        <v>396</v>
      </c>
      <c r="B230" s="89" t="s">
        <v>399</v>
      </c>
      <c r="C230" s="90"/>
      <c r="D230" s="76"/>
      <c r="E230" s="77"/>
      <c r="F230" s="78"/>
      <c r="G230" s="75"/>
      <c r="H230" s="74"/>
      <c r="I230" s="79"/>
      <c r="J230" s="79"/>
      <c r="K230" s="35" t="s">
        <v>66</v>
      </c>
      <c r="L230" s="87">
        <v>230</v>
      </c>
      <c r="M230"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0" s="81"/>
      <c r="O230" s="88" t="s">
        <v>440</v>
      </c>
      <c r="P230" s="100">
        <v>42135.967141203706</v>
      </c>
      <c r="Q230" s="88" t="s">
        <v>585</v>
      </c>
      <c r="R230" s="88"/>
      <c r="S230" s="88"/>
      <c r="T230" s="88" t="s">
        <v>664</v>
      </c>
      <c r="U230" s="100">
        <v>42135.967141203706</v>
      </c>
      <c r="V230" s="70" t="s">
        <v>885</v>
      </c>
      <c r="W230" s="88"/>
      <c r="X230" s="88"/>
      <c r="Y230" s="103" t="s">
        <v>1084</v>
      </c>
      <c r="Z230" s="103" t="s">
        <v>1105</v>
      </c>
      <c r="AA230" s="71">
        <v>1</v>
      </c>
    </row>
    <row r="231" spans="1:27">
      <c r="A231" s="67" t="s">
        <v>397</v>
      </c>
      <c r="B231" s="67" t="s">
        <v>399</v>
      </c>
      <c r="C231" s="75"/>
      <c r="D231" s="76"/>
      <c r="E231" s="77"/>
      <c r="F231" s="78"/>
      <c r="G231" s="75"/>
      <c r="H231" s="74"/>
      <c r="I231" s="79"/>
      <c r="J231" s="79"/>
      <c r="K231" s="35" t="s">
        <v>66</v>
      </c>
      <c r="L231" s="87">
        <v>231</v>
      </c>
      <c r="M231"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1" s="81"/>
      <c r="O231" s="88" t="s">
        <v>440</v>
      </c>
      <c r="P231" s="100">
        <v>42136.066944444443</v>
      </c>
      <c r="Q231" s="88" t="s">
        <v>453</v>
      </c>
      <c r="R231" s="88"/>
      <c r="S231" s="88"/>
      <c r="T231" s="88" t="s">
        <v>664</v>
      </c>
      <c r="U231" s="100">
        <v>42136.066944444443</v>
      </c>
      <c r="V231" s="70" t="s">
        <v>886</v>
      </c>
      <c r="W231" s="88"/>
      <c r="X231" s="88"/>
      <c r="Y231" s="103" t="s">
        <v>1085</v>
      </c>
      <c r="Z231" s="88"/>
      <c r="AA231">
        <v>1</v>
      </c>
    </row>
    <row r="232" spans="1:27">
      <c r="A232" s="67" t="s">
        <v>399</v>
      </c>
      <c r="B232" s="67" t="s">
        <v>397</v>
      </c>
      <c r="C232" s="75"/>
      <c r="D232" s="76"/>
      <c r="E232" s="77"/>
      <c r="F232" s="78"/>
      <c r="G232" s="75"/>
      <c r="H232" s="74"/>
      <c r="I232" s="79"/>
      <c r="J232" s="79"/>
      <c r="K232" s="35" t="s">
        <v>66</v>
      </c>
      <c r="L232" s="87">
        <v>232</v>
      </c>
      <c r="M232"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2" s="81"/>
      <c r="O232" s="88" t="s">
        <v>440</v>
      </c>
      <c r="P232" s="100">
        <v>42137.322939814818</v>
      </c>
      <c r="Q232" s="88" t="s">
        <v>453</v>
      </c>
      <c r="R232" s="88"/>
      <c r="S232" s="88"/>
      <c r="T232" s="88" t="s">
        <v>664</v>
      </c>
      <c r="U232" s="100">
        <v>42137.322939814818</v>
      </c>
      <c r="V232" s="70" t="s">
        <v>888</v>
      </c>
      <c r="W232" s="88"/>
      <c r="X232" s="88"/>
      <c r="Y232" s="103" t="s">
        <v>1087</v>
      </c>
      <c r="Z232" s="88"/>
      <c r="AA232">
        <v>1</v>
      </c>
    </row>
    <row r="233" spans="1:27">
      <c r="A233" s="67" t="s">
        <v>399</v>
      </c>
      <c r="B233" s="67" t="s">
        <v>396</v>
      </c>
      <c r="C233" s="75"/>
      <c r="D233" s="76"/>
      <c r="E233" s="77"/>
      <c r="F233" s="78"/>
      <c r="G233" s="75"/>
      <c r="H233" s="74"/>
      <c r="I233" s="79"/>
      <c r="J233" s="79"/>
      <c r="K233" s="35" t="s">
        <v>66</v>
      </c>
      <c r="L233" s="87">
        <v>233</v>
      </c>
      <c r="M233"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3" s="81"/>
      <c r="O233" s="88" t="s">
        <v>440</v>
      </c>
      <c r="P233" s="100">
        <v>42137.322939814818</v>
      </c>
      <c r="Q233" s="88" t="s">
        <v>453</v>
      </c>
      <c r="R233" s="88"/>
      <c r="S233" s="88"/>
      <c r="T233" s="88" t="s">
        <v>664</v>
      </c>
      <c r="U233" s="100">
        <v>42137.322939814818</v>
      </c>
      <c r="V233" s="70" t="s">
        <v>888</v>
      </c>
      <c r="W233" s="88"/>
      <c r="X233" s="88"/>
      <c r="Y233" s="103" t="s">
        <v>1087</v>
      </c>
      <c r="Z233" s="88"/>
      <c r="AA233">
        <v>1</v>
      </c>
    </row>
    <row r="234" spans="1:27">
      <c r="A234" s="67" t="s">
        <v>400</v>
      </c>
      <c r="B234" s="67" t="s">
        <v>399</v>
      </c>
      <c r="C234" s="75"/>
      <c r="D234" s="76"/>
      <c r="E234" s="77"/>
      <c r="F234" s="78"/>
      <c r="G234" s="75"/>
      <c r="H234" s="74"/>
      <c r="I234" s="79"/>
      <c r="J234" s="79"/>
      <c r="K234" s="35" t="s">
        <v>65</v>
      </c>
      <c r="L234" s="87">
        <v>234</v>
      </c>
      <c r="M234"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4" s="81"/>
      <c r="O234" s="88" t="s">
        <v>440</v>
      </c>
      <c r="P234" s="100">
        <v>42137.323657407411</v>
      </c>
      <c r="Q234" s="88" t="s">
        <v>453</v>
      </c>
      <c r="R234" s="88"/>
      <c r="S234" s="88"/>
      <c r="T234" s="88" t="s">
        <v>664</v>
      </c>
      <c r="U234" s="100">
        <v>42137.323657407411</v>
      </c>
      <c r="V234" s="70" t="s">
        <v>889</v>
      </c>
      <c r="W234" s="88"/>
      <c r="X234" s="88"/>
      <c r="Y234" s="103" t="s">
        <v>1088</v>
      </c>
      <c r="Z234" s="88"/>
      <c r="AA234">
        <v>1</v>
      </c>
    </row>
    <row r="235" spans="1:27">
      <c r="A235" s="67" t="s">
        <v>396</v>
      </c>
      <c r="B235" s="67" t="s">
        <v>397</v>
      </c>
      <c r="C235" s="75"/>
      <c r="D235" s="76"/>
      <c r="E235" s="77"/>
      <c r="F235" s="78"/>
      <c r="G235" s="75"/>
      <c r="H235" s="74"/>
      <c r="I235" s="79"/>
      <c r="J235" s="79"/>
      <c r="K235" s="35" t="s">
        <v>66</v>
      </c>
      <c r="L235" s="87">
        <v>235</v>
      </c>
      <c r="M235"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5" s="81"/>
      <c r="O235" s="88" t="s">
        <v>441</v>
      </c>
      <c r="P235" s="100">
        <v>42135.967141203706</v>
      </c>
      <c r="Q235" s="88" t="s">
        <v>585</v>
      </c>
      <c r="R235" s="88"/>
      <c r="S235" s="88"/>
      <c r="T235" s="88" t="s">
        <v>664</v>
      </c>
      <c r="U235" s="100">
        <v>42135.967141203706</v>
      </c>
      <c r="V235" s="70" t="s">
        <v>885</v>
      </c>
      <c r="W235" s="88"/>
      <c r="X235" s="88"/>
      <c r="Y235" s="103" t="s">
        <v>1084</v>
      </c>
      <c r="Z235" s="103" t="s">
        <v>1105</v>
      </c>
      <c r="AA235" s="71">
        <v>1</v>
      </c>
    </row>
    <row r="236" spans="1:27">
      <c r="A236" s="67" t="s">
        <v>397</v>
      </c>
      <c r="B236" s="67" t="s">
        <v>396</v>
      </c>
      <c r="C236" s="75"/>
      <c r="D236" s="76"/>
      <c r="E236" s="77"/>
      <c r="F236" s="78"/>
      <c r="G236" s="75"/>
      <c r="H236" s="74"/>
      <c r="I236" s="79"/>
      <c r="J236" s="79"/>
      <c r="K236" s="35" t="s">
        <v>66</v>
      </c>
      <c r="L236" s="87">
        <v>236</v>
      </c>
      <c r="M236"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6" s="81"/>
      <c r="O236" s="88" t="s">
        <v>440</v>
      </c>
      <c r="P236" s="100">
        <v>42136.066944444443</v>
      </c>
      <c r="Q236" s="88" t="s">
        <v>453</v>
      </c>
      <c r="R236" s="88"/>
      <c r="S236" s="88"/>
      <c r="T236" s="88" t="s">
        <v>664</v>
      </c>
      <c r="U236" s="100">
        <v>42136.066944444443</v>
      </c>
      <c r="V236" s="70" t="s">
        <v>886</v>
      </c>
      <c r="W236" s="88"/>
      <c r="X236" s="88"/>
      <c r="Y236" s="103" t="s">
        <v>1085</v>
      </c>
      <c r="Z236" s="88"/>
      <c r="AA236">
        <v>1</v>
      </c>
    </row>
    <row r="237" spans="1:27">
      <c r="A237" s="67" t="s">
        <v>400</v>
      </c>
      <c r="B237" s="67" t="s">
        <v>397</v>
      </c>
      <c r="C237" s="75"/>
      <c r="D237" s="76"/>
      <c r="E237" s="77"/>
      <c r="F237" s="78"/>
      <c r="G237" s="75"/>
      <c r="H237" s="74"/>
      <c r="I237" s="79"/>
      <c r="J237" s="79"/>
      <c r="K237" s="35" t="s">
        <v>65</v>
      </c>
      <c r="L237" s="87">
        <v>237</v>
      </c>
      <c r="M237"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7" s="81"/>
      <c r="O237" s="88" t="s">
        <v>440</v>
      </c>
      <c r="P237" s="100">
        <v>42137.323657407411</v>
      </c>
      <c r="Q237" s="88" t="s">
        <v>453</v>
      </c>
      <c r="R237" s="88"/>
      <c r="S237" s="88"/>
      <c r="T237" s="88" t="s">
        <v>664</v>
      </c>
      <c r="U237" s="100">
        <v>42137.323657407411</v>
      </c>
      <c r="V237" s="70" t="s">
        <v>889</v>
      </c>
      <c r="W237" s="88"/>
      <c r="X237" s="88"/>
      <c r="Y237" s="103" t="s">
        <v>1088</v>
      </c>
      <c r="Z237" s="88"/>
      <c r="AA237">
        <v>1</v>
      </c>
    </row>
    <row r="238" spans="1:27">
      <c r="A238" s="67" t="s">
        <v>400</v>
      </c>
      <c r="B238" s="67" t="s">
        <v>396</v>
      </c>
      <c r="C238" s="75"/>
      <c r="D238" s="76"/>
      <c r="E238" s="77"/>
      <c r="F238" s="78"/>
      <c r="G238" s="75"/>
      <c r="H238" s="74"/>
      <c r="I238" s="79"/>
      <c r="J238" s="79"/>
      <c r="K238" s="35" t="s">
        <v>65</v>
      </c>
      <c r="L238" s="87">
        <v>238</v>
      </c>
      <c r="M238" s="87" t="b">
        <f xml:space="preserve"> IF(AND(OR(NOT(ISNUMBER([Relationship Date (UTC)])), [Relationship Date (UTC)] &gt;= Misc!$O$2), OR(NOT(ISNUMBER([Relationship Date (UTC)])), [Relationship Date (UTC)] &lt;= Misc!$P$2),OR(NOT(ISNUMBER([Tweet Date (UTC)])), [Tweet Date (UTC)] &gt;= Misc!$O$3), OR(NOT(ISNUMBER([Tweet Date (UTC)])), [Tweet Date (UTC)] &lt;= Misc!$P$3),OR(NOT(ISNUMBER([Edge Weight])), [Edge Weight] &gt;= Misc!$O$12), OR(NOT(ISNUMBER([Edge Weight])), [Edge Weight] &lt;= Misc!$P$12),TRUE), TRUE, FALSE)</f>
        <v>1</v>
      </c>
      <c r="N238" s="81"/>
      <c r="O238" s="88" t="s">
        <v>440</v>
      </c>
      <c r="P238" s="100">
        <v>42137.323657407411</v>
      </c>
      <c r="Q238" s="88" t="s">
        <v>453</v>
      </c>
      <c r="R238" s="88"/>
      <c r="S238" s="88"/>
      <c r="T238" s="88" t="s">
        <v>664</v>
      </c>
      <c r="U238" s="100">
        <v>42137.323657407411</v>
      </c>
      <c r="V238" s="70" t="s">
        <v>889</v>
      </c>
      <c r="W238" s="88"/>
      <c r="X238" s="88"/>
      <c r="Y238" s="103" t="s">
        <v>1088</v>
      </c>
      <c r="Z238" s="88"/>
      <c r="AA238">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3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38"/>
    <dataValidation allowBlank="1" showErrorMessage="1" sqref="N2:N23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3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38"/>
    <dataValidation allowBlank="1" showInputMessage="1" promptTitle="Edge Color" prompt="To select an optional edge color, right-click and select Select Color on the right-click menu." sqref="C3:C238"/>
    <dataValidation allowBlank="1" showInputMessage="1" errorTitle="Invalid Edge Width" error="The optional edge width must be a whole number between 1 and 10." promptTitle="Edge Width" prompt="Enter an optional edge width between 1 and 10." sqref="D3:D238"/>
    <dataValidation allowBlank="1" showInputMessage="1" errorTitle="Invalid Edge Opacity" error="The optional edge opacity must be a whole number between 0 and 10." promptTitle="Edge Opacity" prompt="Enter an optional edge opacity between 0 (transparent) and 100 (opaque)." sqref="F3:F23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38">
      <formula1>ValidEdgeVisibilities</formula1>
    </dataValidation>
    <dataValidation allowBlank="1" showInputMessage="1" showErrorMessage="1" promptTitle="Vertex 1 Name" prompt="Enter the name of the edge's first vertex." sqref="A3:A238"/>
    <dataValidation allowBlank="1" showInputMessage="1" showErrorMessage="1" promptTitle="Vertex 2 Name" prompt="Enter the name of the edge's second vertex." sqref="B3:B238"/>
    <dataValidation allowBlank="1" showInputMessage="1" showErrorMessage="1" errorTitle="Invalid Edge Visibility" error="You have entered an unrecognized edge visibility.  Try selecting from the drop-down list instead." promptTitle="Edge Label" prompt="Enter an optional edge label." sqref="H3:H23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3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38"/>
  </dataValidations>
  <hyperlinks>
    <hyperlink ref="R11" r:id="rId1"/>
    <hyperlink ref="R12" r:id="rId2"/>
    <hyperlink ref="R23" r:id="rId3"/>
    <hyperlink ref="R24" r:id="rId4"/>
    <hyperlink ref="R29" r:id="rId5"/>
    <hyperlink ref="R47" r:id="rId6"/>
    <hyperlink ref="R49" r:id="rId7"/>
    <hyperlink ref="R50" r:id="rId8"/>
    <hyperlink ref="R51" r:id="rId9"/>
    <hyperlink ref="R52" r:id="rId10"/>
    <hyperlink ref="R53" r:id="rId11"/>
    <hyperlink ref="R54" r:id="rId12"/>
    <hyperlink ref="R55" r:id="rId13"/>
    <hyperlink ref="R56" r:id="rId14"/>
    <hyperlink ref="R57" r:id="rId15"/>
    <hyperlink ref="R58" r:id="rId16"/>
    <hyperlink ref="R59" r:id="rId17"/>
    <hyperlink ref="R60" r:id="rId18"/>
    <hyperlink ref="R61" r:id="rId19"/>
    <hyperlink ref="R62" r:id="rId20"/>
    <hyperlink ref="R63" r:id="rId21"/>
    <hyperlink ref="R64" r:id="rId22"/>
    <hyperlink ref="R65" r:id="rId23"/>
    <hyperlink ref="R66" r:id="rId24"/>
    <hyperlink ref="R67" r:id="rId25"/>
    <hyperlink ref="R68" r:id="rId26"/>
    <hyperlink ref="R69" r:id="rId27"/>
    <hyperlink ref="R70" r:id="rId28"/>
    <hyperlink ref="R71" r:id="rId29"/>
    <hyperlink ref="R72" r:id="rId30"/>
    <hyperlink ref="R73" r:id="rId31"/>
    <hyperlink ref="R74" r:id="rId32"/>
    <hyperlink ref="R75" r:id="rId33"/>
    <hyperlink ref="R76" r:id="rId34"/>
    <hyperlink ref="R77" r:id="rId35"/>
    <hyperlink ref="R78" r:id="rId36"/>
    <hyperlink ref="R82" r:id="rId37"/>
    <hyperlink ref="R84" r:id="rId38"/>
    <hyperlink ref="R85" r:id="rId39"/>
    <hyperlink ref="R86" r:id="rId40"/>
    <hyperlink ref="R88" r:id="rId41"/>
    <hyperlink ref="R92" r:id="rId42"/>
    <hyperlink ref="R93" r:id="rId43"/>
    <hyperlink ref="R94" r:id="rId44"/>
    <hyperlink ref="R95" r:id="rId45"/>
    <hyperlink ref="R96" r:id="rId46"/>
    <hyperlink ref="R97" r:id="rId47"/>
    <hyperlink ref="R98" r:id="rId48"/>
    <hyperlink ref="R99" r:id="rId49"/>
    <hyperlink ref="R100" r:id="rId50"/>
    <hyperlink ref="R101" r:id="rId51"/>
    <hyperlink ref="R102" r:id="rId52"/>
    <hyperlink ref="R103" r:id="rId53"/>
    <hyperlink ref="R106" r:id="rId54"/>
    <hyperlink ref="R107" r:id="rId55"/>
    <hyperlink ref="R108" r:id="rId56"/>
    <hyperlink ref="R109" r:id="rId57"/>
    <hyperlink ref="R112" r:id="rId58"/>
    <hyperlink ref="R117" r:id="rId59"/>
    <hyperlink ref="R120" r:id="rId60"/>
    <hyperlink ref="R121" r:id="rId61"/>
    <hyperlink ref="R125" r:id="rId62"/>
    <hyperlink ref="R126" r:id="rId63"/>
    <hyperlink ref="R128" r:id="rId64"/>
    <hyperlink ref="R130" r:id="rId65"/>
    <hyperlink ref="R131" r:id="rId66"/>
    <hyperlink ref="R134" r:id="rId67"/>
    <hyperlink ref="R135" r:id="rId68"/>
    <hyperlink ref="R138" r:id="rId69"/>
    <hyperlink ref="R139" r:id="rId70"/>
    <hyperlink ref="R140" r:id="rId71"/>
    <hyperlink ref="R141" r:id="rId72"/>
    <hyperlink ref="R142" r:id="rId73"/>
    <hyperlink ref="R151" r:id="rId74"/>
    <hyperlink ref="R152" r:id="rId75"/>
    <hyperlink ref="R153" r:id="rId76"/>
    <hyperlink ref="R154" r:id="rId77"/>
    <hyperlink ref="R155" r:id="rId78"/>
    <hyperlink ref="R158" r:id="rId79"/>
    <hyperlink ref="R159" r:id="rId80"/>
    <hyperlink ref="R166" r:id="rId81"/>
    <hyperlink ref="R169" r:id="rId82"/>
    <hyperlink ref="R171" r:id="rId83"/>
    <hyperlink ref="R172" r:id="rId84"/>
    <hyperlink ref="R173" r:id="rId85"/>
    <hyperlink ref="R174" r:id="rId86"/>
    <hyperlink ref="R175" r:id="rId87"/>
    <hyperlink ref="R178" r:id="rId88"/>
    <hyperlink ref="R179" r:id="rId89"/>
    <hyperlink ref="R180" r:id="rId90"/>
    <hyperlink ref="R181" r:id="rId91"/>
    <hyperlink ref="R189" r:id="rId92"/>
    <hyperlink ref="R190" r:id="rId93"/>
    <hyperlink ref="R191" r:id="rId94"/>
    <hyperlink ref="R194" r:id="rId95"/>
    <hyperlink ref="R197" r:id="rId96"/>
    <hyperlink ref="R198" r:id="rId97"/>
    <hyperlink ref="R199" r:id="rId98"/>
    <hyperlink ref="R200" r:id="rId99"/>
    <hyperlink ref="R201" r:id="rId100"/>
    <hyperlink ref="R202" r:id="rId101"/>
    <hyperlink ref="R203" r:id="rId102"/>
    <hyperlink ref="R214" r:id="rId103"/>
    <hyperlink ref="V3" r:id="rId104" location="!/robertfrausto/status/597863752034230272"/>
    <hyperlink ref="V4" r:id="rId105" location="!/justonered/status/597870042357698561"/>
    <hyperlink ref="V5" r:id="rId106" location="!/theregokii__/status/597871152749486080"/>
    <hyperlink ref="V6" r:id="rId107" location="!/drpatfarrell/status/597876944382853120"/>
    <hyperlink ref="V7" r:id="rId108" location="!/drmerle/status/597881584495104000"/>
    <hyperlink ref="V8" r:id="rId109" location="!/jikeriaaa_/status/597890351559483394"/>
    <hyperlink ref="V9" r:id="rId110" location="!/kxliegh_/status/597890386368008194"/>
    <hyperlink ref="V10" r:id="rId111" location="!/tiffany23237/status/597892277843980292"/>
    <hyperlink ref="V11" r:id="rId112" location="!/louisekinross/status/597873355258232832"/>
    <hyperlink ref="V12" r:id="rId113" location="!/csudoma/status/597896469211910144"/>
    <hyperlink ref="V13" r:id="rId114" location="!/azds/status/597900353527541762"/>
    <hyperlink ref="V14" r:id="rId115" location="!/mrbyall/status/597902342407741440"/>
    <hyperlink ref="V15" r:id="rId116" location="!/tracwell/status/597902956772495360"/>
    <hyperlink ref="V16" r:id="rId117" location="!/tracwell/status/597902956772495360"/>
    <hyperlink ref="V17" r:id="rId118" location="!/workclassjane/status/597904418424680448"/>
    <hyperlink ref="V18" r:id="rId119" location="!/workclassjane/status/597904418424680448"/>
    <hyperlink ref="V19" r:id="rId120" location="!/workclassjane/status/597904418424680448"/>
    <hyperlink ref="V20" r:id="rId121" location="!/workclassjane/status/597904418424680448"/>
    <hyperlink ref="V21" r:id="rId122" location="!/workclassjane/status/597904418424680448"/>
    <hyperlink ref="V22" r:id="rId123" location="!/sandstock/status/597906885879177216"/>
    <hyperlink ref="V23" r:id="rId124" location="!/openideo/status/597909223217967104"/>
    <hyperlink ref="V24" r:id="rId125" location="!/19bq91/status/597909631449464832"/>
    <hyperlink ref="V25" r:id="rId126" location="!/phyllissparksky/status/597923812676608001"/>
    <hyperlink ref="V26" r:id="rId127" location="!/gowithmark/status/597924986389663744"/>
    <hyperlink ref="V27" r:id="rId128" location="!/cyncyty66/status/597932048720986112"/>
    <hyperlink ref="V28" r:id="rId129" location="!/matthewwa25/status/597932321140965376"/>
    <hyperlink ref="V29" r:id="rId130" location="!/yosibelvaldez/status/597938447056146433"/>
    <hyperlink ref="V30" r:id="rId131" location="!/louisejeff2/status/597938942508281856"/>
    <hyperlink ref="V31" r:id="rId132" location="!/giffyloop/status/597940233544466433"/>
    <hyperlink ref="V32" r:id="rId133" location="!/worded_woman/status/597941631480942592"/>
    <hyperlink ref="V33" r:id="rId134" location="!/trelaire1st/status/597942657642434560"/>
    <hyperlink ref="V34" r:id="rId135" location="!/karyi789/status/597945396099420160"/>
    <hyperlink ref="V35" r:id="rId136" location="!/lindsiexd/status/597949142971719680"/>
    <hyperlink ref="V36" r:id="rId137" location="!/samgar_1/status/597949389236232194"/>
    <hyperlink ref="V37" r:id="rId138" location="!/websurferss/status/597951288069005312"/>
    <hyperlink ref="V38" r:id="rId139" location="!/jillshroyer/status/597953668726575104"/>
    <hyperlink ref="V39" r:id="rId140" location="!/nikki_v23/status/597953845210284033"/>
    <hyperlink ref="V40" r:id="rId141" location="!/effortlesslyraw/status/597956520496766976"/>
    <hyperlink ref="V41" r:id="rId142" location="!/mikaylaamo/status/597958200575537152"/>
    <hyperlink ref="V42" r:id="rId143" location="!/rationalbassist/status/597984156497223681"/>
    <hyperlink ref="V43" r:id="rId144" location="!/squarestatelib/status/597984390824665089"/>
    <hyperlink ref="V44" r:id="rId145" location="!/finesse_king_17/status/597992647668703232"/>
    <hyperlink ref="V45" r:id="rId146" location="!/xxheadfullahair/status/597996449067053056"/>
    <hyperlink ref="V46" r:id="rId147" location="!/lateai/status/598000629945098240"/>
    <hyperlink ref="V47" r:id="rId148" location="!/woman_of_impact/status/598003905222602752"/>
    <hyperlink ref="V48" r:id="rId149" location="!/swipe_sxsw_left/status/598007702258855936"/>
    <hyperlink ref="V49" r:id="rId150" location="!/n8taki/status/598008472924389376"/>
    <hyperlink ref="V50" r:id="rId151" location="!/wendchain/status/598008473146654720"/>
    <hyperlink ref="V51" r:id="rId152" location="!/in3ez/status/598008473377382400"/>
    <hyperlink ref="V52" r:id="rId153" location="!/mayittav/status/598008474174246912"/>
    <hyperlink ref="V53" r:id="rId154" location="!/h011x/status/598008474266513408"/>
    <hyperlink ref="V54" r:id="rId155" location="!/r00ndy/status/598008474400731136"/>
    <hyperlink ref="V55" r:id="rId156" location="!/a2yulia/status/598008475260588033"/>
    <hyperlink ref="V56" r:id="rId157" location="!/simg0na/status/598008475466117120"/>
    <hyperlink ref="V57" r:id="rId158" location="!/serelad/status/598008475524861952"/>
    <hyperlink ref="V58" r:id="rId159" location="!/ohio98babe/status/598008477160640512"/>
    <hyperlink ref="V59" r:id="rId160" location="!/kimreedyy/status/598008477324152833"/>
    <hyperlink ref="V60" r:id="rId161" location="!/flavormia/status/598008733092827136"/>
    <hyperlink ref="V61" r:id="rId162" location="!/jan2no/status/598008733847801856"/>
    <hyperlink ref="V62" r:id="rId163" location="!/r1tap/status/598008735252893697"/>
    <hyperlink ref="V63" r:id="rId164" location="!/ailiashia/status/598008975389372416"/>
    <hyperlink ref="V64" r:id="rId165" location="!/eleparal/status/598008976920317952"/>
    <hyperlink ref="V65" r:id="rId166" location="!/melani3r/status/598008993257140224"/>
    <hyperlink ref="V66" r:id="rId167" location="!/tiftan/status/598008994909716481"/>
    <hyperlink ref="V67" r:id="rId168" location="!/de08b/status/598009000139960320"/>
    <hyperlink ref="V68" r:id="rId169" location="!/m1l1r/status/598009003256328192"/>
    <hyperlink ref="V69" r:id="rId170" location="!/sanusli/status/598009003394801665"/>
    <hyperlink ref="V70" r:id="rId171" location="!/0am8er/status/598009015080079361"/>
    <hyperlink ref="V71" r:id="rId172" location="!/sass1h/status/598009030481563648"/>
    <hyperlink ref="V72" r:id="rId173" location="!/sl1lm/status/598009264251084800"/>
    <hyperlink ref="V73" r:id="rId174" location="!/t1kat1ka/status/598009860261720064"/>
    <hyperlink ref="V74" r:id="rId175" location="!/m33lina/status/598009863852036097"/>
    <hyperlink ref="V75" r:id="rId176" location="!/rit01a/status/598009914661863425"/>
    <hyperlink ref="V76" r:id="rId177" location="!/j3n11f/status/598009918294138880"/>
    <hyperlink ref="V77" r:id="rId178" location="!/2ddomca/status/598009918591868928"/>
    <hyperlink ref="V78" r:id="rId179" location="!/n1l0a/status/598009924518449152"/>
    <hyperlink ref="V79" r:id="rId180" location="!/swaggggyz_/status/598010260582830080"/>
    <hyperlink ref="V80" r:id="rId181" location="!/ipetisut/status/598018377643368448"/>
    <hyperlink ref="V81" r:id="rId182" location="!/ipetisut/status/598019207008247808"/>
    <hyperlink ref="V82" r:id="rId183" location="!/imelda_elliott/status/598024252940517376"/>
    <hyperlink ref="V83" r:id="rId184" location="!/mzaykesman/status/598034978908315648"/>
    <hyperlink ref="V84" r:id="rId185" location="!/kharisma_edu/status/598041304577101825"/>
    <hyperlink ref="V85" r:id="rId186" location="!/yourteenfriends/status/598045036106928128"/>
    <hyperlink ref="V86" r:id="rId187" location="!/quippyquote/status/598065929956777984"/>
    <hyperlink ref="V87" r:id="rId188" location="!/teapartyedu/status/597922933365866496"/>
    <hyperlink ref="V88" r:id="rId189" location="!/teapartyedu/status/597973228498194432"/>
    <hyperlink ref="V89" r:id="rId190" location="!/trobrien11/status/598071992865202176"/>
    <hyperlink ref="V90" r:id="rId191" location="!/dat_mvp_tmarq/status/598073896806518784"/>
    <hyperlink ref="V91" r:id="rId192" location="!/rihabthegreat/status/598082806665744385"/>
    <hyperlink ref="V92" r:id="rId193" location="!/bearcastmedia/status/598103003887984640"/>
    <hyperlink ref="V93" r:id="rId194" location="!/endshamingnow/status/598103669624672256"/>
    <hyperlink ref="V94" r:id="rId195" location="!/maggiebella/status/598104732515868672"/>
    <hyperlink ref="V95" r:id="rId196" location="!/preguntamama/status/598105234867642368"/>
    <hyperlink ref="V96" r:id="rId197" location="!/antoniobuehler/status/598105327901351936"/>
    <hyperlink ref="V97" r:id="rId198" location="!/naijawhatsup/status/598106535550554113"/>
    <hyperlink ref="V98" r:id="rId199" location="!/glitznglamourng/status/598107905368424449"/>
    <hyperlink ref="V99" r:id="rId200" location="!/heathermbeaven/status/598109268043276289"/>
    <hyperlink ref="V100" r:id="rId201" location="!/mobile_reportz/status/598109527314169856"/>
    <hyperlink ref="V101" r:id="rId202" location="!/spliichx_chuca/status/598110903008002048"/>
    <hyperlink ref="V102" r:id="rId203" location="!/ravaresio/status/598111902393176065"/>
    <hyperlink ref="V103" r:id="rId204" location="!/sagnew_uiowa/status/598112635050033152"/>
    <hyperlink ref="V104" r:id="rId205" location="!/judycohen24/status/598112644336345088"/>
    <hyperlink ref="V105" r:id="rId206" location="!/rabbijosh/status/598115204560527360"/>
    <hyperlink ref="V106" r:id="rId207" location="!/wdp_heathgeorge/status/598115896033349633"/>
    <hyperlink ref="V107" r:id="rId208" location="!/championsknow/status/598120710729388032"/>
    <hyperlink ref="V108" r:id="rId209" location="!/insystechinc/status/598125724591988737"/>
    <hyperlink ref="V109" r:id="rId210" location="!/rhrebinka/status/598125921393111040"/>
    <hyperlink ref="V110" r:id="rId211" location="!/xoxo_angel3030/status/598127300194873345"/>
    <hyperlink ref="V111" r:id="rId212" location="!/maddyemmaraven/status/598129852894547968"/>
    <hyperlink ref="V112" r:id="rId213" location="!/triadmomsonmain/status/598133031489114113"/>
    <hyperlink ref="V113" r:id="rId214" location="!/tajunnisa/status/598135425887117313"/>
    <hyperlink ref="V114" r:id="rId215" location="!/intanimpian/status/598135993321959425"/>
    <hyperlink ref="V115" r:id="rId216" location="!/syamimifitrah/status/598136512551628801"/>
    <hyperlink ref="V116" r:id="rId217" location="!/_morganliane/status/598140372607315968"/>
    <hyperlink ref="V117" r:id="rId218" location="!/francogiuliano8/status/598141651173908480"/>
    <hyperlink ref="V118" r:id="rId219" location="!/irishcathrevol/status/598152440945483776"/>
    <hyperlink ref="V119" r:id="rId220" location="!/mammagardner/status/598165998261252096"/>
    <hyperlink ref="V120" r:id="rId221" location="!/mcsadie/status/598167290929020928"/>
    <hyperlink ref="V121" r:id="rId222" location="!/jtprov/status/598170827503337472"/>
    <hyperlink ref="V122" r:id="rId223" location="!/bx3__/status/598171378517282817"/>
    <hyperlink ref="V123" r:id="rId224" location="!/__shaheena/status/598176353142333440"/>
    <hyperlink ref="V124" r:id="rId225" location="!/lumisopa_/status/598177194653982720"/>
    <hyperlink ref="V125" r:id="rId226" location="!/adamyoung456/status/598178780679696384"/>
    <hyperlink ref="V126" r:id="rId227" location="!/farrah_khan/status/598181295127011328"/>
    <hyperlink ref="V127" r:id="rId228" location="!/chefboyarissa/status/598181576778895361"/>
    <hyperlink ref="V128" r:id="rId229" location="!/greaterlowellcc/status/598184288505430016"/>
    <hyperlink ref="V129" r:id="rId230" location="!/zheelaj/status/598185235482857472"/>
    <hyperlink ref="V130" r:id="rId231" location="!/rylaaah/status/598187511437991936"/>
    <hyperlink ref="V131" r:id="rId232" location="!/colbycoated/status/598191421372301312"/>
    <hyperlink ref="V132" r:id="rId233" location="!/thedragan2121/status/598192704397312000"/>
    <hyperlink ref="V133" r:id="rId234" location="!/bunny5moon/status/598192779739566080"/>
    <hyperlink ref="V134" r:id="rId235" location="!/liberalatheist6/status/598193466489737216"/>
    <hyperlink ref="V135" r:id="rId236" location="!/tesswilliams6/status/598204381079678977"/>
    <hyperlink ref="V136" r:id="rId237" location="!/oldandrewuk/status/598215769768472576"/>
    <hyperlink ref="V137" r:id="rId238" location="!/drozann/status/598218833233510400"/>
    <hyperlink ref="V138" r:id="rId239" location="!/tarbiyahacademy/status/598219716688089089"/>
    <hyperlink ref="V139" r:id="rId240" location="!/huffpostedu/status/598019936653541376"/>
    <hyperlink ref="V140" r:id="rId241" location="!/huffpostedu/status/598102925211246592"/>
    <hyperlink ref="V141" r:id="rId242" location="!/stclairtheatre/status/598223297445167104"/>
    <hyperlink ref="V142" r:id="rId243" location="!/marciadrutdavis/status/598228045527408640"/>
    <hyperlink ref="V143" r:id="rId244" location="!/mbzeee/status/598226930584793088"/>
    <hyperlink ref="V144" r:id="rId245" location="!/yrwhm/status/598229473167876096"/>
    <hyperlink ref="V145" r:id="rId246" location="!/mbzeee/status/598226930584793088"/>
    <hyperlink ref="V146" r:id="rId247" location="!/mbzeee/status/598226930584793088"/>
    <hyperlink ref="V147" r:id="rId248" location="!/yrwhm/status/598229473167876096"/>
    <hyperlink ref="V148" r:id="rId249" location="!/yrwhm/status/598229473167876096"/>
    <hyperlink ref="V149" r:id="rId250" location="!/yrwhm/status/598229473167876096"/>
    <hyperlink ref="V150" r:id="rId251" location="!/woman_223/status/598231286608699392"/>
    <hyperlink ref="V151" r:id="rId252" location="!/askcreditlady/status/598232253261545474"/>
    <hyperlink ref="V152" r:id="rId253" location="!/jane_basham/status/598238529961984000"/>
    <hyperlink ref="V153" r:id="rId254" location="!/runnymedetrust/status/598169944614957057"/>
    <hyperlink ref="V154" r:id="rId255" location="!/kwebbrcn/status/598240611095945218"/>
    <hyperlink ref="V155" r:id="rId256" location="!/afsienko/status/598240838897029121"/>
    <hyperlink ref="V156" r:id="rId257" location="!/leandrapersad/status/598238816550264832"/>
    <hyperlink ref="V157" r:id="rId258" location="!/tamaarraa_/status/598241946713350145"/>
    <hyperlink ref="V158" r:id="rId259" location="!/fablekids/status/598248960340426752"/>
    <hyperlink ref="V159" r:id="rId260" location="!/cetpa/status/598249313345626112"/>
    <hyperlink ref="V160" r:id="rId261" location="!/illmatic99/status/598252163060670464"/>
    <hyperlink ref="V161" r:id="rId262" location="!/illmatic99/status/598252163060670464"/>
    <hyperlink ref="V162" r:id="rId263" location="!/illmatic99/status/598252163060670464"/>
    <hyperlink ref="V163" r:id="rId264" location="!/brothermanphil/status/598254978759811072"/>
    <hyperlink ref="V164" r:id="rId265" location="!/brothermanphil/status/598254978759811072"/>
    <hyperlink ref="V165" r:id="rId266" location="!/brothermanphil/status/598254978759811072"/>
    <hyperlink ref="V166" r:id="rId267" location="!/e_joyce/status/598255039761776640"/>
    <hyperlink ref="V167" r:id="rId268" location="!/being_woman/status/598259238369103872"/>
    <hyperlink ref="V168" r:id="rId269" location="!/ezeiche21/status/598267681872183297"/>
    <hyperlink ref="V169" r:id="rId270" location="!/sanfujinkadebut/status/598269111278284800"/>
    <hyperlink ref="V170" r:id="rId271" location="!/oneworldonepeo1/status/598273788233416704"/>
    <hyperlink ref="V171" r:id="rId272" location="!/hirekw/status/598275618623463424"/>
    <hyperlink ref="V172" r:id="rId273" location="!/melhorl/status/598261930281848832"/>
    <hyperlink ref="V173" r:id="rId274" location="!/ndn/status/598263487698079744"/>
    <hyperlink ref="V174" r:id="rId275" location="!/jacobwinge/status/598275714346065920"/>
    <hyperlink ref="V175" r:id="rId276" location="!/jacobwinge/status/598275714346065920"/>
    <hyperlink ref="V176" r:id="rId277" location="!/alrenous/status/598278958375919616"/>
    <hyperlink ref="V177" r:id="rId278" location="!/tachyon_web/status/598279059550810113"/>
    <hyperlink ref="V178" r:id="rId279" location="!/msiduri/status/597917865224720384"/>
    <hyperlink ref="V179" r:id="rId280" location="!/msiduri/status/598099067877470210"/>
    <hyperlink ref="V180" r:id="rId281" location="!/msiduri/status/598280264620511236"/>
    <hyperlink ref="V181" r:id="rId282" location="!/clarkehole/status/598281183726702592"/>
    <hyperlink ref="V182" r:id="rId283" location="!/kick_n_snare/status/598291622791491585"/>
    <hyperlink ref="V183" r:id="rId284" location="!/abitofkwanslife/status/598296636234797057"/>
    <hyperlink ref="V184" r:id="rId285" location="!/lovey_cm/status/598296971384856576"/>
    <hyperlink ref="V185" r:id="rId286" location="!/englishgraffiti/status/598300492062654464"/>
    <hyperlink ref="V186" r:id="rId287" location="!/abdaleahmed/status/598301776492670976"/>
    <hyperlink ref="V187" r:id="rId288" location="!/seemyambition_/status/598303102660382720"/>
    <hyperlink ref="V188" r:id="rId289" location="!/foreign_queenx/status/598304120089538560"/>
    <hyperlink ref="V189" r:id="rId290" location="!/dwproctor/status/598308325286019075"/>
    <hyperlink ref="V190" r:id="rId291" location="!/dwproctor/status/598308325286019075"/>
    <hyperlink ref="V191" r:id="rId292" location="!/dorrainer/status/598311004808744960"/>
    <hyperlink ref="V192" r:id="rId293" location="!/barackobarber/status/598311633132335104"/>
    <hyperlink ref="V193" r:id="rId294" location="!/refracting/status/598313925176885248"/>
    <hyperlink ref="V194" r:id="rId295" location="!/principalegg/status/598315220910493697"/>
    <hyperlink ref="V195" r:id="rId296" location="!/teammak2016/status/598321791698739200"/>
    <hyperlink ref="V196" r:id="rId297" location="!/privilegehealth/status/598337214439784448"/>
    <hyperlink ref="V197" r:id="rId298" location="!/computercertify/status/597913634610802688"/>
    <hyperlink ref="V198" r:id="rId299" location="!/computercertify/status/597913644735692800"/>
    <hyperlink ref="V199" r:id="rId300" location="!/computercertify/status/598212391214546944"/>
    <hyperlink ref="V200" r:id="rId301" location="!/computercertify/status/598352841195921408"/>
    <hyperlink ref="V201" r:id="rId302" location="!/gripeo_outreach/status/598212690750877696"/>
    <hyperlink ref="V202" r:id="rId303" location="!/gripeo_outreach/status/598212691442950146"/>
    <hyperlink ref="V203" r:id="rId304" location="!/gripeo_outreach/status/598354333277757440"/>
    <hyperlink ref="V204" r:id="rId305" location="!/justnonprofit/status/598355387671257088"/>
    <hyperlink ref="V205" r:id="rId306" location="!/bullsot/status/598252130789629952"/>
    <hyperlink ref="V206" r:id="rId307" location="!/chiweethedog/status/598380090544656386"/>
    <hyperlink ref="V207" r:id="rId308" location="!/bullsot/status/598252130789629952"/>
    <hyperlink ref="V208" r:id="rId309" location="!/chiweethedog/status/598380090544656386"/>
    <hyperlink ref="V209" r:id="rId310" location="!/chiweethedog/status/598380090544656386"/>
    <hyperlink ref="V210" r:id="rId311" location="!/saltooturnt/status/598380674219802624"/>
    <hyperlink ref="V211" r:id="rId312" location="!/arrawelo_/status/598380280773152768"/>
    <hyperlink ref="V212" r:id="rId313" location="!/_himam/status/598380825818705921"/>
    <hyperlink ref="V213" r:id="rId314" location="!/libralovesyoual/status/598386236902912000"/>
    <hyperlink ref="V214" r:id="rId315" location="!/suziesheehan/status/598387272061431808"/>
    <hyperlink ref="V215" r:id="rId316" location="!/myknittingwool/status/598387300599406592"/>
    <hyperlink ref="V216" r:id="rId317" location="!/myknittingwool/status/598387300599406592"/>
    <hyperlink ref="V217" r:id="rId318" location="!/baxnaan_416/status/598391689158397953"/>
    <hyperlink ref="V218" r:id="rId319" location="!/exposingalec/status/597902174056620034"/>
    <hyperlink ref="V219" r:id="rId320" location="!/diverdown48/status/597938341724684288"/>
    <hyperlink ref="V220" r:id="rId321" location="!/ee_woman/status/598203423201296386"/>
    <hyperlink ref="V221" r:id="rId322" location="!/ee_woman/status/598203423201296386"/>
    <hyperlink ref="V222" r:id="rId323" location="!/ee_woman/status/598203423201296386"/>
    <hyperlink ref="V223" r:id="rId324" location="!/ee_woman/status/598203423201296386"/>
    <hyperlink ref="V224" r:id="rId325" location="!/elderberryplace/status/598393498577043457"/>
    <hyperlink ref="V225" r:id="rId326" location="!/dtporge/status/598393760301514752"/>
    <hyperlink ref="V226" r:id="rId327" location="!/exposingalec/status/597902174056620034"/>
    <hyperlink ref="V227" r:id="rId328" location="!/diverdown48/status/597938341724684288"/>
    <hyperlink ref="V228" r:id="rId329" location="!/elderberryplace/status/598393498577043457"/>
    <hyperlink ref="V229" r:id="rId330" location="!/dtporge/status/598393760301514752"/>
    <hyperlink ref="V230" r:id="rId331" location="!/exposingalec/status/597902174056620034"/>
    <hyperlink ref="V231" r:id="rId332" location="!/diverdown48/status/597938341724684288"/>
    <hyperlink ref="V232" r:id="rId333" location="!/elderberryplace/status/598393498577043457"/>
    <hyperlink ref="V233" r:id="rId334" location="!/elderberryplace/status/598393498577043457"/>
    <hyperlink ref="V234" r:id="rId335" location="!/dtporge/status/598393760301514752"/>
    <hyperlink ref="V235" r:id="rId336" location="!/exposingalec/status/597902174056620034"/>
    <hyperlink ref="V236" r:id="rId337" location="!/diverdown48/status/597938341724684288"/>
    <hyperlink ref="V237" r:id="rId338" location="!/dtporge/status/598393760301514752"/>
    <hyperlink ref="V238" r:id="rId339" location="!/dtporge/status/598393760301514752"/>
  </hyperlinks>
  <pageMargins left="0.7" right="0.7" top="0.75" bottom="0.75" header="0.3" footer="0.3"/>
  <pageSetup orientation="portrait" horizontalDpi="0" verticalDpi="0" r:id="rId340"/>
  <legacyDrawing r:id="rId341"/>
  <tableParts count="1">
    <tablePart r:id="rId342"/>
  </tableParts>
</worksheet>
</file>

<file path=xl/worksheets/sheet2.xml><?xml version="1.0" encoding="utf-8"?>
<worksheet xmlns="http://schemas.openxmlformats.org/spreadsheetml/2006/main" xmlns:r="http://schemas.openxmlformats.org/officeDocument/2006/relationships">
  <sheetPr codeName="Sheet2"/>
  <dimension ref="A1:BD231"/>
  <sheetViews>
    <sheetView workbookViewId="0">
      <pane xSplit="1" ySplit="2" topLeftCell="B76" activePane="bottomRight" state="frozen"/>
      <selection pane="topRight" activeCell="B1" sqref="B1"/>
      <selection pane="bottomLeft" activeCell="A3" sqref="A3"/>
      <selection pane="bottomRight" activeCell="A80" sqref="A80:BB80 A83:BB83 A176:BB176 A71:BB72 A74:BB74 A106:BB106 A61:BB61 A88:BB88 A42:BB42 A67:BB67 A148:BB148 A16:BB16 A24:BB24 A163:BB163 A145:BB145 A154:BB155 A10:BB10 A26:BB26 A116:BB116 A143:BB143 A44:BB44 A137:BB137 A108:BB109 A174:BB174 A135:BB135 A213:BB213 A8:BB8 A227:BB227 A218:BB218 A183:BB184 A222:BB222 A13:BB13 A211:BB211 A49:BB49 A199:BB199 A193:BB193 A166:BB167 A122:BB122 A37:BB37 A91:BB91 A125:BB127 A51:BB51 A119:BB119 A215:BB215 A130:BB130 A225:BB225 A140:BB140 A111:BB112 A178:BB178 A39:BB40 A98:BB101"/>
    </sheetView>
  </sheetViews>
  <sheetFormatPr defaultRowHeight="15"/>
  <cols>
    <col min="1" max="1" width="9.140625" style="1"/>
    <col min="2" max="2" width="11.7109375" customWidth="1"/>
    <col min="3" max="3" width="7.85546875" customWidth="1"/>
    <col min="4" max="4" width="8.5703125" customWidth="1"/>
    <col min="5" max="5" width="6.7109375" customWidth="1"/>
    <col min="6" max="6" width="9.85546875" customWidth="1"/>
    <col min="7" max="7" width="7.7109375" customWidth="1"/>
    <col min="8" max="8" width="11" customWidth="1"/>
    <col min="9" max="9" width="8.5703125" customWidth="1"/>
    <col min="10" max="10" width="9.7109375" style="3" customWidth="1"/>
    <col min="11" max="11" width="10.5703125" customWidth="1"/>
    <col min="12" max="12" width="9.140625" customWidth="1"/>
    <col min="13" max="13" width="9.140625" hidden="1" customWidth="1"/>
    <col min="14" max="15" width="4.28515625" hidden="1" customWidth="1"/>
    <col min="16" max="16" width="10.28515625" hidden="1" customWidth="1"/>
    <col min="17" max="17" width="6.42578125" hidden="1" customWidth="1"/>
    <col min="18" max="18" width="8.28515625" hidden="1" customWidth="1"/>
    <col min="19" max="19" width="9.5703125" customWidth="1"/>
    <col min="20" max="20" width="9.28515625" customWidth="1"/>
    <col min="21" max="21" width="9.5703125" customWidth="1"/>
    <col min="22" max="24" width="14.28515625" customWidth="1"/>
    <col min="25" max="25" width="11.85546875" customWidth="1"/>
    <col min="26" max="26" width="14.42578125" customWidth="1"/>
    <col min="27" max="27" width="18.28515625" style="3" customWidth="1"/>
    <col min="28" max="28" width="5" style="3" hidden="1" customWidth="1"/>
    <col min="29" max="29" width="16" style="6" hidden="1" customWidth="1"/>
    <col min="30" max="30" width="16" style="2" customWidth="1"/>
    <col min="31" max="31" width="11.5703125" style="3" customWidth="1"/>
    <col min="32" max="32" width="12" style="3" customWidth="1"/>
    <col min="33" max="33" width="9.7109375" style="3" customWidth="1"/>
    <col min="34" max="34" width="11.42578125" style="3" customWidth="1"/>
    <col min="35" max="35" width="18.140625" customWidth="1"/>
    <col min="36" max="36" width="10.5703125" customWidth="1"/>
    <col min="37" max="37" width="10.7109375" customWidth="1"/>
    <col min="38" max="38" width="7.42578125" customWidth="1"/>
    <col min="39" max="39" width="7.7109375" customWidth="1"/>
    <col min="40" max="40" width="16.140625" customWidth="1"/>
    <col min="41" max="42" width="15.7109375" customWidth="1"/>
    <col min="43" max="43" width="15.140625" customWidth="1"/>
    <col min="44" max="44" width="17.28515625" bestFit="1" customWidth="1"/>
    <col min="45" max="45" width="19.5703125" bestFit="1" customWidth="1"/>
    <col min="46" max="46" width="17.42578125" bestFit="1" customWidth="1"/>
    <col min="47" max="47" width="19.5703125" bestFit="1" customWidth="1"/>
    <col min="48" max="48" width="17.5703125" bestFit="1" customWidth="1"/>
    <col min="49" max="49" width="19.5703125" bestFit="1" customWidth="1"/>
    <col min="50" max="50" width="17.28515625" bestFit="1" customWidth="1"/>
    <col min="51" max="51" width="19.5703125" bestFit="1" customWidth="1"/>
    <col min="52" max="52" width="19.28515625" bestFit="1" customWidth="1"/>
    <col min="53" max="53" width="19.5703125" bestFit="1" customWidth="1"/>
    <col min="54" max="54" width="11" bestFit="1" customWidth="1"/>
  </cols>
  <sheetData>
    <row r="1" spans="1:56">
      <c r="B1" s="1"/>
      <c r="C1" s="24" t="s">
        <v>39</v>
      </c>
      <c r="D1" s="17"/>
      <c r="E1" s="17"/>
      <c r="F1" s="17"/>
      <c r="G1" s="17"/>
      <c r="H1" s="17"/>
      <c r="I1" s="26" t="s">
        <v>43</v>
      </c>
      <c r="J1" s="25"/>
      <c r="K1" s="25"/>
      <c r="L1" s="25"/>
      <c r="M1" s="28" t="s">
        <v>44</v>
      </c>
      <c r="N1" s="27"/>
      <c r="O1" s="27"/>
      <c r="P1" s="27"/>
      <c r="Q1" s="27"/>
      <c r="R1" s="27"/>
      <c r="S1" s="23" t="s">
        <v>42</v>
      </c>
      <c r="T1" s="20"/>
      <c r="U1" s="21"/>
      <c r="V1" s="22"/>
      <c r="W1" s="20"/>
      <c r="X1" s="20"/>
      <c r="Y1" s="20"/>
      <c r="Z1" s="20"/>
      <c r="AA1" s="20"/>
      <c r="AB1" s="29" t="s">
        <v>40</v>
      </c>
      <c r="AC1" s="19"/>
      <c r="AD1" s="30" t="s">
        <v>41</v>
      </c>
      <c r="AE1"/>
      <c r="AF1"/>
      <c r="AG1"/>
      <c r="AH1"/>
    </row>
    <row r="2" spans="1:56" ht="30" customHeight="1">
      <c r="A2" s="11" t="s">
        <v>5</v>
      </c>
      <c r="B2" t="s">
        <v>2281</v>
      </c>
      <c r="C2" s="8" t="s">
        <v>2</v>
      </c>
      <c r="D2" s="8" t="s">
        <v>8</v>
      </c>
      <c r="E2" s="9" t="s">
        <v>45</v>
      </c>
      <c r="F2" s="10" t="s">
        <v>4</v>
      </c>
      <c r="G2" s="8" t="s">
        <v>48</v>
      </c>
      <c r="H2" s="8" t="s">
        <v>11</v>
      </c>
      <c r="I2" s="8" t="s">
        <v>46</v>
      </c>
      <c r="J2" s="8" t="s">
        <v>47</v>
      </c>
      <c r="K2" s="8" t="s">
        <v>77</v>
      </c>
      <c r="L2" s="8" t="s">
        <v>10</v>
      </c>
      <c r="M2" s="8" t="s">
        <v>27</v>
      </c>
      <c r="N2" s="8" t="s">
        <v>15</v>
      </c>
      <c r="O2" s="8" t="s">
        <v>16</v>
      </c>
      <c r="P2" s="8" t="s">
        <v>13</v>
      </c>
      <c r="Q2" s="8" t="s">
        <v>28</v>
      </c>
      <c r="R2" s="8" t="s">
        <v>29</v>
      </c>
      <c r="S2" s="13" t="s">
        <v>31</v>
      </c>
      <c r="T2" s="13" t="s">
        <v>32</v>
      </c>
      <c r="U2" s="13" t="s">
        <v>33</v>
      </c>
      <c r="V2" s="13" t="s">
        <v>34</v>
      </c>
      <c r="W2" s="13" t="s">
        <v>35</v>
      </c>
      <c r="X2" s="13" t="s">
        <v>36</v>
      </c>
      <c r="Y2" s="13" t="s">
        <v>136</v>
      </c>
      <c r="Z2" s="13" t="s">
        <v>37</v>
      </c>
      <c r="AA2" s="13" t="s">
        <v>169</v>
      </c>
      <c r="AB2" s="11" t="s">
        <v>12</v>
      </c>
      <c r="AC2" s="11" t="s">
        <v>38</v>
      </c>
      <c r="AD2" s="8" t="s">
        <v>26</v>
      </c>
      <c r="AE2" s="13" t="s">
        <v>191</v>
      </c>
      <c r="AF2" s="13" t="s">
        <v>192</v>
      </c>
      <c r="AG2" s="13" t="s">
        <v>193</v>
      </c>
      <c r="AH2" s="13" t="s">
        <v>194</v>
      </c>
      <c r="AI2" s="13" t="s">
        <v>195</v>
      </c>
      <c r="AJ2" s="13" t="s">
        <v>196</v>
      </c>
      <c r="AK2" s="13" t="s">
        <v>197</v>
      </c>
      <c r="AL2" s="13" t="s">
        <v>198</v>
      </c>
      <c r="AM2" s="13" t="s">
        <v>199</v>
      </c>
      <c r="AN2" s="13" t="s">
        <v>200</v>
      </c>
      <c r="AO2" s="13" t="s">
        <v>201</v>
      </c>
      <c r="AP2" s="13" t="s">
        <v>202</v>
      </c>
      <c r="AQ2" s="13" t="s">
        <v>203</v>
      </c>
      <c r="AR2" s="135" t="s">
        <v>2783</v>
      </c>
      <c r="AS2" s="135" t="s">
        <v>2786</v>
      </c>
      <c r="AT2" s="135" t="s">
        <v>2788</v>
      </c>
      <c r="AU2" s="135" t="s">
        <v>2789</v>
      </c>
      <c r="AV2" s="135" t="s">
        <v>2790</v>
      </c>
      <c r="AW2" s="135" t="s">
        <v>2791</v>
      </c>
      <c r="AX2" s="135" t="s">
        <v>2793</v>
      </c>
      <c r="AY2" s="135" t="s">
        <v>2908</v>
      </c>
      <c r="AZ2" s="135" t="s">
        <v>2912</v>
      </c>
      <c r="BA2" s="135" t="s">
        <v>3030</v>
      </c>
      <c r="BB2" t="s">
        <v>3063</v>
      </c>
      <c r="BC2" s="3"/>
      <c r="BD2" s="3"/>
    </row>
    <row r="3" spans="1:56" ht="41.45" customHeight="1">
      <c r="A3" s="89" t="s">
        <v>212</v>
      </c>
      <c r="B3" s="12"/>
      <c r="C3" s="75" t="s">
        <v>3034</v>
      </c>
      <c r="D3" s="75" t="s">
        <v>59</v>
      </c>
      <c r="E3" s="76">
        <v>1.5001733700357192</v>
      </c>
      <c r="F3" s="78">
        <v>10.001835682731144</v>
      </c>
      <c r="G3" s="73" t="s">
        <v>1589</v>
      </c>
      <c r="H3" s="75"/>
      <c r="I3" s="74" t="s">
        <v>212</v>
      </c>
      <c r="J3" s="79"/>
      <c r="K3" s="79"/>
      <c r="L3" s="51" t="s">
        <v>2045</v>
      </c>
      <c r="M3" s="82">
        <v>1.2039239549553433</v>
      </c>
      <c r="N3" s="83">
        <v>4415.70263671875</v>
      </c>
      <c r="O3" s="83">
        <v>1755.173095703125</v>
      </c>
      <c r="P3" s="84"/>
      <c r="Q3" s="85"/>
      <c r="R3" s="85"/>
      <c r="S3" s="49"/>
      <c r="T3" s="49">
        <v>2</v>
      </c>
      <c r="U3" s="49">
        <v>1</v>
      </c>
      <c r="V3" s="50">
        <v>0</v>
      </c>
      <c r="W3" s="50">
        <v>1</v>
      </c>
      <c r="X3" s="50">
        <v>0</v>
      </c>
      <c r="Y3" s="50">
        <v>1.298243</v>
      </c>
      <c r="Z3" s="50">
        <v>0</v>
      </c>
      <c r="AA3" s="50">
        <v>0</v>
      </c>
      <c r="AB3" s="80">
        <v>3</v>
      </c>
      <c r="AC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 s="81"/>
      <c r="AE3" s="68">
        <v>699</v>
      </c>
      <c r="AF3" s="68">
        <v>727</v>
      </c>
      <c r="AG3" s="68">
        <v>49932</v>
      </c>
      <c r="AH3" s="68">
        <v>13236</v>
      </c>
      <c r="AI3" s="68">
        <v>-28800</v>
      </c>
      <c r="AJ3" s="68" t="s">
        <v>1106</v>
      </c>
      <c r="AK3" s="68" t="s">
        <v>1312</v>
      </c>
      <c r="AL3" s="70"/>
      <c r="AM3" s="68" t="s">
        <v>1560</v>
      </c>
      <c r="AN3" s="69">
        <v>40285.407233796293</v>
      </c>
      <c r="AO3" s="68" t="s">
        <v>208</v>
      </c>
      <c r="AP3" s="70" t="s">
        <v>1817</v>
      </c>
      <c r="AQ3" s="68" t="s">
        <v>66</v>
      </c>
      <c r="AR3" s="49"/>
      <c r="AS3" s="49"/>
      <c r="AT3" s="49"/>
      <c r="AU3" s="49"/>
      <c r="AV3" s="49"/>
      <c r="AW3" s="49"/>
      <c r="AX3" s="136" t="s">
        <v>2570</v>
      </c>
      <c r="AY3" s="136" t="s">
        <v>2570</v>
      </c>
      <c r="AZ3" s="136" t="s">
        <v>2686</v>
      </c>
      <c r="BA3" s="136" t="s">
        <v>2686</v>
      </c>
      <c r="BB3" s="71"/>
      <c r="BC3" s="3"/>
      <c r="BD3" s="3"/>
    </row>
    <row r="4" spans="1:56" ht="41.45" customHeight="1">
      <c r="A4" s="89" t="s">
        <v>213</v>
      </c>
      <c r="B4" s="12"/>
      <c r="C4" s="75" t="s">
        <v>3035</v>
      </c>
      <c r="D4" s="75" t="s">
        <v>56</v>
      </c>
      <c r="E4" s="76">
        <v>1.5000284959036609</v>
      </c>
      <c r="F4" s="104">
        <v>10.000301721332882</v>
      </c>
      <c r="G4" s="105" t="s">
        <v>1590</v>
      </c>
      <c r="H4" s="106"/>
      <c r="I4" s="74" t="s">
        <v>213</v>
      </c>
      <c r="J4" s="79"/>
      <c r="K4" s="107"/>
      <c r="L4" s="51" t="s">
        <v>2046</v>
      </c>
      <c r="M4" s="108">
        <v>1.0335178876238755</v>
      </c>
      <c r="N4" s="83">
        <v>1604.8265380859375</v>
      </c>
      <c r="O4" s="83">
        <v>9418.3818359375</v>
      </c>
      <c r="P4" s="84"/>
      <c r="Q4" s="85"/>
      <c r="R4" s="85"/>
      <c r="S4" s="109"/>
      <c r="T4" s="49">
        <v>0</v>
      </c>
      <c r="U4" s="49">
        <v>1</v>
      </c>
      <c r="V4" s="50">
        <v>0</v>
      </c>
      <c r="W4" s="50">
        <v>1</v>
      </c>
      <c r="X4" s="50">
        <v>0</v>
      </c>
      <c r="Y4" s="50">
        <v>0.70175299999999996</v>
      </c>
      <c r="Z4" s="50">
        <v>0</v>
      </c>
      <c r="AA4" s="50">
        <v>0</v>
      </c>
      <c r="AB4" s="80">
        <v>4</v>
      </c>
      <c r="AC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 s="81"/>
      <c r="AE4" s="88">
        <v>103</v>
      </c>
      <c r="AF4" s="88">
        <v>122</v>
      </c>
      <c r="AG4" s="88">
        <v>4080</v>
      </c>
      <c r="AH4" s="88">
        <v>32</v>
      </c>
      <c r="AI4" s="88">
        <v>-25200</v>
      </c>
      <c r="AJ4" s="88" t="s">
        <v>1107</v>
      </c>
      <c r="AK4" s="88"/>
      <c r="AL4" s="70"/>
      <c r="AM4" s="88" t="s">
        <v>1561</v>
      </c>
      <c r="AN4" s="100">
        <v>41976.746145833335</v>
      </c>
      <c r="AO4" s="88" t="s">
        <v>208</v>
      </c>
      <c r="AP4" s="70" t="s">
        <v>1818</v>
      </c>
      <c r="AQ4" s="88" t="s">
        <v>66</v>
      </c>
      <c r="AR4" s="49"/>
      <c r="AS4" s="49"/>
      <c r="AT4" s="49"/>
      <c r="AU4" s="49"/>
      <c r="AV4" s="49"/>
      <c r="AW4" s="49"/>
      <c r="AX4" s="136" t="s">
        <v>2794</v>
      </c>
      <c r="AY4" s="136" t="s">
        <v>2794</v>
      </c>
      <c r="AZ4" s="136" t="s">
        <v>2913</v>
      </c>
      <c r="BA4" s="136" t="s">
        <v>2913</v>
      </c>
      <c r="BB4" s="71"/>
    </row>
    <row r="5" spans="1:56" ht="41.45" customHeight="1">
      <c r="A5" s="89" t="s">
        <v>214</v>
      </c>
      <c r="B5" s="12"/>
      <c r="C5" s="75" t="s">
        <v>3036</v>
      </c>
      <c r="D5" s="75" t="s">
        <v>56</v>
      </c>
      <c r="E5" s="76">
        <v>1.5009825100228671</v>
      </c>
      <c r="F5" s="104">
        <v>10.010403047300946</v>
      </c>
      <c r="G5" s="105" t="s">
        <v>1591</v>
      </c>
      <c r="H5" s="106"/>
      <c r="I5" s="74" t="s">
        <v>214</v>
      </c>
      <c r="J5" s="79"/>
      <c r="K5" s="107"/>
      <c r="L5" s="51" t="s">
        <v>2047</v>
      </c>
      <c r="M5" s="108">
        <v>2.1556629657206816</v>
      </c>
      <c r="N5" s="83">
        <v>6707.64794921875</v>
      </c>
      <c r="O5" s="83">
        <v>8975.822265625</v>
      </c>
      <c r="P5" s="84"/>
      <c r="Q5" s="85"/>
      <c r="R5" s="85"/>
      <c r="S5" s="109"/>
      <c r="T5" s="49">
        <v>0</v>
      </c>
      <c r="U5" s="49">
        <v>1</v>
      </c>
      <c r="V5" s="50">
        <v>0</v>
      </c>
      <c r="W5" s="50">
        <v>0.33333299999999999</v>
      </c>
      <c r="X5" s="50">
        <v>0</v>
      </c>
      <c r="Y5" s="50">
        <v>0.77026899999999998</v>
      </c>
      <c r="Z5" s="50">
        <v>0</v>
      </c>
      <c r="AA5" s="50">
        <v>0</v>
      </c>
      <c r="AB5" s="80">
        <v>5</v>
      </c>
      <c r="AC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 s="81"/>
      <c r="AE5" s="88">
        <v>3268</v>
      </c>
      <c r="AF5" s="88">
        <v>4106</v>
      </c>
      <c r="AG5" s="88">
        <v>68445</v>
      </c>
      <c r="AH5" s="88">
        <v>454</v>
      </c>
      <c r="AI5" s="88">
        <v>-18000</v>
      </c>
      <c r="AJ5" s="88" t="s">
        <v>1108</v>
      </c>
      <c r="AK5" s="88"/>
      <c r="AL5" s="70"/>
      <c r="AM5" s="88" t="s">
        <v>1562</v>
      </c>
      <c r="AN5" s="100">
        <v>40198.840868055559</v>
      </c>
      <c r="AO5" s="88" t="s">
        <v>208</v>
      </c>
      <c r="AP5" s="70" t="s">
        <v>1819</v>
      </c>
      <c r="AQ5" s="88" t="s">
        <v>66</v>
      </c>
      <c r="AR5" s="49"/>
      <c r="AS5" s="49"/>
      <c r="AT5" s="49"/>
      <c r="AU5" s="49"/>
      <c r="AV5" s="49"/>
      <c r="AW5" s="49"/>
      <c r="AX5" s="136" t="s">
        <v>2795</v>
      </c>
      <c r="AY5" s="136" t="s">
        <v>2795</v>
      </c>
      <c r="AZ5" s="136" t="s">
        <v>2673</v>
      </c>
      <c r="BA5" s="136" t="s">
        <v>2673</v>
      </c>
      <c r="BB5" s="71"/>
    </row>
    <row r="6" spans="1:56" ht="41.45" customHeight="1">
      <c r="A6" s="89" t="s">
        <v>401</v>
      </c>
      <c r="B6" s="12"/>
      <c r="C6" s="75" t="s">
        <v>3037</v>
      </c>
      <c r="D6" s="75" t="s">
        <v>59</v>
      </c>
      <c r="E6" s="76">
        <v>1.5005512400859469</v>
      </c>
      <c r="F6" s="104">
        <v>10.005836659733555</v>
      </c>
      <c r="G6" s="105" t="s">
        <v>1592</v>
      </c>
      <c r="H6" s="106"/>
      <c r="I6" s="74" t="s">
        <v>401</v>
      </c>
      <c r="J6" s="79"/>
      <c r="K6" s="107"/>
      <c r="L6" s="51" t="s">
        <v>2048</v>
      </c>
      <c r="M6" s="108">
        <v>1.6483880446232047</v>
      </c>
      <c r="N6" s="83">
        <v>6015.73974609375</v>
      </c>
      <c r="O6" s="83">
        <v>9617.8544921875</v>
      </c>
      <c r="P6" s="84"/>
      <c r="Q6" s="85"/>
      <c r="R6" s="85"/>
      <c r="S6" s="109"/>
      <c r="T6" s="49">
        <v>2</v>
      </c>
      <c r="U6" s="49">
        <v>0</v>
      </c>
      <c r="V6" s="50">
        <v>2</v>
      </c>
      <c r="W6" s="50">
        <v>0.5</v>
      </c>
      <c r="X6" s="50">
        <v>0</v>
      </c>
      <c r="Y6" s="50">
        <v>1.4594560000000001</v>
      </c>
      <c r="Z6" s="50">
        <v>0</v>
      </c>
      <c r="AA6" s="50">
        <v>0</v>
      </c>
      <c r="AB6" s="80">
        <v>6</v>
      </c>
      <c r="AC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 s="81"/>
      <c r="AE6" s="88">
        <v>1950</v>
      </c>
      <c r="AF6" s="88">
        <v>2305</v>
      </c>
      <c r="AG6" s="88">
        <v>72103</v>
      </c>
      <c r="AH6" s="88">
        <v>50897</v>
      </c>
      <c r="AI6" s="88">
        <v>-18000</v>
      </c>
      <c r="AJ6" s="88"/>
      <c r="AK6" s="88" t="s">
        <v>1313</v>
      </c>
      <c r="AL6" s="70"/>
      <c r="AM6" s="88" t="s">
        <v>1563</v>
      </c>
      <c r="AN6" s="100">
        <v>40716.262962962966</v>
      </c>
      <c r="AO6" s="88" t="s">
        <v>208</v>
      </c>
      <c r="AP6" s="70" t="s">
        <v>1820</v>
      </c>
      <c r="AQ6" s="88" t="s">
        <v>65</v>
      </c>
      <c r="AR6" s="49"/>
      <c r="AS6" s="49"/>
      <c r="AT6" s="49"/>
      <c r="AU6" s="49"/>
      <c r="AV6" s="49"/>
      <c r="AW6" s="49"/>
      <c r="AX6" s="49"/>
      <c r="AY6" s="49"/>
      <c r="AZ6" s="49"/>
      <c r="BA6" s="49"/>
    </row>
    <row r="7" spans="1:56" ht="41.45" customHeight="1">
      <c r="A7" s="89" t="s">
        <v>215</v>
      </c>
      <c r="B7" s="12"/>
      <c r="C7" s="75" t="s">
        <v>3038</v>
      </c>
      <c r="D7" s="75" t="s">
        <v>59</v>
      </c>
      <c r="E7" s="76">
        <v>1.5010105270037777</v>
      </c>
      <c r="F7" s="104">
        <v>10.010699697687057</v>
      </c>
      <c r="G7" s="105" t="s">
        <v>1593</v>
      </c>
      <c r="H7" s="106"/>
      <c r="I7" s="74" t="s">
        <v>215</v>
      </c>
      <c r="J7" s="79"/>
      <c r="K7" s="107"/>
      <c r="L7" s="51" t="s">
        <v>2049</v>
      </c>
      <c r="M7" s="108">
        <v>2.1886175275021391</v>
      </c>
      <c r="N7" s="83">
        <v>6794.13623046875</v>
      </c>
      <c r="O7" s="83">
        <v>8656.0029296875</v>
      </c>
      <c r="P7" s="84"/>
      <c r="Q7" s="85"/>
      <c r="R7" s="85"/>
      <c r="S7" s="109"/>
      <c r="T7" s="49">
        <v>1</v>
      </c>
      <c r="U7" s="49">
        <v>1</v>
      </c>
      <c r="V7" s="50">
        <v>0</v>
      </c>
      <c r="W7" s="50">
        <v>0</v>
      </c>
      <c r="X7" s="50">
        <v>0</v>
      </c>
      <c r="Y7" s="50">
        <v>0.99999800000000005</v>
      </c>
      <c r="Z7" s="50">
        <v>0</v>
      </c>
      <c r="AA7" s="50" t="s">
        <v>3033</v>
      </c>
      <c r="AB7" s="80">
        <v>7</v>
      </c>
      <c r="AC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 s="81"/>
      <c r="AE7" s="88">
        <v>3749</v>
      </c>
      <c r="AF7" s="88">
        <v>4223</v>
      </c>
      <c r="AG7" s="88">
        <v>133763</v>
      </c>
      <c r="AH7" s="88">
        <v>27</v>
      </c>
      <c r="AI7" s="88">
        <v>-14400</v>
      </c>
      <c r="AJ7" s="88" t="s">
        <v>1109</v>
      </c>
      <c r="AK7" s="88" t="s">
        <v>1314</v>
      </c>
      <c r="AL7" s="70" t="s">
        <v>1455</v>
      </c>
      <c r="AM7" s="88" t="s">
        <v>1564</v>
      </c>
      <c r="AN7" s="100">
        <v>39959.690648148149</v>
      </c>
      <c r="AO7" s="88" t="s">
        <v>208</v>
      </c>
      <c r="AP7" s="70" t="s">
        <v>1821</v>
      </c>
      <c r="AQ7" s="88" t="s">
        <v>66</v>
      </c>
      <c r="AR7" s="49"/>
      <c r="AS7" s="49"/>
      <c r="AT7" s="49"/>
      <c r="AU7" s="49"/>
      <c r="AV7" s="49" t="s">
        <v>661</v>
      </c>
      <c r="AW7" s="49" t="s">
        <v>661</v>
      </c>
      <c r="AX7" s="136" t="s">
        <v>2796</v>
      </c>
      <c r="AY7" s="136" t="s">
        <v>2796</v>
      </c>
      <c r="AZ7" s="136" t="s">
        <v>2914</v>
      </c>
      <c r="BA7" s="136" t="s">
        <v>2914</v>
      </c>
      <c r="BB7" s="71"/>
    </row>
    <row r="8" spans="1:56" ht="41.45" customHeight="1">
      <c r="A8" s="89" t="s">
        <v>216</v>
      </c>
      <c r="B8" s="12"/>
      <c r="C8" s="75" t="s">
        <v>3039</v>
      </c>
      <c r="D8" s="75" t="s">
        <v>56</v>
      </c>
      <c r="E8" s="76">
        <v>1.5003019607942567</v>
      </c>
      <c r="F8" s="104">
        <v>10.00319723193919</v>
      </c>
      <c r="G8" s="105" t="s">
        <v>1594</v>
      </c>
      <c r="H8" s="106"/>
      <c r="I8" s="74" t="s">
        <v>216</v>
      </c>
      <c r="J8" s="79"/>
      <c r="K8" s="107"/>
      <c r="L8" s="51" t="s">
        <v>2050</v>
      </c>
      <c r="M8" s="108">
        <v>1.3551769436445964</v>
      </c>
      <c r="N8" s="83">
        <v>5150.85498046875</v>
      </c>
      <c r="O8" s="83">
        <v>5917.11865234375</v>
      </c>
      <c r="P8" s="84"/>
      <c r="Q8" s="85"/>
      <c r="R8" s="85"/>
      <c r="S8" s="109"/>
      <c r="T8" s="49">
        <v>0</v>
      </c>
      <c r="U8" s="49">
        <v>1</v>
      </c>
      <c r="V8" s="50">
        <v>0</v>
      </c>
      <c r="W8" s="50">
        <v>1</v>
      </c>
      <c r="X8" s="50">
        <v>0</v>
      </c>
      <c r="Y8" s="50">
        <v>0.99999800000000005</v>
      </c>
      <c r="Z8" s="50">
        <v>0</v>
      </c>
      <c r="AA8" s="50">
        <v>0</v>
      </c>
      <c r="AB8" s="80">
        <v>8</v>
      </c>
      <c r="AC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 s="81"/>
      <c r="AE8" s="88">
        <v>1256</v>
      </c>
      <c r="AF8" s="88">
        <v>1264</v>
      </c>
      <c r="AG8" s="88">
        <v>20931</v>
      </c>
      <c r="AH8" s="88">
        <v>5028</v>
      </c>
      <c r="AI8" s="88">
        <v>-18000</v>
      </c>
      <c r="AJ8" s="88" t="s">
        <v>1110</v>
      </c>
      <c r="AK8" s="88" t="s">
        <v>1315</v>
      </c>
      <c r="AL8" s="70" t="s">
        <v>1456</v>
      </c>
      <c r="AM8" s="88" t="s">
        <v>1563</v>
      </c>
      <c r="AN8" s="100">
        <v>40225.833657407406</v>
      </c>
      <c r="AO8" s="88" t="s">
        <v>208</v>
      </c>
      <c r="AP8" s="70" t="s">
        <v>1822</v>
      </c>
      <c r="AQ8" s="88" t="s">
        <v>66</v>
      </c>
      <c r="AR8" s="49"/>
      <c r="AS8" s="49"/>
      <c r="AT8" s="49"/>
      <c r="AU8" s="49"/>
      <c r="AV8" s="49"/>
      <c r="AW8" s="49"/>
      <c r="AX8" s="136" t="s">
        <v>2797</v>
      </c>
      <c r="AY8" s="136" t="s">
        <v>2797</v>
      </c>
      <c r="AZ8" s="136" t="s">
        <v>2915</v>
      </c>
      <c r="BA8" s="136" t="s">
        <v>2915</v>
      </c>
      <c r="BB8" s="71"/>
    </row>
    <row r="9" spans="1:56" ht="41.45" customHeight="1">
      <c r="A9" s="89" t="s">
        <v>402</v>
      </c>
      <c r="B9" s="12"/>
      <c r="C9" s="75" t="s">
        <v>3035</v>
      </c>
      <c r="D9" s="75" t="s">
        <v>59</v>
      </c>
      <c r="E9" s="76">
        <v>1.5000062259957578</v>
      </c>
      <c r="F9" s="104">
        <v>10.000065922308025</v>
      </c>
      <c r="G9" s="105" t="s">
        <v>1595</v>
      </c>
      <c r="H9" s="106"/>
      <c r="I9" s="74" t="s">
        <v>402</v>
      </c>
      <c r="J9" s="79"/>
      <c r="K9" s="107"/>
      <c r="L9" s="51" t="s">
        <v>2051</v>
      </c>
      <c r="M9" s="108">
        <v>1.007323235951435</v>
      </c>
      <c r="N9" s="83">
        <v>480.47610473632812</v>
      </c>
      <c r="O9" s="83">
        <v>7507.04248046875</v>
      </c>
      <c r="P9" s="84"/>
      <c r="Q9" s="85"/>
      <c r="R9" s="85"/>
      <c r="S9" s="109"/>
      <c r="T9" s="49">
        <v>1</v>
      </c>
      <c r="U9" s="49">
        <v>0</v>
      </c>
      <c r="V9" s="50">
        <v>0</v>
      </c>
      <c r="W9" s="50">
        <v>1</v>
      </c>
      <c r="X9" s="50">
        <v>0</v>
      </c>
      <c r="Y9" s="50">
        <v>0.99999800000000005</v>
      </c>
      <c r="Z9" s="50">
        <v>0</v>
      </c>
      <c r="AA9" s="50">
        <v>0</v>
      </c>
      <c r="AB9" s="80">
        <v>9</v>
      </c>
      <c r="AC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 s="81"/>
      <c r="AE9" s="88">
        <v>35</v>
      </c>
      <c r="AF9" s="88">
        <v>29</v>
      </c>
      <c r="AG9" s="88">
        <v>318</v>
      </c>
      <c r="AH9" s="88">
        <v>32</v>
      </c>
      <c r="AI9" s="88"/>
      <c r="AJ9" s="88" t="s">
        <v>1111</v>
      </c>
      <c r="AK9" s="88" t="s">
        <v>1316</v>
      </c>
      <c r="AL9" s="70"/>
      <c r="AM9" s="88"/>
      <c r="AN9" s="100">
        <v>41579.493923611109</v>
      </c>
      <c r="AO9" s="88" t="s">
        <v>208</v>
      </c>
      <c r="AP9" s="70" t="s">
        <v>1823</v>
      </c>
      <c r="AQ9" s="88" t="s">
        <v>65</v>
      </c>
      <c r="AR9" s="49"/>
      <c r="AS9" s="49"/>
      <c r="AT9" s="49"/>
      <c r="AU9" s="49"/>
      <c r="AV9" s="49"/>
      <c r="AW9" s="49"/>
      <c r="AX9" s="49"/>
      <c r="AY9" s="49"/>
      <c r="AZ9" s="49"/>
      <c r="BA9" s="49"/>
    </row>
    <row r="10" spans="1:56" ht="41.45" customHeight="1">
      <c r="A10" s="89" t="s">
        <v>217</v>
      </c>
      <c r="B10" s="12"/>
      <c r="C10" s="75" t="s">
        <v>3040</v>
      </c>
      <c r="D10" s="75" t="s">
        <v>56</v>
      </c>
      <c r="E10" s="76">
        <v>1.5011477383718261</v>
      </c>
      <c r="F10" s="104">
        <v>10.012152523936981</v>
      </c>
      <c r="G10" s="105" t="s">
        <v>1596</v>
      </c>
      <c r="H10" s="106"/>
      <c r="I10" s="74" t="s">
        <v>217</v>
      </c>
      <c r="J10" s="79"/>
      <c r="K10" s="107"/>
      <c r="L10" s="51" t="s">
        <v>2052</v>
      </c>
      <c r="M10" s="108">
        <v>2.3500103813549176</v>
      </c>
      <c r="N10" s="83">
        <v>6923.869140625</v>
      </c>
      <c r="O10" s="83">
        <v>8095.1259765625</v>
      </c>
      <c r="P10" s="84" t="s">
        <v>65</v>
      </c>
      <c r="Q10" s="85"/>
      <c r="R10" s="85"/>
      <c r="S10" s="109"/>
      <c r="T10" s="49">
        <v>0</v>
      </c>
      <c r="U10" s="49">
        <v>1</v>
      </c>
      <c r="V10" s="50">
        <v>0</v>
      </c>
      <c r="W10" s="50">
        <v>0.2</v>
      </c>
      <c r="X10" s="50">
        <v>0</v>
      </c>
      <c r="Y10" s="50">
        <v>0.69369199999999998</v>
      </c>
      <c r="Z10" s="50">
        <v>0</v>
      </c>
      <c r="AA10" s="50">
        <v>0</v>
      </c>
      <c r="AB10" s="80">
        <v>10</v>
      </c>
      <c r="AC1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 s="81"/>
      <c r="AE10" s="88">
        <v>4077</v>
      </c>
      <c r="AF10" s="88">
        <v>4796</v>
      </c>
      <c r="AG10" s="88">
        <v>78275</v>
      </c>
      <c r="AH10" s="88">
        <v>8375</v>
      </c>
      <c r="AI10" s="88">
        <v>-10800</v>
      </c>
      <c r="AJ10" s="88" t="s">
        <v>1112</v>
      </c>
      <c r="AK10" s="88"/>
      <c r="AL10" s="70"/>
      <c r="AM10" s="88" t="s">
        <v>1565</v>
      </c>
      <c r="AN10" s="100">
        <v>41509.769733796296</v>
      </c>
      <c r="AO10" s="88" t="s">
        <v>208</v>
      </c>
      <c r="AP10" s="70" t="s">
        <v>1824</v>
      </c>
      <c r="AQ10" s="88" t="s">
        <v>66</v>
      </c>
      <c r="AR10" s="49"/>
      <c r="AS10" s="49"/>
      <c r="AT10" s="49"/>
      <c r="AU10" s="49"/>
      <c r="AV10" s="49"/>
      <c r="AW10" s="49"/>
      <c r="AX10" s="136" t="s">
        <v>2798</v>
      </c>
      <c r="AY10" s="136" t="s">
        <v>2798</v>
      </c>
      <c r="AZ10" s="136" t="s">
        <v>2669</v>
      </c>
      <c r="BA10" s="136" t="s">
        <v>2669</v>
      </c>
      <c r="BB10" s="71"/>
    </row>
    <row r="11" spans="1:56" ht="41.45" customHeight="1">
      <c r="A11" s="89" t="s">
        <v>403</v>
      </c>
      <c r="B11" s="12"/>
      <c r="C11" s="75" t="s">
        <v>3041</v>
      </c>
      <c r="D11" s="75" t="s">
        <v>59</v>
      </c>
      <c r="E11" s="76">
        <v>1.5030076348738024</v>
      </c>
      <c r="F11" s="104">
        <v>10.031845545722614</v>
      </c>
      <c r="G11" s="105" t="s">
        <v>1597</v>
      </c>
      <c r="H11" s="106"/>
      <c r="I11" s="74" t="s">
        <v>403</v>
      </c>
      <c r="J11" s="79"/>
      <c r="K11" s="107"/>
      <c r="L11" s="51" t="s">
        <v>2053</v>
      </c>
      <c r="M11" s="108">
        <v>4.5376862903855129</v>
      </c>
      <c r="N11" s="83">
        <v>8610.3955078125</v>
      </c>
      <c r="O11" s="83">
        <v>290.51394653320312</v>
      </c>
      <c r="P11" s="84" t="s">
        <v>65</v>
      </c>
      <c r="Q11" s="85"/>
      <c r="R11" s="85"/>
      <c r="S11" s="109"/>
      <c r="T11" s="49">
        <v>3</v>
      </c>
      <c r="U11" s="49">
        <v>0</v>
      </c>
      <c r="V11" s="50">
        <v>6</v>
      </c>
      <c r="W11" s="50">
        <v>0.33333299999999999</v>
      </c>
      <c r="X11" s="50">
        <v>0</v>
      </c>
      <c r="Y11" s="50">
        <v>1.9189149999999999</v>
      </c>
      <c r="Z11" s="50">
        <v>0</v>
      </c>
      <c r="AA11" s="50">
        <v>0</v>
      </c>
      <c r="AB11" s="80">
        <v>11</v>
      </c>
      <c r="AC1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 s="81"/>
      <c r="AE11" s="88">
        <v>13801</v>
      </c>
      <c r="AF11" s="88">
        <v>12563</v>
      </c>
      <c r="AG11" s="88">
        <v>23084</v>
      </c>
      <c r="AH11" s="88">
        <v>4029</v>
      </c>
      <c r="AI11" s="88">
        <v>-18000</v>
      </c>
      <c r="AJ11" s="88" t="s">
        <v>1113</v>
      </c>
      <c r="AK11" s="88" t="s">
        <v>1317</v>
      </c>
      <c r="AL11" s="70" t="s">
        <v>1457</v>
      </c>
      <c r="AM11" s="88" t="s">
        <v>1563</v>
      </c>
      <c r="AN11" s="100">
        <v>41267.94394675926</v>
      </c>
      <c r="AO11" s="88" t="s">
        <v>208</v>
      </c>
      <c r="AP11" s="70" t="s">
        <v>1825</v>
      </c>
      <c r="AQ11" s="88" t="s">
        <v>65</v>
      </c>
      <c r="AR11" s="49"/>
      <c r="AS11" s="49"/>
      <c r="AT11" s="49"/>
      <c r="AU11" s="49"/>
      <c r="AV11" s="49"/>
      <c r="AW11" s="49"/>
      <c r="AX11" s="49"/>
      <c r="AY11" s="49"/>
      <c r="AZ11" s="49"/>
      <c r="BA11" s="49"/>
    </row>
    <row r="12" spans="1:56" ht="41.45" customHeight="1">
      <c r="A12" s="89" t="s">
        <v>218</v>
      </c>
      <c r="B12" s="12"/>
      <c r="C12" s="75" t="s">
        <v>3042</v>
      </c>
      <c r="D12" s="75" t="s">
        <v>56</v>
      </c>
      <c r="E12" s="76">
        <v>1.5005634526160874</v>
      </c>
      <c r="F12" s="104">
        <v>10.00596596887622</v>
      </c>
      <c r="G12" s="105" t="s">
        <v>1598</v>
      </c>
      <c r="H12" s="106"/>
      <c r="I12" s="74" t="s">
        <v>218</v>
      </c>
      <c r="J12" s="79"/>
      <c r="K12" s="107"/>
      <c r="L12" s="51" t="s">
        <v>2054</v>
      </c>
      <c r="M12" s="110">
        <v>1.6627528536048657</v>
      </c>
      <c r="N12" s="111">
        <v>6058.98388671875</v>
      </c>
      <c r="O12" s="111">
        <v>9684.0791015625</v>
      </c>
      <c r="P12" s="112" t="s">
        <v>65</v>
      </c>
      <c r="Q12" s="85"/>
      <c r="R12" s="85"/>
      <c r="S12" s="109"/>
      <c r="T12" s="49">
        <v>0</v>
      </c>
      <c r="U12" s="49">
        <v>1</v>
      </c>
      <c r="V12" s="50">
        <v>0</v>
      </c>
      <c r="W12" s="50">
        <v>0.2</v>
      </c>
      <c r="X12" s="50">
        <v>0</v>
      </c>
      <c r="Y12" s="50">
        <v>0.69369199999999998</v>
      </c>
      <c r="Z12" s="50">
        <v>0</v>
      </c>
      <c r="AA12" s="50">
        <v>0</v>
      </c>
      <c r="AB12" s="80">
        <v>12</v>
      </c>
      <c r="AC1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 s="81"/>
      <c r="AE12" s="88">
        <v>1879</v>
      </c>
      <c r="AF12" s="88">
        <v>2356</v>
      </c>
      <c r="AG12" s="88">
        <v>60510</v>
      </c>
      <c r="AH12" s="88">
        <v>3974</v>
      </c>
      <c r="AI12" s="88">
        <v>-36000</v>
      </c>
      <c r="AJ12" s="88" t="s">
        <v>1114</v>
      </c>
      <c r="AK12" s="88"/>
      <c r="AL12" s="70"/>
      <c r="AM12" s="88" t="s">
        <v>1566</v>
      </c>
      <c r="AN12" s="100">
        <v>41155.959953703707</v>
      </c>
      <c r="AO12" s="88" t="s">
        <v>208</v>
      </c>
      <c r="AP12" s="70" t="s">
        <v>1826</v>
      </c>
      <c r="AQ12" s="88" t="s">
        <v>66</v>
      </c>
      <c r="AR12" s="49"/>
      <c r="AS12" s="49"/>
      <c r="AT12" s="49"/>
      <c r="AU12" s="49"/>
      <c r="AV12" s="49"/>
      <c r="AW12" s="49"/>
      <c r="AX12" s="136" t="s">
        <v>2798</v>
      </c>
      <c r="AY12" s="136" t="s">
        <v>2798</v>
      </c>
      <c r="AZ12" s="136" t="s">
        <v>2669</v>
      </c>
      <c r="BA12" s="136" t="s">
        <v>2669</v>
      </c>
      <c r="BB12" s="71"/>
    </row>
    <row r="13" spans="1:56" ht="41.45" customHeight="1">
      <c r="A13" s="89" t="s">
        <v>219</v>
      </c>
      <c r="B13" s="12"/>
      <c r="C13" s="75" t="s">
        <v>3043</v>
      </c>
      <c r="D13" s="75" t="s">
        <v>56</v>
      </c>
      <c r="E13" s="76">
        <v>1.5002389824525522</v>
      </c>
      <c r="F13" s="104">
        <v>10.002530402438788</v>
      </c>
      <c r="G13" s="105" t="s">
        <v>1599</v>
      </c>
      <c r="H13" s="106"/>
      <c r="I13" s="74" t="s">
        <v>219</v>
      </c>
      <c r="J13" s="79"/>
      <c r="K13" s="107"/>
      <c r="L13" s="51" t="s">
        <v>2055</v>
      </c>
      <c r="M13" s="110">
        <v>1.2810995953666195</v>
      </c>
      <c r="N13" s="111">
        <v>4891.38916015625</v>
      </c>
      <c r="O13" s="111">
        <v>4342.07763671875</v>
      </c>
      <c r="P13" s="112"/>
      <c r="Q13" s="85"/>
      <c r="R13" s="85"/>
      <c r="S13" s="109"/>
      <c r="T13" s="49">
        <v>0</v>
      </c>
      <c r="U13" s="49">
        <v>1</v>
      </c>
      <c r="V13" s="50">
        <v>0</v>
      </c>
      <c r="W13" s="50">
        <v>0.2</v>
      </c>
      <c r="X13" s="50">
        <v>0</v>
      </c>
      <c r="Y13" s="50">
        <v>0.69369199999999998</v>
      </c>
      <c r="Z13" s="50">
        <v>0</v>
      </c>
      <c r="AA13" s="50">
        <v>0</v>
      </c>
      <c r="AB13" s="80">
        <v>13</v>
      </c>
      <c r="AC1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 s="81"/>
      <c r="AE13" s="88">
        <v>766</v>
      </c>
      <c r="AF13" s="88">
        <v>1001</v>
      </c>
      <c r="AG13" s="88">
        <v>9254</v>
      </c>
      <c r="AH13" s="88">
        <v>1905</v>
      </c>
      <c r="AI13" s="88"/>
      <c r="AJ13" s="88" t="s">
        <v>1115</v>
      </c>
      <c r="AK13" s="88"/>
      <c r="AL13" s="70"/>
      <c r="AM13" s="88"/>
      <c r="AN13" s="100">
        <v>41273.642372685186</v>
      </c>
      <c r="AO13" s="88" t="s">
        <v>208</v>
      </c>
      <c r="AP13" s="70" t="s">
        <v>1827</v>
      </c>
      <c r="AQ13" s="88" t="s">
        <v>66</v>
      </c>
      <c r="AR13" s="49"/>
      <c r="AS13" s="49"/>
      <c r="AT13" s="49"/>
      <c r="AU13" s="49"/>
      <c r="AV13" s="49"/>
      <c r="AW13" s="49"/>
      <c r="AX13" s="136" t="s">
        <v>2798</v>
      </c>
      <c r="AY13" s="136" t="s">
        <v>2798</v>
      </c>
      <c r="AZ13" s="136" t="s">
        <v>2669</v>
      </c>
      <c r="BA13" s="136" t="s">
        <v>2669</v>
      </c>
      <c r="BB13" s="71"/>
    </row>
    <row r="14" spans="1:56" ht="41.45" customHeight="1">
      <c r="A14" s="89" t="s">
        <v>220</v>
      </c>
      <c r="B14" s="12"/>
      <c r="C14" s="75" t="s">
        <v>3035</v>
      </c>
      <c r="D14" s="75" t="s">
        <v>59</v>
      </c>
      <c r="E14" s="76">
        <v>1.5001954004822471</v>
      </c>
      <c r="F14" s="104">
        <v>10.002068946282616</v>
      </c>
      <c r="G14" s="105" t="s">
        <v>1600</v>
      </c>
      <c r="H14" s="106"/>
      <c r="I14" s="74" t="s">
        <v>220</v>
      </c>
      <c r="J14" s="79"/>
      <c r="K14" s="107"/>
      <c r="L14" s="51" t="s">
        <v>2056</v>
      </c>
      <c r="M14" s="110">
        <v>1.2298369437065748</v>
      </c>
      <c r="N14" s="111">
        <v>4631.923828125</v>
      </c>
      <c r="O14" s="111">
        <v>2837.6630859375</v>
      </c>
      <c r="P14" s="112"/>
      <c r="Q14" s="85"/>
      <c r="R14" s="85"/>
      <c r="S14" s="109"/>
      <c r="T14" s="49">
        <v>2</v>
      </c>
      <c r="U14" s="49">
        <v>1</v>
      </c>
      <c r="V14" s="50">
        <v>0</v>
      </c>
      <c r="W14" s="50">
        <v>1</v>
      </c>
      <c r="X14" s="50">
        <v>0</v>
      </c>
      <c r="Y14" s="50">
        <v>1.298243</v>
      </c>
      <c r="Z14" s="50">
        <v>0</v>
      </c>
      <c r="AA14" s="50">
        <v>0</v>
      </c>
      <c r="AB14" s="80">
        <v>14</v>
      </c>
      <c r="AC1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 s="81"/>
      <c r="AE14" s="88">
        <v>761</v>
      </c>
      <c r="AF14" s="88">
        <v>819</v>
      </c>
      <c r="AG14" s="88">
        <v>2096</v>
      </c>
      <c r="AH14" s="88">
        <v>609</v>
      </c>
      <c r="AI14" s="88"/>
      <c r="AJ14" s="88" t="s">
        <v>1116</v>
      </c>
      <c r="AK14" s="88" t="s">
        <v>1318</v>
      </c>
      <c r="AL14" s="70" t="s">
        <v>1458</v>
      </c>
      <c r="AM14" s="88"/>
      <c r="AN14" s="100">
        <v>41243.745648148149</v>
      </c>
      <c r="AO14" s="88" t="s">
        <v>208</v>
      </c>
      <c r="AP14" s="70" t="s">
        <v>1828</v>
      </c>
      <c r="AQ14" s="88" t="s">
        <v>66</v>
      </c>
      <c r="AR14" s="49" t="s">
        <v>586</v>
      </c>
      <c r="AS14" s="49" t="s">
        <v>586</v>
      </c>
      <c r="AT14" s="49" t="s">
        <v>631</v>
      </c>
      <c r="AU14" s="49" t="s">
        <v>631</v>
      </c>
      <c r="AV14" s="49" t="s">
        <v>662</v>
      </c>
      <c r="AW14" s="49" t="s">
        <v>662</v>
      </c>
      <c r="AX14" s="136" t="s">
        <v>2568</v>
      </c>
      <c r="AY14" s="136" t="s">
        <v>2568</v>
      </c>
      <c r="AZ14" s="136" t="s">
        <v>2685</v>
      </c>
      <c r="BA14" s="136" t="s">
        <v>2685</v>
      </c>
      <c r="BB14" s="71"/>
    </row>
    <row r="15" spans="1:56" ht="41.45" customHeight="1">
      <c r="A15" s="89" t="s">
        <v>221</v>
      </c>
      <c r="B15" s="12"/>
      <c r="C15" s="75" t="s">
        <v>3035</v>
      </c>
      <c r="D15" s="75" t="s">
        <v>56</v>
      </c>
      <c r="E15" s="76">
        <v>1.5000002394613754</v>
      </c>
      <c r="F15" s="104">
        <v>10.000002535473385</v>
      </c>
      <c r="G15" s="105" t="s">
        <v>1601</v>
      </c>
      <c r="H15" s="106"/>
      <c r="I15" s="74" t="s">
        <v>221</v>
      </c>
      <c r="J15" s="79"/>
      <c r="K15" s="107"/>
      <c r="L15" s="51" t="s">
        <v>2057</v>
      </c>
      <c r="M15" s="110">
        <v>1.000281662921209</v>
      </c>
      <c r="N15" s="111">
        <v>91.277877807617188</v>
      </c>
      <c r="O15" s="111">
        <v>5263.1630859375</v>
      </c>
      <c r="P15" s="112"/>
      <c r="Q15" s="85"/>
      <c r="R15" s="85"/>
      <c r="S15" s="109"/>
      <c r="T15" s="49">
        <v>0</v>
      </c>
      <c r="U15" s="49">
        <v>1</v>
      </c>
      <c r="V15" s="50">
        <v>0</v>
      </c>
      <c r="W15" s="50">
        <v>1</v>
      </c>
      <c r="X15" s="50">
        <v>0</v>
      </c>
      <c r="Y15" s="50">
        <v>0.70175299999999996</v>
      </c>
      <c r="Z15" s="50">
        <v>0</v>
      </c>
      <c r="AA15" s="50">
        <v>0</v>
      </c>
      <c r="AB15" s="80">
        <v>15</v>
      </c>
      <c r="AC1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 s="81"/>
      <c r="AE15" s="88">
        <v>54</v>
      </c>
      <c r="AF15" s="88">
        <v>4</v>
      </c>
      <c r="AG15" s="88">
        <v>109</v>
      </c>
      <c r="AH15" s="88">
        <v>16</v>
      </c>
      <c r="AI15" s="88"/>
      <c r="AJ15" s="88"/>
      <c r="AK15" s="88"/>
      <c r="AL15" s="70"/>
      <c r="AM15" s="88"/>
      <c r="AN15" s="100">
        <v>42050.25304398148</v>
      </c>
      <c r="AO15" s="88" t="s">
        <v>208</v>
      </c>
      <c r="AP15" s="70" t="s">
        <v>1829</v>
      </c>
      <c r="AQ15" s="88" t="s">
        <v>66</v>
      </c>
      <c r="AR15" s="49" t="s">
        <v>586</v>
      </c>
      <c r="AS15" s="49" t="s">
        <v>586</v>
      </c>
      <c r="AT15" s="49" t="s">
        <v>631</v>
      </c>
      <c r="AU15" s="49" t="s">
        <v>631</v>
      </c>
      <c r="AV15" s="49" t="s">
        <v>662</v>
      </c>
      <c r="AW15" s="49" t="s">
        <v>662</v>
      </c>
      <c r="AX15" s="136" t="s">
        <v>2799</v>
      </c>
      <c r="AY15" s="136" t="s">
        <v>2799</v>
      </c>
      <c r="AZ15" s="136" t="s">
        <v>2916</v>
      </c>
      <c r="BA15" s="136" t="s">
        <v>2916</v>
      </c>
      <c r="BB15" s="71"/>
    </row>
    <row r="16" spans="1:56" ht="41.45" customHeight="1">
      <c r="A16" s="89" t="s">
        <v>222</v>
      </c>
      <c r="B16" s="12"/>
      <c r="C16" s="75" t="s">
        <v>3043</v>
      </c>
      <c r="D16" s="75" t="s">
        <v>59</v>
      </c>
      <c r="E16" s="76">
        <v>1.5017832688618795</v>
      </c>
      <c r="F16" s="104">
        <v>10.018881670302253</v>
      </c>
      <c r="G16" s="105" t="s">
        <v>1602</v>
      </c>
      <c r="H16" s="106"/>
      <c r="I16" s="74" t="s">
        <v>222</v>
      </c>
      <c r="J16" s="79"/>
      <c r="K16" s="107"/>
      <c r="L16" s="51" t="s">
        <v>2058</v>
      </c>
      <c r="M16" s="110">
        <v>3.0975437742437033</v>
      </c>
      <c r="N16" s="111">
        <v>7183.33447265625</v>
      </c>
      <c r="O16" s="111">
        <v>6739.681640625</v>
      </c>
      <c r="P16" s="112"/>
      <c r="Q16" s="85"/>
      <c r="R16" s="85"/>
      <c r="S16" s="109"/>
      <c r="T16" s="49">
        <v>1</v>
      </c>
      <c r="U16" s="49">
        <v>1</v>
      </c>
      <c r="V16" s="50">
        <v>0</v>
      </c>
      <c r="W16" s="50">
        <v>0</v>
      </c>
      <c r="X16" s="50">
        <v>0</v>
      </c>
      <c r="Y16" s="50">
        <v>0.99999800000000005</v>
      </c>
      <c r="Z16" s="50">
        <v>0</v>
      </c>
      <c r="AA16" s="50" t="s">
        <v>3033</v>
      </c>
      <c r="AB16" s="80">
        <v>16</v>
      </c>
      <c r="AC1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 s="81"/>
      <c r="AE16" s="88">
        <v>211</v>
      </c>
      <c r="AF16" s="88">
        <v>7450</v>
      </c>
      <c r="AG16" s="88">
        <v>13691</v>
      </c>
      <c r="AH16" s="88">
        <v>23</v>
      </c>
      <c r="AI16" s="88">
        <v>-25200</v>
      </c>
      <c r="AJ16" s="88" t="s">
        <v>1117</v>
      </c>
      <c r="AK16" s="88" t="s">
        <v>1319</v>
      </c>
      <c r="AL16" s="70" t="s">
        <v>1459</v>
      </c>
      <c r="AM16" s="88" t="s">
        <v>1567</v>
      </c>
      <c r="AN16" s="100">
        <v>39931.937326388892</v>
      </c>
      <c r="AO16" s="88" t="s">
        <v>208</v>
      </c>
      <c r="AP16" s="70" t="s">
        <v>1830</v>
      </c>
      <c r="AQ16" s="88" t="s">
        <v>66</v>
      </c>
      <c r="AR16" s="49" t="s">
        <v>587</v>
      </c>
      <c r="AS16" s="49" t="s">
        <v>587</v>
      </c>
      <c r="AT16" s="49" t="s">
        <v>632</v>
      </c>
      <c r="AU16" s="49" t="s">
        <v>632</v>
      </c>
      <c r="AV16" s="49" t="s">
        <v>663</v>
      </c>
      <c r="AW16" s="49" t="s">
        <v>663</v>
      </c>
      <c r="AX16" s="136" t="s">
        <v>2800</v>
      </c>
      <c r="AY16" s="136" t="s">
        <v>2800</v>
      </c>
      <c r="AZ16" s="136" t="s">
        <v>2917</v>
      </c>
      <c r="BA16" s="136" t="s">
        <v>2917</v>
      </c>
      <c r="BB16" s="71"/>
    </row>
    <row r="17" spans="1:54" ht="41.45" customHeight="1">
      <c r="A17" s="89" t="s">
        <v>223</v>
      </c>
      <c r="B17" s="12"/>
      <c r="C17" s="75" t="s">
        <v>3035</v>
      </c>
      <c r="D17" s="75" t="s">
        <v>59</v>
      </c>
      <c r="E17" s="76">
        <v>1.5000395111269249</v>
      </c>
      <c r="F17" s="104">
        <v>10.000418353108618</v>
      </c>
      <c r="G17" s="105" t="s">
        <v>1603</v>
      </c>
      <c r="H17" s="106"/>
      <c r="I17" s="74" t="s">
        <v>223</v>
      </c>
      <c r="J17" s="79"/>
      <c r="K17" s="107"/>
      <c r="L17" s="51" t="s">
        <v>2059</v>
      </c>
      <c r="M17" s="110">
        <v>1.0464743819994913</v>
      </c>
      <c r="N17" s="111">
        <v>1994.0247802734375</v>
      </c>
      <c r="O17" s="111">
        <v>7993.06298828125</v>
      </c>
      <c r="P17" s="112" t="s">
        <v>65</v>
      </c>
      <c r="Q17" s="85"/>
      <c r="R17" s="85"/>
      <c r="S17" s="109"/>
      <c r="T17" s="49">
        <v>1</v>
      </c>
      <c r="U17" s="49">
        <v>1</v>
      </c>
      <c r="V17" s="50">
        <v>0</v>
      </c>
      <c r="W17" s="50">
        <v>0</v>
      </c>
      <c r="X17" s="50">
        <v>0</v>
      </c>
      <c r="Y17" s="50">
        <v>0.99999800000000005</v>
      </c>
      <c r="Z17" s="50">
        <v>0</v>
      </c>
      <c r="AA17" s="50" t="s">
        <v>3033</v>
      </c>
      <c r="AB17" s="80">
        <v>17</v>
      </c>
      <c r="AC1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 s="81"/>
      <c r="AE17" s="88">
        <v>198</v>
      </c>
      <c r="AF17" s="88">
        <v>168</v>
      </c>
      <c r="AG17" s="88">
        <v>830</v>
      </c>
      <c r="AH17" s="88">
        <v>728</v>
      </c>
      <c r="AI17" s="88"/>
      <c r="AJ17" s="88" t="s">
        <v>1118</v>
      </c>
      <c r="AK17" s="88"/>
      <c r="AL17" s="70"/>
      <c r="AM17" s="88"/>
      <c r="AN17" s="100">
        <v>42025.796249999999</v>
      </c>
      <c r="AO17" s="88" t="s">
        <v>208</v>
      </c>
      <c r="AP17" s="70" t="s">
        <v>1831</v>
      </c>
      <c r="AQ17" s="88" t="s">
        <v>66</v>
      </c>
      <c r="AR17" s="49"/>
      <c r="AS17" s="49"/>
      <c r="AT17" s="49"/>
      <c r="AU17" s="49"/>
      <c r="AV17" s="49"/>
      <c r="AW17" s="49"/>
      <c r="AX17" s="136" t="s">
        <v>2801</v>
      </c>
      <c r="AY17" s="136" t="s">
        <v>2801</v>
      </c>
      <c r="AZ17" s="136" t="s">
        <v>2918</v>
      </c>
      <c r="BA17" s="136" t="s">
        <v>2918</v>
      </c>
      <c r="BB17" s="71"/>
    </row>
    <row r="18" spans="1:54" ht="41.45" customHeight="1">
      <c r="A18" s="89" t="s">
        <v>224</v>
      </c>
      <c r="B18" s="12"/>
      <c r="C18" s="75" t="s">
        <v>3035</v>
      </c>
      <c r="D18" s="75" t="s">
        <v>56</v>
      </c>
      <c r="E18" s="76">
        <v>1.5000141282211428</v>
      </c>
      <c r="F18" s="104">
        <v>10.000149592929748</v>
      </c>
      <c r="G18" s="105" t="s">
        <v>1604</v>
      </c>
      <c r="H18" s="106"/>
      <c r="I18" s="74" t="s">
        <v>224</v>
      </c>
      <c r="J18" s="79"/>
      <c r="K18" s="107"/>
      <c r="L18" s="51" t="s">
        <v>2060</v>
      </c>
      <c r="M18" s="110">
        <v>1.0166181123513331</v>
      </c>
      <c r="N18" s="111">
        <v>1215.62841796875</v>
      </c>
      <c r="O18" s="111">
        <v>9708.583984375</v>
      </c>
      <c r="P18" s="112"/>
      <c r="Q18" s="85"/>
      <c r="R18" s="85"/>
      <c r="S18" s="109"/>
      <c r="T18" s="49">
        <v>0</v>
      </c>
      <c r="U18" s="49">
        <v>2</v>
      </c>
      <c r="V18" s="50">
        <v>2</v>
      </c>
      <c r="W18" s="50">
        <v>0.5</v>
      </c>
      <c r="X18" s="50">
        <v>0</v>
      </c>
      <c r="Y18" s="50">
        <v>1.4594560000000001</v>
      </c>
      <c r="Z18" s="50">
        <v>0</v>
      </c>
      <c r="AA18" s="50">
        <v>0</v>
      </c>
      <c r="AB18" s="80">
        <v>18</v>
      </c>
      <c r="AC1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 s="81"/>
      <c r="AE18" s="88">
        <v>381</v>
      </c>
      <c r="AF18" s="88">
        <v>62</v>
      </c>
      <c r="AG18" s="88">
        <v>2802</v>
      </c>
      <c r="AH18" s="88">
        <v>14</v>
      </c>
      <c r="AI18" s="88">
        <v>-18000</v>
      </c>
      <c r="AJ18" s="88" t="s">
        <v>1119</v>
      </c>
      <c r="AK18" s="88" t="s">
        <v>1320</v>
      </c>
      <c r="AL18" s="70"/>
      <c r="AM18" s="88" t="s">
        <v>1563</v>
      </c>
      <c r="AN18" s="100">
        <v>40127.083993055552</v>
      </c>
      <c r="AO18" s="88" t="s">
        <v>208</v>
      </c>
      <c r="AP18" s="70" t="s">
        <v>1832</v>
      </c>
      <c r="AQ18" s="88" t="s">
        <v>66</v>
      </c>
      <c r="AR18" s="49"/>
      <c r="AS18" s="49"/>
      <c r="AT18" s="49"/>
      <c r="AU18" s="49"/>
      <c r="AV18" s="49"/>
      <c r="AW18" s="49"/>
      <c r="AX18" s="136" t="s">
        <v>2802</v>
      </c>
      <c r="AY18" s="136" t="s">
        <v>2802</v>
      </c>
      <c r="AZ18" s="136" t="s">
        <v>2919</v>
      </c>
      <c r="BA18" s="136" t="s">
        <v>2919</v>
      </c>
      <c r="BB18" s="71"/>
    </row>
    <row r="19" spans="1:54" ht="41.45" customHeight="1">
      <c r="A19" s="89" t="s">
        <v>404</v>
      </c>
      <c r="B19" s="12"/>
      <c r="C19" s="75" t="s">
        <v>3035</v>
      </c>
      <c r="D19" s="75" t="s">
        <v>59</v>
      </c>
      <c r="E19" s="76">
        <v>2.7923713662792746</v>
      </c>
      <c r="F19" s="104">
        <v>23.683932113545261</v>
      </c>
      <c r="G19" s="105" t="s">
        <v>1605</v>
      </c>
      <c r="H19" s="106"/>
      <c r="I19" s="74" t="s">
        <v>404</v>
      </c>
      <c r="J19" s="79"/>
      <c r="K19" s="107"/>
      <c r="L19" s="51" t="s">
        <v>2061</v>
      </c>
      <c r="M19" s="110">
        <v>1521.1328141247279</v>
      </c>
      <c r="N19" s="111">
        <v>9821.234375</v>
      </c>
      <c r="O19" s="111">
        <v>4211.68310546875</v>
      </c>
      <c r="P19" s="112"/>
      <c r="Q19" s="85"/>
      <c r="R19" s="85"/>
      <c r="S19" s="109"/>
      <c r="T19" s="49">
        <v>1</v>
      </c>
      <c r="U19" s="49">
        <v>0</v>
      </c>
      <c r="V19" s="50">
        <v>0</v>
      </c>
      <c r="W19" s="50">
        <v>0.33333299999999999</v>
      </c>
      <c r="X19" s="50">
        <v>0</v>
      </c>
      <c r="Y19" s="50">
        <v>0.77026899999999998</v>
      </c>
      <c r="Z19" s="50">
        <v>0</v>
      </c>
      <c r="AA19" s="50">
        <v>0</v>
      </c>
      <c r="AB19" s="80">
        <v>19</v>
      </c>
      <c r="AC1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 s="81"/>
      <c r="AE19" s="88">
        <v>9</v>
      </c>
      <c r="AF19" s="88">
        <v>5396996</v>
      </c>
      <c r="AG19" s="88">
        <v>766</v>
      </c>
      <c r="AH19" s="88">
        <v>0</v>
      </c>
      <c r="AI19" s="88">
        <v>-14400</v>
      </c>
      <c r="AJ19" s="88" t="s">
        <v>1120</v>
      </c>
      <c r="AK19" s="88"/>
      <c r="AL19" s="70" t="s">
        <v>1460</v>
      </c>
      <c r="AM19" s="88" t="s">
        <v>1564</v>
      </c>
      <c r="AN19" s="100">
        <v>40857.842372685183</v>
      </c>
      <c r="AO19" s="88" t="s">
        <v>208</v>
      </c>
      <c r="AP19" s="70" t="s">
        <v>1833</v>
      </c>
      <c r="AQ19" s="88" t="s">
        <v>65</v>
      </c>
      <c r="AR19" s="49"/>
      <c r="AS19" s="49"/>
      <c r="AT19" s="49"/>
      <c r="AU19" s="49"/>
      <c r="AV19" s="49"/>
      <c r="AW19" s="49"/>
      <c r="AX19" s="49"/>
      <c r="AY19" s="49"/>
      <c r="AZ19" s="49"/>
      <c r="BA19" s="49"/>
    </row>
    <row r="20" spans="1:54" ht="41.45" customHeight="1">
      <c r="A20" s="89" t="s">
        <v>405</v>
      </c>
      <c r="B20" s="12"/>
      <c r="C20" s="75" t="s">
        <v>3034</v>
      </c>
      <c r="D20" s="75" t="s">
        <v>59</v>
      </c>
      <c r="E20" s="76">
        <v>1.6061470016759478</v>
      </c>
      <c r="F20" s="104">
        <v>11.123909429510036</v>
      </c>
      <c r="G20" s="105" t="s">
        <v>1606</v>
      </c>
      <c r="H20" s="106"/>
      <c r="I20" s="74" t="s">
        <v>405</v>
      </c>
      <c r="J20" s="79"/>
      <c r="K20" s="107"/>
      <c r="L20" s="51" t="s">
        <v>2062</v>
      </c>
      <c r="M20" s="110">
        <v>125.85384973601496</v>
      </c>
      <c r="N20" s="111">
        <v>9648.2568359375</v>
      </c>
      <c r="O20" s="111">
        <v>3198.007568359375</v>
      </c>
      <c r="P20" s="112"/>
      <c r="Q20" s="85"/>
      <c r="R20" s="85"/>
      <c r="S20" s="109"/>
      <c r="T20" s="49">
        <v>1</v>
      </c>
      <c r="U20" s="49">
        <v>0</v>
      </c>
      <c r="V20" s="50">
        <v>0</v>
      </c>
      <c r="W20" s="50">
        <v>0.33333299999999999</v>
      </c>
      <c r="X20" s="50">
        <v>0</v>
      </c>
      <c r="Y20" s="50">
        <v>0.77026899999999998</v>
      </c>
      <c r="Z20" s="50">
        <v>0</v>
      </c>
      <c r="AA20" s="50">
        <v>0</v>
      </c>
      <c r="AB20" s="80">
        <v>20</v>
      </c>
      <c r="AC2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 s="81"/>
      <c r="AE20" s="88">
        <v>386</v>
      </c>
      <c r="AF20" s="88">
        <v>443277</v>
      </c>
      <c r="AG20" s="88">
        <v>47462</v>
      </c>
      <c r="AH20" s="88">
        <v>1218</v>
      </c>
      <c r="AI20" s="88">
        <v>-14400</v>
      </c>
      <c r="AJ20" s="88" t="s">
        <v>1121</v>
      </c>
      <c r="AK20" s="88" t="s">
        <v>1321</v>
      </c>
      <c r="AL20" s="70" t="s">
        <v>1461</v>
      </c>
      <c r="AM20" s="88" t="s">
        <v>1564</v>
      </c>
      <c r="AN20" s="100">
        <v>39337.805115740739</v>
      </c>
      <c r="AO20" s="88" t="s">
        <v>208</v>
      </c>
      <c r="AP20" s="70" t="s">
        <v>1834</v>
      </c>
      <c r="AQ20" s="88" t="s">
        <v>65</v>
      </c>
      <c r="AR20" s="49"/>
      <c r="AS20" s="49"/>
      <c r="AT20" s="49"/>
      <c r="AU20" s="49"/>
      <c r="AV20" s="49"/>
      <c r="AW20" s="49"/>
      <c r="AX20" s="49"/>
      <c r="AY20" s="49"/>
      <c r="AZ20" s="49"/>
      <c r="BA20" s="49"/>
    </row>
    <row r="21" spans="1:54" ht="41.45" customHeight="1">
      <c r="A21" s="89" t="s">
        <v>225</v>
      </c>
      <c r="B21" s="12"/>
      <c r="C21" s="75" t="s">
        <v>3041</v>
      </c>
      <c r="D21" s="75" t="s">
        <v>56</v>
      </c>
      <c r="E21" s="76">
        <v>1.5007171868190317</v>
      </c>
      <c r="F21" s="104">
        <v>10.007593742789748</v>
      </c>
      <c r="G21" s="105" t="s">
        <v>1607</v>
      </c>
      <c r="H21" s="106"/>
      <c r="I21" s="74" t="s">
        <v>225</v>
      </c>
      <c r="J21" s="79"/>
      <c r="K21" s="107"/>
      <c r="L21" s="51" t="s">
        <v>2063</v>
      </c>
      <c r="M21" s="110">
        <v>1.8435804490210679</v>
      </c>
      <c r="N21" s="111">
        <v>6404.93798828125</v>
      </c>
      <c r="O21" s="111">
        <v>9698.4384765625</v>
      </c>
      <c r="P21" s="112"/>
      <c r="Q21" s="85"/>
      <c r="R21" s="85"/>
      <c r="S21" s="109"/>
      <c r="T21" s="49">
        <v>0</v>
      </c>
      <c r="U21" s="49">
        <v>5</v>
      </c>
      <c r="V21" s="50">
        <v>0</v>
      </c>
      <c r="W21" s="50">
        <v>0.14285700000000001</v>
      </c>
      <c r="X21" s="50">
        <v>0.12826399999999999</v>
      </c>
      <c r="Y21" s="50">
        <v>0.88960799999999995</v>
      </c>
      <c r="Z21" s="50">
        <v>0.8</v>
      </c>
      <c r="AA21" s="50">
        <v>0</v>
      </c>
      <c r="AB21" s="80">
        <v>21</v>
      </c>
      <c r="AC2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 s="81"/>
      <c r="AE21" s="88">
        <v>3288</v>
      </c>
      <c r="AF21" s="88">
        <v>2998</v>
      </c>
      <c r="AG21" s="88">
        <v>23165</v>
      </c>
      <c r="AH21" s="88">
        <v>13186</v>
      </c>
      <c r="AI21" s="88"/>
      <c r="AJ21" s="88" t="s">
        <v>1122</v>
      </c>
      <c r="AK21" s="88" t="s">
        <v>1322</v>
      </c>
      <c r="AL21" s="70"/>
      <c r="AM21" s="88"/>
      <c r="AN21" s="100">
        <v>40750.556990740741</v>
      </c>
      <c r="AO21" s="88" t="s">
        <v>208</v>
      </c>
      <c r="AP21" s="70" t="s">
        <v>1835</v>
      </c>
      <c r="AQ21" s="88" t="s">
        <v>66</v>
      </c>
      <c r="AR21" s="49"/>
      <c r="AS21" s="49"/>
      <c r="AT21" s="49"/>
      <c r="AU21" s="49"/>
      <c r="AV21" s="49" t="s">
        <v>664</v>
      </c>
      <c r="AW21" s="49" t="s">
        <v>664</v>
      </c>
      <c r="AX21" s="136" t="s">
        <v>2803</v>
      </c>
      <c r="AY21" s="136" t="s">
        <v>2803</v>
      </c>
      <c r="AZ21" s="136" t="s">
        <v>2920</v>
      </c>
      <c r="BA21" s="136" t="s">
        <v>2920</v>
      </c>
      <c r="BB21" s="71"/>
    </row>
    <row r="22" spans="1:54" ht="41.45" customHeight="1">
      <c r="A22" s="89" t="s">
        <v>398</v>
      </c>
      <c r="B22" s="12"/>
      <c r="C22" s="75" t="s">
        <v>3043</v>
      </c>
      <c r="D22" s="75" t="s">
        <v>59</v>
      </c>
      <c r="E22" s="76">
        <v>1.5005696786118452</v>
      </c>
      <c r="F22" s="104">
        <v>10.006031891184243</v>
      </c>
      <c r="G22" s="105" t="s">
        <v>1608</v>
      </c>
      <c r="H22" s="106"/>
      <c r="I22" s="74" t="s">
        <v>398</v>
      </c>
      <c r="J22" s="79"/>
      <c r="K22" s="107"/>
      <c r="L22" s="51" t="s">
        <v>2064</v>
      </c>
      <c r="M22" s="110">
        <v>1.6700760895563007</v>
      </c>
      <c r="N22" s="111">
        <v>6102.228515625</v>
      </c>
      <c r="O22" s="111">
        <v>9708.56640625</v>
      </c>
      <c r="P22" s="112"/>
      <c r="Q22" s="85"/>
      <c r="R22" s="85"/>
      <c r="S22" s="109"/>
      <c r="T22" s="49">
        <v>5</v>
      </c>
      <c r="U22" s="49">
        <v>4</v>
      </c>
      <c r="V22" s="50">
        <v>0.4</v>
      </c>
      <c r="W22" s="50">
        <v>0.16666700000000001</v>
      </c>
      <c r="X22" s="50">
        <v>0.147289</v>
      </c>
      <c r="Y22" s="50">
        <v>1.0441530000000001</v>
      </c>
      <c r="Z22" s="50">
        <v>0.56666666666666665</v>
      </c>
      <c r="AA22" s="50">
        <v>0.5</v>
      </c>
      <c r="AB22" s="80">
        <v>22</v>
      </c>
      <c r="AC2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 s="81"/>
      <c r="AE22" s="88">
        <v>2298</v>
      </c>
      <c r="AF22" s="88">
        <v>2382</v>
      </c>
      <c r="AG22" s="88">
        <v>8762</v>
      </c>
      <c r="AH22" s="88">
        <v>1123</v>
      </c>
      <c r="AI22" s="88">
        <v>-18000</v>
      </c>
      <c r="AJ22" s="88" t="s">
        <v>1123</v>
      </c>
      <c r="AK22" s="88" t="s">
        <v>1323</v>
      </c>
      <c r="AL22" s="70" t="s">
        <v>1462</v>
      </c>
      <c r="AM22" s="88" t="s">
        <v>1562</v>
      </c>
      <c r="AN22" s="100">
        <v>39986.616354166668</v>
      </c>
      <c r="AO22" s="88" t="s">
        <v>208</v>
      </c>
      <c r="AP22" s="70" t="s">
        <v>1836</v>
      </c>
      <c r="AQ22" s="88" t="s">
        <v>66</v>
      </c>
      <c r="AR22" s="49"/>
      <c r="AS22" s="49"/>
      <c r="AT22" s="49"/>
      <c r="AU22" s="49"/>
      <c r="AV22" s="49" t="s">
        <v>664</v>
      </c>
      <c r="AW22" s="49" t="s">
        <v>664</v>
      </c>
      <c r="AX22" s="136" t="s">
        <v>2803</v>
      </c>
      <c r="AY22" s="136" t="s">
        <v>2803</v>
      </c>
      <c r="AZ22" s="136" t="s">
        <v>2920</v>
      </c>
      <c r="BA22" s="136" t="s">
        <v>2920</v>
      </c>
      <c r="BB22" s="71"/>
    </row>
    <row r="23" spans="1:54" ht="41.45" customHeight="1">
      <c r="A23" s="89" t="s">
        <v>406</v>
      </c>
      <c r="B23" s="12"/>
      <c r="C23" s="75" t="s">
        <v>3035</v>
      </c>
      <c r="D23" s="75" t="s">
        <v>59</v>
      </c>
      <c r="E23" s="76">
        <v>1.5077240661217652</v>
      </c>
      <c r="F23" s="104">
        <v>10.081784229524573</v>
      </c>
      <c r="G23" s="105" t="s">
        <v>1609</v>
      </c>
      <c r="H23" s="106"/>
      <c r="I23" s="74" t="s">
        <v>406</v>
      </c>
      <c r="J23" s="79"/>
      <c r="K23" s="107"/>
      <c r="L23" s="51" t="s">
        <v>2065</v>
      </c>
      <c r="M23" s="110">
        <v>10.085319186518719</v>
      </c>
      <c r="N23" s="111">
        <v>9172.5703125</v>
      </c>
      <c r="O23" s="111">
        <v>986.4915771484375</v>
      </c>
      <c r="P23" s="112"/>
      <c r="Q23" s="85"/>
      <c r="R23" s="85"/>
      <c r="S23" s="109"/>
      <c r="T23" s="49">
        <v>6</v>
      </c>
      <c r="U23" s="49">
        <v>0</v>
      </c>
      <c r="V23" s="50">
        <v>0.4</v>
      </c>
      <c r="W23" s="50">
        <v>0.16666700000000001</v>
      </c>
      <c r="X23" s="50">
        <v>0.147289</v>
      </c>
      <c r="Y23" s="50">
        <v>1.0441530000000001</v>
      </c>
      <c r="Z23" s="50">
        <v>0.66666666666666663</v>
      </c>
      <c r="AA23" s="50">
        <v>0</v>
      </c>
      <c r="AB23" s="80">
        <v>23</v>
      </c>
      <c r="AC2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3" s="81"/>
      <c r="AE23" s="88">
        <v>10673</v>
      </c>
      <c r="AF23" s="88">
        <v>32259</v>
      </c>
      <c r="AG23" s="88">
        <v>4785</v>
      </c>
      <c r="AH23" s="88">
        <v>11</v>
      </c>
      <c r="AI23" s="88">
        <v>-14400</v>
      </c>
      <c r="AJ23" s="88" t="s">
        <v>1124</v>
      </c>
      <c r="AK23" s="88" t="s">
        <v>1324</v>
      </c>
      <c r="AL23" s="70" t="s">
        <v>1463</v>
      </c>
      <c r="AM23" s="88" t="s">
        <v>1564</v>
      </c>
      <c r="AN23" s="100">
        <v>40438.695925925924</v>
      </c>
      <c r="AO23" s="88" t="s">
        <v>208</v>
      </c>
      <c r="AP23" s="70" t="s">
        <v>1837</v>
      </c>
      <c r="AQ23" s="88" t="s">
        <v>65</v>
      </c>
      <c r="AR23" s="49"/>
      <c r="AS23" s="49"/>
      <c r="AT23" s="49"/>
      <c r="AU23" s="49"/>
      <c r="AV23" s="49"/>
      <c r="AW23" s="49"/>
      <c r="AX23" s="49"/>
      <c r="AY23" s="49"/>
      <c r="AZ23" s="49"/>
      <c r="BA23" s="49"/>
    </row>
    <row r="24" spans="1:54" ht="41.45" customHeight="1">
      <c r="A24" s="89" t="s">
        <v>399</v>
      </c>
      <c r="B24" s="12"/>
      <c r="C24" s="75" t="s">
        <v>3041</v>
      </c>
      <c r="D24" s="75" t="s">
        <v>59</v>
      </c>
      <c r="E24" s="76">
        <v>1.5017619567994775</v>
      </c>
      <c r="F24" s="104">
        <v>10.01865601317094</v>
      </c>
      <c r="G24" s="105" t="s">
        <v>1610</v>
      </c>
      <c r="H24" s="106"/>
      <c r="I24" s="74" t="s">
        <v>399</v>
      </c>
      <c r="J24" s="79"/>
      <c r="K24" s="107"/>
      <c r="L24" s="51" t="s">
        <v>2066</v>
      </c>
      <c r="M24" s="108">
        <v>3.0724757742560991</v>
      </c>
      <c r="N24" s="83">
        <v>7140.09033203125</v>
      </c>
      <c r="O24" s="83">
        <v>6982.84423828125</v>
      </c>
      <c r="P24" s="84"/>
      <c r="Q24" s="85"/>
      <c r="R24" s="85"/>
      <c r="S24" s="109"/>
      <c r="T24" s="49">
        <v>5</v>
      </c>
      <c r="U24" s="49">
        <v>4</v>
      </c>
      <c r="V24" s="50">
        <v>0.4</v>
      </c>
      <c r="W24" s="50">
        <v>0.16666700000000001</v>
      </c>
      <c r="X24" s="50">
        <v>0.147289</v>
      </c>
      <c r="Y24" s="50">
        <v>1.0441530000000001</v>
      </c>
      <c r="Z24" s="50">
        <v>0.56666666666666665</v>
      </c>
      <c r="AA24" s="50">
        <v>0.5</v>
      </c>
      <c r="AB24" s="80">
        <v>24</v>
      </c>
      <c r="AC2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4" s="81"/>
      <c r="AE24" s="88">
        <v>7129</v>
      </c>
      <c r="AF24" s="88">
        <v>7361</v>
      </c>
      <c r="AG24" s="88">
        <v>25545</v>
      </c>
      <c r="AH24" s="88">
        <v>18350</v>
      </c>
      <c r="AI24" s="88"/>
      <c r="AJ24" s="88" t="s">
        <v>1125</v>
      </c>
      <c r="AK24" s="88" t="s">
        <v>1325</v>
      </c>
      <c r="AL24" s="70"/>
      <c r="AM24" s="88"/>
      <c r="AN24" s="100">
        <v>41078.828611111108</v>
      </c>
      <c r="AO24" s="88" t="s">
        <v>208</v>
      </c>
      <c r="AP24" s="70" t="s">
        <v>1838</v>
      </c>
      <c r="AQ24" s="88" t="s">
        <v>66</v>
      </c>
      <c r="AR24" s="49"/>
      <c r="AS24" s="49"/>
      <c r="AT24" s="49"/>
      <c r="AU24" s="49"/>
      <c r="AV24" s="49" t="s">
        <v>664</v>
      </c>
      <c r="AW24" s="49" t="s">
        <v>664</v>
      </c>
      <c r="AX24" s="136" t="s">
        <v>2803</v>
      </c>
      <c r="AY24" s="136" t="s">
        <v>2803</v>
      </c>
      <c r="AZ24" s="136" t="s">
        <v>2920</v>
      </c>
      <c r="BA24" s="136" t="s">
        <v>2920</v>
      </c>
      <c r="BB24" s="71"/>
    </row>
    <row r="25" spans="1:54" ht="41.45" customHeight="1">
      <c r="A25" s="89" t="s">
        <v>397</v>
      </c>
      <c r="B25" s="12"/>
      <c r="C25" s="75" t="s">
        <v>3039</v>
      </c>
      <c r="D25" s="75" t="s">
        <v>59</v>
      </c>
      <c r="E25" s="76">
        <v>1.5004992769675063</v>
      </c>
      <c r="F25" s="104">
        <v>10.00528646200889</v>
      </c>
      <c r="G25" s="105" t="s">
        <v>1611</v>
      </c>
      <c r="H25" s="106"/>
      <c r="I25" s="74" t="s">
        <v>397</v>
      </c>
      <c r="J25" s="79"/>
      <c r="K25" s="107"/>
      <c r="L25" s="51" t="s">
        <v>2067</v>
      </c>
      <c r="M25" s="108">
        <v>1.5872671907208435</v>
      </c>
      <c r="N25" s="83">
        <v>5929.25146484375</v>
      </c>
      <c r="O25" s="83">
        <v>9443.9326171875</v>
      </c>
      <c r="P25" s="84"/>
      <c r="Q25" s="85"/>
      <c r="R25" s="85"/>
      <c r="S25" s="109"/>
      <c r="T25" s="49">
        <v>5</v>
      </c>
      <c r="U25" s="49">
        <v>4</v>
      </c>
      <c r="V25" s="50">
        <v>0.4</v>
      </c>
      <c r="W25" s="50">
        <v>0.16666700000000001</v>
      </c>
      <c r="X25" s="50">
        <v>0.147289</v>
      </c>
      <c r="Y25" s="50">
        <v>1.0441530000000001</v>
      </c>
      <c r="Z25" s="50">
        <v>0.56666666666666665</v>
      </c>
      <c r="AA25" s="50">
        <v>0.5</v>
      </c>
      <c r="AB25" s="80">
        <v>25</v>
      </c>
      <c r="AC2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5" s="81"/>
      <c r="AE25" s="88">
        <v>2066</v>
      </c>
      <c r="AF25" s="88">
        <v>2088</v>
      </c>
      <c r="AG25" s="88">
        <v>21971</v>
      </c>
      <c r="AH25" s="88">
        <v>19754</v>
      </c>
      <c r="AI25" s="88">
        <v>-14400</v>
      </c>
      <c r="AJ25" s="88" t="s">
        <v>1126</v>
      </c>
      <c r="AK25" s="88" t="s">
        <v>1326</v>
      </c>
      <c r="AL25" s="70"/>
      <c r="AM25" s="88" t="s">
        <v>1564</v>
      </c>
      <c r="AN25" s="100">
        <v>40513.885474537034</v>
      </c>
      <c r="AO25" s="88" t="s">
        <v>208</v>
      </c>
      <c r="AP25" s="70" t="s">
        <v>1839</v>
      </c>
      <c r="AQ25" s="88" t="s">
        <v>66</v>
      </c>
      <c r="AR25" s="49"/>
      <c r="AS25" s="49"/>
      <c r="AT25" s="49"/>
      <c r="AU25" s="49"/>
      <c r="AV25" s="49" t="s">
        <v>664</v>
      </c>
      <c r="AW25" s="49" t="s">
        <v>664</v>
      </c>
      <c r="AX25" s="136" t="s">
        <v>2803</v>
      </c>
      <c r="AY25" s="136" t="s">
        <v>2803</v>
      </c>
      <c r="AZ25" s="136" t="s">
        <v>2920</v>
      </c>
      <c r="BA25" s="136" t="s">
        <v>2920</v>
      </c>
      <c r="BB25" s="71"/>
    </row>
    <row r="26" spans="1:54" ht="41.45" customHeight="1">
      <c r="A26" s="89" t="s">
        <v>396</v>
      </c>
      <c r="B26" s="12"/>
      <c r="C26" s="75" t="s">
        <v>3037</v>
      </c>
      <c r="D26" s="75" t="s">
        <v>59</v>
      </c>
      <c r="E26" s="76">
        <v>1.5010742237296082</v>
      </c>
      <c r="F26" s="104">
        <v>10.011374133607616</v>
      </c>
      <c r="G26" s="105" t="s">
        <v>1612</v>
      </c>
      <c r="H26" s="106"/>
      <c r="I26" s="74" t="s">
        <v>396</v>
      </c>
      <c r="J26" s="79"/>
      <c r="K26" s="107"/>
      <c r="L26" s="51" t="s">
        <v>2068</v>
      </c>
      <c r="M26" s="108">
        <v>2.263539864543743</v>
      </c>
      <c r="N26" s="83">
        <v>6880.62451171875</v>
      </c>
      <c r="O26" s="83">
        <v>8292.185546875</v>
      </c>
      <c r="P26" s="84"/>
      <c r="Q26" s="85"/>
      <c r="R26" s="85"/>
      <c r="S26" s="109"/>
      <c r="T26" s="49">
        <v>5</v>
      </c>
      <c r="U26" s="49">
        <v>4</v>
      </c>
      <c r="V26" s="50">
        <v>0.4</v>
      </c>
      <c r="W26" s="50">
        <v>0.16666700000000001</v>
      </c>
      <c r="X26" s="50">
        <v>0.147289</v>
      </c>
      <c r="Y26" s="50">
        <v>1.0441530000000001</v>
      </c>
      <c r="Z26" s="50">
        <v>0.56666666666666665</v>
      </c>
      <c r="AA26" s="50">
        <v>0.5</v>
      </c>
      <c r="AB26" s="80">
        <v>26</v>
      </c>
      <c r="AC2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6" s="81"/>
      <c r="AE26" s="88">
        <v>3996</v>
      </c>
      <c r="AF26" s="88">
        <v>4489</v>
      </c>
      <c r="AG26" s="88">
        <v>69591</v>
      </c>
      <c r="AH26" s="88">
        <v>4617</v>
      </c>
      <c r="AI26" s="88">
        <v>-25200</v>
      </c>
      <c r="AJ26" s="88" t="s">
        <v>1127</v>
      </c>
      <c r="AK26" s="88" t="s">
        <v>1327</v>
      </c>
      <c r="AL26" s="70"/>
      <c r="AM26" s="88" t="s">
        <v>1568</v>
      </c>
      <c r="AN26" s="100">
        <v>41378.814108796294</v>
      </c>
      <c r="AO26" s="88" t="s">
        <v>208</v>
      </c>
      <c r="AP26" s="70" t="s">
        <v>1840</v>
      </c>
      <c r="AQ26" s="88" t="s">
        <v>66</v>
      </c>
      <c r="AR26" s="49"/>
      <c r="AS26" s="49"/>
      <c r="AT26" s="49"/>
      <c r="AU26" s="49"/>
      <c r="AV26" s="49" t="s">
        <v>664</v>
      </c>
      <c r="AW26" s="49" t="s">
        <v>664</v>
      </c>
      <c r="AX26" s="136" t="s">
        <v>2804</v>
      </c>
      <c r="AY26" s="136" t="s">
        <v>2804</v>
      </c>
      <c r="AZ26" s="136" t="s">
        <v>2921</v>
      </c>
      <c r="BA26" s="136" t="s">
        <v>2921</v>
      </c>
      <c r="BB26" s="71"/>
    </row>
    <row r="27" spans="1:54" ht="41.45" customHeight="1">
      <c r="A27" s="67" t="s">
        <v>226</v>
      </c>
      <c r="C27" s="75" t="s">
        <v>3034</v>
      </c>
      <c r="D27" s="75" t="s">
        <v>56</v>
      </c>
      <c r="E27" s="76">
        <v>1.5024106576651728</v>
      </c>
      <c r="F27" s="104">
        <v>10.025524610572417</v>
      </c>
      <c r="G27" s="105" t="s">
        <v>1613</v>
      </c>
      <c r="H27" s="106"/>
      <c r="I27" s="74" t="s">
        <v>226</v>
      </c>
      <c r="J27" s="79"/>
      <c r="K27" s="107"/>
      <c r="L27" s="51" t="s">
        <v>2069</v>
      </c>
      <c r="M27" s="108">
        <v>3.8355006278113821</v>
      </c>
      <c r="N27" s="83">
        <v>7875.24267578125</v>
      </c>
      <c r="O27" s="83">
        <v>2662.83154296875</v>
      </c>
      <c r="P27" s="84"/>
      <c r="Q27" s="85"/>
      <c r="R27" s="85"/>
      <c r="S27" s="109"/>
      <c r="T27" s="49">
        <v>0</v>
      </c>
      <c r="U27" s="49">
        <v>1</v>
      </c>
      <c r="V27" s="50">
        <v>0</v>
      </c>
      <c r="W27" s="50">
        <v>1</v>
      </c>
      <c r="X27" s="50">
        <v>0</v>
      </c>
      <c r="Y27" s="50">
        <v>0.99999800000000005</v>
      </c>
      <c r="Z27" s="50">
        <v>0</v>
      </c>
      <c r="AA27" s="50">
        <v>0</v>
      </c>
      <c r="AB27" s="80">
        <v>27</v>
      </c>
      <c r="AC2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7" s="81"/>
      <c r="AE27" s="88">
        <v>8168</v>
      </c>
      <c r="AF27" s="88">
        <v>10070</v>
      </c>
      <c r="AG27" s="88">
        <v>50771</v>
      </c>
      <c r="AH27" s="88">
        <v>3798</v>
      </c>
      <c r="AI27" s="88">
        <v>-14400</v>
      </c>
      <c r="AJ27" s="88" t="s">
        <v>1128</v>
      </c>
      <c r="AK27" s="88" t="s">
        <v>1321</v>
      </c>
      <c r="AL27" s="70"/>
      <c r="AM27" s="88" t="s">
        <v>1564</v>
      </c>
      <c r="AN27" s="100">
        <v>39862.966550925928</v>
      </c>
      <c r="AO27" s="88" t="s">
        <v>208</v>
      </c>
      <c r="AP27" s="70" t="s">
        <v>1841</v>
      </c>
      <c r="AQ27" s="88" t="s">
        <v>66</v>
      </c>
      <c r="AR27" s="49"/>
      <c r="AS27" s="49"/>
      <c r="AT27" s="49"/>
      <c r="AU27" s="49"/>
      <c r="AV27" s="49"/>
      <c r="AW27" s="49"/>
      <c r="AX27" s="136" t="s">
        <v>2805</v>
      </c>
      <c r="AY27" s="136" t="s">
        <v>2805</v>
      </c>
      <c r="AZ27" s="136" t="s">
        <v>2922</v>
      </c>
      <c r="BA27" s="136" t="s">
        <v>2922</v>
      </c>
      <c r="BB27" s="71"/>
    </row>
    <row r="28" spans="1:54" ht="41.45" customHeight="1">
      <c r="A28" s="67" t="s">
        <v>407</v>
      </c>
      <c r="C28" s="75" t="s">
        <v>3035</v>
      </c>
      <c r="D28" s="75" t="s">
        <v>59</v>
      </c>
      <c r="E28" s="76">
        <v>1.5263737969530935</v>
      </c>
      <c r="F28" s="104">
        <v>10.279251967738636</v>
      </c>
      <c r="G28" s="105" t="s">
        <v>1614</v>
      </c>
      <c r="H28" s="106"/>
      <c r="I28" s="74" t="s">
        <v>407</v>
      </c>
      <c r="J28" s="79"/>
      <c r="K28" s="107"/>
      <c r="L28" s="51" t="s">
        <v>2070</v>
      </c>
      <c r="M28" s="108">
        <v>32.021790816120991</v>
      </c>
      <c r="N28" s="83">
        <v>9518.5244140625</v>
      </c>
      <c r="O28" s="83">
        <v>2491.95751953125</v>
      </c>
      <c r="P28" s="84"/>
      <c r="Q28" s="85"/>
      <c r="R28" s="85"/>
      <c r="S28" s="109"/>
      <c r="T28" s="49">
        <v>1</v>
      </c>
      <c r="U28" s="49">
        <v>0</v>
      </c>
      <c r="V28" s="50">
        <v>0</v>
      </c>
      <c r="W28" s="50">
        <v>1</v>
      </c>
      <c r="X28" s="50">
        <v>0</v>
      </c>
      <c r="Y28" s="50">
        <v>0.99999800000000005</v>
      </c>
      <c r="Z28" s="50">
        <v>0</v>
      </c>
      <c r="AA28" s="50">
        <v>0</v>
      </c>
      <c r="AB28" s="80">
        <v>28</v>
      </c>
      <c r="AC2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8" s="81"/>
      <c r="AE28" s="88">
        <v>9201</v>
      </c>
      <c r="AF28" s="88">
        <v>110141</v>
      </c>
      <c r="AG28" s="88">
        <v>2900</v>
      </c>
      <c r="AH28" s="88">
        <v>8</v>
      </c>
      <c r="AI28" s="88">
        <v>-14400</v>
      </c>
      <c r="AJ28" s="88" t="s">
        <v>1129</v>
      </c>
      <c r="AK28" s="88" t="s">
        <v>1324</v>
      </c>
      <c r="AL28" s="70" t="s">
        <v>1464</v>
      </c>
      <c r="AM28" s="88" t="s">
        <v>1564</v>
      </c>
      <c r="AN28" s="100">
        <v>39895.856157407405</v>
      </c>
      <c r="AO28" s="88" t="s">
        <v>208</v>
      </c>
      <c r="AP28" s="70" t="s">
        <v>1842</v>
      </c>
      <c r="AQ28" s="88" t="s">
        <v>65</v>
      </c>
      <c r="AR28" s="49"/>
      <c r="AS28" s="49"/>
      <c r="AT28" s="49"/>
      <c r="AU28" s="49"/>
      <c r="AV28" s="49"/>
      <c r="AW28" s="49"/>
      <c r="AX28" s="49"/>
      <c r="AY28" s="49"/>
      <c r="AZ28" s="49"/>
      <c r="BA28" s="49"/>
    </row>
    <row r="29" spans="1:54" ht="41.45" customHeight="1">
      <c r="A29" s="67" t="s">
        <v>227</v>
      </c>
      <c r="C29" s="75" t="s">
        <v>3043</v>
      </c>
      <c r="D29" s="75" t="s">
        <v>59</v>
      </c>
      <c r="E29" s="76">
        <v>1.5149469395850219</v>
      </c>
      <c r="F29" s="104">
        <v>10.158261713253173</v>
      </c>
      <c r="G29" s="105" t="s">
        <v>1615</v>
      </c>
      <c r="H29" s="106"/>
      <c r="I29" s="74" t="s">
        <v>227</v>
      </c>
      <c r="J29" s="79"/>
      <c r="K29" s="107"/>
      <c r="L29" s="51" t="s">
        <v>2071</v>
      </c>
      <c r="M29" s="108">
        <v>18.581117878946923</v>
      </c>
      <c r="N29" s="83">
        <v>9302.302734375</v>
      </c>
      <c r="O29" s="83">
        <v>1474.4970703125</v>
      </c>
      <c r="P29" s="84"/>
      <c r="Q29" s="85"/>
      <c r="R29" s="85"/>
      <c r="S29" s="109"/>
      <c r="T29" s="49">
        <v>2</v>
      </c>
      <c r="U29" s="49">
        <v>1</v>
      </c>
      <c r="V29" s="50">
        <v>0</v>
      </c>
      <c r="W29" s="50">
        <v>1</v>
      </c>
      <c r="X29" s="50">
        <v>0</v>
      </c>
      <c r="Y29" s="50">
        <v>1.298243</v>
      </c>
      <c r="Z29" s="50">
        <v>0</v>
      </c>
      <c r="AA29" s="50">
        <v>0</v>
      </c>
      <c r="AB29" s="80">
        <v>29</v>
      </c>
      <c r="AC2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9" s="81"/>
      <c r="AE29" s="88">
        <v>231</v>
      </c>
      <c r="AF29" s="88">
        <v>62422</v>
      </c>
      <c r="AG29" s="88">
        <v>8053</v>
      </c>
      <c r="AH29" s="88">
        <v>3</v>
      </c>
      <c r="AI29" s="88">
        <v>3600</v>
      </c>
      <c r="AJ29" s="88" t="s">
        <v>1130</v>
      </c>
      <c r="AK29" s="88"/>
      <c r="AL29" s="70" t="s">
        <v>1465</v>
      </c>
      <c r="AM29" s="88" t="s">
        <v>1397</v>
      </c>
      <c r="AN29" s="100">
        <v>40260.5234837963</v>
      </c>
      <c r="AO29" s="88" t="s">
        <v>208</v>
      </c>
      <c r="AP29" s="70" t="s">
        <v>1843</v>
      </c>
      <c r="AQ29" s="88" t="s">
        <v>66</v>
      </c>
      <c r="AR29" s="49" t="s">
        <v>588</v>
      </c>
      <c r="AS29" s="49" t="s">
        <v>588</v>
      </c>
      <c r="AT29" s="49" t="s">
        <v>633</v>
      </c>
      <c r="AU29" s="49" t="s">
        <v>633</v>
      </c>
      <c r="AV29" s="49" t="s">
        <v>665</v>
      </c>
      <c r="AW29" s="49" t="s">
        <v>665</v>
      </c>
      <c r="AX29" s="136" t="s">
        <v>2567</v>
      </c>
      <c r="AY29" s="136" t="s">
        <v>2567</v>
      </c>
      <c r="AZ29" s="136" t="s">
        <v>2684</v>
      </c>
      <c r="BA29" s="136" t="s">
        <v>2684</v>
      </c>
      <c r="BB29" s="71"/>
    </row>
    <row r="30" spans="1:54" ht="41.45" customHeight="1">
      <c r="A30" s="67" t="s">
        <v>228</v>
      </c>
      <c r="C30" s="75" t="s">
        <v>3034</v>
      </c>
      <c r="D30" s="75" t="s">
        <v>56</v>
      </c>
      <c r="E30" s="76">
        <v>1.5004719783707217</v>
      </c>
      <c r="F30" s="104">
        <v>10.004997418042935</v>
      </c>
      <c r="G30" s="105" t="s">
        <v>1616</v>
      </c>
      <c r="H30" s="106"/>
      <c r="I30" s="74" t="s">
        <v>228</v>
      </c>
      <c r="J30" s="79"/>
      <c r="K30" s="107"/>
      <c r="L30" s="51" t="s">
        <v>2072</v>
      </c>
      <c r="M30" s="108">
        <v>1.5551576177030133</v>
      </c>
      <c r="N30" s="83">
        <v>5842.7626953125</v>
      </c>
      <c r="O30" s="83">
        <v>9216.53125</v>
      </c>
      <c r="P30" s="84"/>
      <c r="Q30" s="85"/>
      <c r="R30" s="85"/>
      <c r="S30" s="109"/>
      <c r="T30" s="49">
        <v>0</v>
      </c>
      <c r="U30" s="49">
        <v>1</v>
      </c>
      <c r="V30" s="50">
        <v>0</v>
      </c>
      <c r="W30" s="50">
        <v>1</v>
      </c>
      <c r="X30" s="50">
        <v>0</v>
      </c>
      <c r="Y30" s="50">
        <v>0.70175299999999996</v>
      </c>
      <c r="Z30" s="50">
        <v>0</v>
      </c>
      <c r="AA30" s="50">
        <v>0</v>
      </c>
      <c r="AB30" s="80">
        <v>30</v>
      </c>
      <c r="AC3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0" s="81"/>
      <c r="AE30" s="88">
        <v>2060</v>
      </c>
      <c r="AF30" s="88">
        <v>1974</v>
      </c>
      <c r="AG30" s="88">
        <v>48538</v>
      </c>
      <c r="AH30" s="88">
        <v>39636</v>
      </c>
      <c r="AI30" s="88">
        <v>-18000</v>
      </c>
      <c r="AJ30" s="88" t="s">
        <v>1131</v>
      </c>
      <c r="AK30" s="88" t="s">
        <v>1328</v>
      </c>
      <c r="AL30" s="70" t="s">
        <v>1466</v>
      </c>
      <c r="AM30" s="88" t="s">
        <v>1563</v>
      </c>
      <c r="AN30" s="100">
        <v>40530.361446759256</v>
      </c>
      <c r="AO30" s="88" t="s">
        <v>208</v>
      </c>
      <c r="AP30" s="70" t="s">
        <v>1844</v>
      </c>
      <c r="AQ30" s="88" t="s">
        <v>66</v>
      </c>
      <c r="AR30" s="49" t="s">
        <v>588</v>
      </c>
      <c r="AS30" s="49" t="s">
        <v>588</v>
      </c>
      <c r="AT30" s="49" t="s">
        <v>633</v>
      </c>
      <c r="AU30" s="49" t="s">
        <v>633</v>
      </c>
      <c r="AV30" s="49" t="s">
        <v>665</v>
      </c>
      <c r="AW30" s="49" t="s">
        <v>665</v>
      </c>
      <c r="AX30" s="136" t="s">
        <v>2806</v>
      </c>
      <c r="AY30" s="136" t="s">
        <v>2806</v>
      </c>
      <c r="AZ30" s="136" t="s">
        <v>2923</v>
      </c>
      <c r="BA30" s="136" t="s">
        <v>2923</v>
      </c>
      <c r="BB30" s="71"/>
    </row>
    <row r="31" spans="1:54" ht="41.45" customHeight="1">
      <c r="A31" s="67" t="s">
        <v>229</v>
      </c>
      <c r="C31" s="75" t="s">
        <v>3035</v>
      </c>
      <c r="D31" s="75" t="s">
        <v>59</v>
      </c>
      <c r="E31" s="76">
        <v>1.5000823747131042</v>
      </c>
      <c r="F31" s="104">
        <v>10.000872202844633</v>
      </c>
      <c r="G31" s="105" t="s">
        <v>1617</v>
      </c>
      <c r="H31" s="106"/>
      <c r="I31" s="74" t="s">
        <v>229</v>
      </c>
      <c r="J31" s="79"/>
      <c r="K31" s="107"/>
      <c r="L31" s="51" t="s">
        <v>2073</v>
      </c>
      <c r="M31" s="108">
        <v>1.096892044895909</v>
      </c>
      <c r="N31" s="83">
        <v>2945.398193359375</v>
      </c>
      <c r="O31" s="83">
        <v>2548.457763671875</v>
      </c>
      <c r="P31" s="84"/>
      <c r="Q31" s="85"/>
      <c r="R31" s="85"/>
      <c r="S31" s="109"/>
      <c r="T31" s="49">
        <v>2</v>
      </c>
      <c r="U31" s="49">
        <v>1</v>
      </c>
      <c r="V31" s="50">
        <v>0</v>
      </c>
      <c r="W31" s="50">
        <v>1</v>
      </c>
      <c r="X31" s="50">
        <v>0</v>
      </c>
      <c r="Y31" s="50">
        <v>1.298243</v>
      </c>
      <c r="Z31" s="50">
        <v>0</v>
      </c>
      <c r="AA31" s="50">
        <v>0</v>
      </c>
      <c r="AB31" s="80">
        <v>31</v>
      </c>
      <c r="AC3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1" s="81"/>
      <c r="AE31" s="88">
        <v>468</v>
      </c>
      <c r="AF31" s="88">
        <v>347</v>
      </c>
      <c r="AG31" s="88">
        <v>868</v>
      </c>
      <c r="AH31" s="88">
        <v>359</v>
      </c>
      <c r="AI31" s="88">
        <v>-18000</v>
      </c>
      <c r="AJ31" s="88" t="s">
        <v>1132</v>
      </c>
      <c r="AK31" s="88" t="s">
        <v>1329</v>
      </c>
      <c r="AL31" s="70"/>
      <c r="AM31" s="88" t="s">
        <v>1563</v>
      </c>
      <c r="AN31" s="100">
        <v>39904.973819444444</v>
      </c>
      <c r="AO31" s="88" t="s">
        <v>208</v>
      </c>
      <c r="AP31" s="70" t="s">
        <v>1845</v>
      </c>
      <c r="AQ31" s="88" t="s">
        <v>66</v>
      </c>
      <c r="AR31" s="49"/>
      <c r="AS31" s="49"/>
      <c r="AT31" s="49"/>
      <c r="AU31" s="49"/>
      <c r="AV31" s="49" t="s">
        <v>666</v>
      </c>
      <c r="AW31" s="49" t="s">
        <v>666</v>
      </c>
      <c r="AX31" s="136" t="s">
        <v>2566</v>
      </c>
      <c r="AY31" s="136" t="s">
        <v>2566</v>
      </c>
      <c r="AZ31" s="136" t="s">
        <v>2683</v>
      </c>
      <c r="BA31" s="136" t="s">
        <v>2683</v>
      </c>
      <c r="BB31" s="71"/>
    </row>
    <row r="32" spans="1:54" ht="41.45" customHeight="1">
      <c r="A32" s="67" t="s">
        <v>230</v>
      </c>
      <c r="C32" s="75" t="s">
        <v>3035</v>
      </c>
      <c r="D32" s="75" t="s">
        <v>56</v>
      </c>
      <c r="E32" s="76">
        <v>1.5000320878242905</v>
      </c>
      <c r="F32" s="104">
        <v>10.000339753433664</v>
      </c>
      <c r="G32" s="105" t="s">
        <v>1618</v>
      </c>
      <c r="H32" s="106"/>
      <c r="I32" s="74" t="s">
        <v>230</v>
      </c>
      <c r="J32" s="79"/>
      <c r="K32" s="107"/>
      <c r="L32" s="51" t="s">
        <v>2074</v>
      </c>
      <c r="M32" s="108">
        <v>1.037742831442011</v>
      </c>
      <c r="N32" s="83">
        <v>1777.8035888671875</v>
      </c>
      <c r="O32" s="83">
        <v>8900.2119140625</v>
      </c>
      <c r="P32" s="84"/>
      <c r="Q32" s="85"/>
      <c r="R32" s="85"/>
      <c r="S32" s="109"/>
      <c r="T32" s="49">
        <v>0</v>
      </c>
      <c r="U32" s="49">
        <v>1</v>
      </c>
      <c r="V32" s="50">
        <v>0</v>
      </c>
      <c r="W32" s="50">
        <v>1</v>
      </c>
      <c r="X32" s="50">
        <v>0</v>
      </c>
      <c r="Y32" s="50">
        <v>0.70175299999999996</v>
      </c>
      <c r="Z32" s="50">
        <v>0</v>
      </c>
      <c r="AA32" s="50">
        <v>0</v>
      </c>
      <c r="AB32" s="80">
        <v>32</v>
      </c>
      <c r="AC3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2" s="81"/>
      <c r="AE32" s="88">
        <v>410</v>
      </c>
      <c r="AF32" s="88">
        <v>137</v>
      </c>
      <c r="AG32" s="88">
        <v>2476</v>
      </c>
      <c r="AH32" s="88">
        <v>234</v>
      </c>
      <c r="AI32" s="88">
        <v>-18000</v>
      </c>
      <c r="AJ32" s="88" t="s">
        <v>1133</v>
      </c>
      <c r="AK32" s="88" t="s">
        <v>1330</v>
      </c>
      <c r="AL32" s="70" t="s">
        <v>1467</v>
      </c>
      <c r="AM32" s="88" t="s">
        <v>1562</v>
      </c>
      <c r="AN32" s="100">
        <v>39934.081388888888</v>
      </c>
      <c r="AO32" s="88" t="s">
        <v>208</v>
      </c>
      <c r="AP32" s="70" t="s">
        <v>1846</v>
      </c>
      <c r="AQ32" s="88" t="s">
        <v>66</v>
      </c>
      <c r="AR32" s="49"/>
      <c r="AS32" s="49"/>
      <c r="AT32" s="49"/>
      <c r="AU32" s="49"/>
      <c r="AV32" s="49" t="s">
        <v>666</v>
      </c>
      <c r="AW32" s="49" t="s">
        <v>666</v>
      </c>
      <c r="AX32" s="136" t="s">
        <v>2807</v>
      </c>
      <c r="AY32" s="136" t="s">
        <v>2807</v>
      </c>
      <c r="AZ32" s="136" t="s">
        <v>2924</v>
      </c>
      <c r="BA32" s="136" t="s">
        <v>2924</v>
      </c>
      <c r="BB32" s="71"/>
    </row>
    <row r="33" spans="1:54" ht="41.45" customHeight="1">
      <c r="A33" s="67" t="s">
        <v>231</v>
      </c>
      <c r="C33" s="75" t="s">
        <v>3039</v>
      </c>
      <c r="D33" s="75" t="s">
        <v>56</v>
      </c>
      <c r="E33" s="76">
        <v>1.5001245199151574</v>
      </c>
      <c r="F33" s="104">
        <v>10.001318446160491</v>
      </c>
      <c r="G33" s="105" t="s">
        <v>1619</v>
      </c>
      <c r="H33" s="106"/>
      <c r="I33" s="74" t="s">
        <v>231</v>
      </c>
      <c r="J33" s="79"/>
      <c r="K33" s="107"/>
      <c r="L33" s="51" t="s">
        <v>2075</v>
      </c>
      <c r="M33" s="108">
        <v>1.1464647190286996</v>
      </c>
      <c r="N33" s="83">
        <v>3334.596435546875</v>
      </c>
      <c r="O33" s="83">
        <v>880.99249267578125</v>
      </c>
      <c r="P33" s="84"/>
      <c r="Q33" s="85"/>
      <c r="R33" s="85"/>
      <c r="S33" s="109"/>
      <c r="T33" s="49">
        <v>0</v>
      </c>
      <c r="U33" s="49">
        <v>1</v>
      </c>
      <c r="V33" s="50">
        <v>0</v>
      </c>
      <c r="W33" s="50">
        <v>1</v>
      </c>
      <c r="X33" s="50">
        <v>0</v>
      </c>
      <c r="Y33" s="50">
        <v>0.99999800000000005</v>
      </c>
      <c r="Z33" s="50">
        <v>0</v>
      </c>
      <c r="AA33" s="50">
        <v>0</v>
      </c>
      <c r="AB33" s="80">
        <v>33</v>
      </c>
      <c r="AC3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3" s="81"/>
      <c r="AE33" s="88">
        <v>514</v>
      </c>
      <c r="AF33" s="88">
        <v>523</v>
      </c>
      <c r="AG33" s="88">
        <v>21041</v>
      </c>
      <c r="AH33" s="88">
        <v>14361</v>
      </c>
      <c r="AI33" s="88">
        <v>-14400</v>
      </c>
      <c r="AJ33" s="88" t="s">
        <v>1134</v>
      </c>
      <c r="AK33" s="88" t="s">
        <v>1331</v>
      </c>
      <c r="AL33" s="70"/>
      <c r="AM33" s="88" t="s">
        <v>1564</v>
      </c>
      <c r="AN33" s="100">
        <v>41339.076504629629</v>
      </c>
      <c r="AO33" s="88" t="s">
        <v>208</v>
      </c>
      <c r="AP33" s="70" t="s">
        <v>1847</v>
      </c>
      <c r="AQ33" s="88" t="s">
        <v>66</v>
      </c>
      <c r="AR33" s="49"/>
      <c r="AS33" s="49"/>
      <c r="AT33" s="49"/>
      <c r="AU33" s="49"/>
      <c r="AV33" s="49"/>
      <c r="AW33" s="49"/>
      <c r="AX33" s="136" t="s">
        <v>2808</v>
      </c>
      <c r="AY33" s="136" t="s">
        <v>2808</v>
      </c>
      <c r="AZ33" s="136" t="s">
        <v>2925</v>
      </c>
      <c r="BA33" s="136" t="s">
        <v>2925</v>
      </c>
      <c r="BB33" s="71"/>
    </row>
    <row r="34" spans="1:54" ht="41.45" customHeight="1">
      <c r="A34" s="67" t="s">
        <v>408</v>
      </c>
      <c r="C34" s="75" t="s">
        <v>3035</v>
      </c>
      <c r="D34" s="75" t="s">
        <v>59</v>
      </c>
      <c r="E34" s="76">
        <v>1.5187658695983499</v>
      </c>
      <c r="F34" s="104">
        <v>10.198697442806059</v>
      </c>
      <c r="G34" s="105" t="s">
        <v>1620</v>
      </c>
      <c r="H34" s="106"/>
      <c r="I34" s="74" t="s">
        <v>408</v>
      </c>
      <c r="J34" s="79"/>
      <c r="K34" s="107"/>
      <c r="L34" s="51" t="s">
        <v>2076</v>
      </c>
      <c r="M34" s="108">
        <v>23.073078146388657</v>
      </c>
      <c r="N34" s="83">
        <v>9345.546875</v>
      </c>
      <c r="O34" s="83">
        <v>1659.0767822265625</v>
      </c>
      <c r="P34" s="84"/>
      <c r="Q34" s="85"/>
      <c r="R34" s="85"/>
      <c r="S34" s="109"/>
      <c r="T34" s="49">
        <v>1</v>
      </c>
      <c r="U34" s="49">
        <v>0</v>
      </c>
      <c r="V34" s="50">
        <v>0</v>
      </c>
      <c r="W34" s="50">
        <v>1</v>
      </c>
      <c r="X34" s="50">
        <v>0</v>
      </c>
      <c r="Y34" s="50">
        <v>0.99999800000000005</v>
      </c>
      <c r="Z34" s="50">
        <v>0</v>
      </c>
      <c r="AA34" s="50">
        <v>0</v>
      </c>
      <c r="AB34" s="80">
        <v>34</v>
      </c>
      <c r="AC3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4" s="81"/>
      <c r="AE34" s="88">
        <v>1008</v>
      </c>
      <c r="AF34" s="88">
        <v>78370</v>
      </c>
      <c r="AG34" s="88">
        <v>5401</v>
      </c>
      <c r="AH34" s="88">
        <v>1</v>
      </c>
      <c r="AI34" s="88">
        <v>-14400</v>
      </c>
      <c r="AJ34" s="88" t="s">
        <v>1135</v>
      </c>
      <c r="AK34" s="88" t="s">
        <v>1332</v>
      </c>
      <c r="AL34" s="70" t="s">
        <v>1468</v>
      </c>
      <c r="AM34" s="88" t="s">
        <v>1564</v>
      </c>
      <c r="AN34" s="100">
        <v>40443.625578703701</v>
      </c>
      <c r="AO34" s="88" t="s">
        <v>208</v>
      </c>
      <c r="AP34" s="70" t="s">
        <v>1848</v>
      </c>
      <c r="AQ34" s="88" t="s">
        <v>65</v>
      </c>
      <c r="AR34" s="49"/>
      <c r="AS34" s="49"/>
      <c r="AT34" s="49"/>
      <c r="AU34" s="49"/>
      <c r="AV34" s="49"/>
      <c r="AW34" s="49"/>
      <c r="AX34" s="49"/>
      <c r="AY34" s="49"/>
      <c r="AZ34" s="49"/>
      <c r="BA34" s="49"/>
    </row>
    <row r="35" spans="1:54" ht="41.45" customHeight="1">
      <c r="A35" s="67" t="s">
        <v>232</v>
      </c>
      <c r="C35" s="75" t="s">
        <v>3035</v>
      </c>
      <c r="D35" s="75" t="s">
        <v>56</v>
      </c>
      <c r="E35" s="76">
        <v>1.5000361586676707</v>
      </c>
      <c r="F35" s="104">
        <v>10.000382856481218</v>
      </c>
      <c r="G35" s="105" t="s">
        <v>1621</v>
      </c>
      <c r="H35" s="106"/>
      <c r="I35" s="74" t="s">
        <v>232</v>
      </c>
      <c r="J35" s="79"/>
      <c r="K35" s="107"/>
      <c r="L35" s="51" t="s">
        <v>2077</v>
      </c>
      <c r="M35" s="108">
        <v>1.0425311011025646</v>
      </c>
      <c r="N35" s="83">
        <v>1907.536376953125</v>
      </c>
      <c r="O35" s="83">
        <v>8387.0341796875</v>
      </c>
      <c r="P35" s="84"/>
      <c r="Q35" s="85"/>
      <c r="R35" s="85"/>
      <c r="S35" s="109"/>
      <c r="T35" s="49">
        <v>0</v>
      </c>
      <c r="U35" s="49">
        <v>1</v>
      </c>
      <c r="V35" s="50">
        <v>0</v>
      </c>
      <c r="W35" s="50">
        <v>1</v>
      </c>
      <c r="X35" s="50">
        <v>0</v>
      </c>
      <c r="Y35" s="50">
        <v>0.99999800000000005</v>
      </c>
      <c r="Z35" s="50">
        <v>0</v>
      </c>
      <c r="AA35" s="50">
        <v>0</v>
      </c>
      <c r="AB35" s="80">
        <v>35</v>
      </c>
      <c r="AC3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5" s="81"/>
      <c r="AE35" s="88">
        <v>2001</v>
      </c>
      <c r="AF35" s="88">
        <v>154</v>
      </c>
      <c r="AG35" s="88">
        <v>2184</v>
      </c>
      <c r="AH35" s="88">
        <v>39</v>
      </c>
      <c r="AI35" s="88">
        <v>-25200</v>
      </c>
      <c r="AJ35" s="88"/>
      <c r="AK35" s="88"/>
      <c r="AL35" s="70" t="s">
        <v>1469</v>
      </c>
      <c r="AM35" s="88" t="s">
        <v>1567</v>
      </c>
      <c r="AN35" s="100">
        <v>40978.3909375</v>
      </c>
      <c r="AO35" s="88" t="s">
        <v>208</v>
      </c>
      <c r="AP35" s="70" t="s">
        <v>1849</v>
      </c>
      <c r="AQ35" s="88" t="s">
        <v>66</v>
      </c>
      <c r="AR35" s="49"/>
      <c r="AS35" s="49"/>
      <c r="AT35" s="49"/>
      <c r="AU35" s="49"/>
      <c r="AV35" s="49"/>
      <c r="AW35" s="49"/>
      <c r="AX35" s="136" t="s">
        <v>2809</v>
      </c>
      <c r="AY35" s="136" t="s">
        <v>2809</v>
      </c>
      <c r="AZ35" s="136" t="s">
        <v>2926</v>
      </c>
      <c r="BA35" s="136" t="s">
        <v>2926</v>
      </c>
      <c r="BB35" s="71"/>
    </row>
    <row r="36" spans="1:54" ht="41.45" customHeight="1">
      <c r="A36" s="67" t="s">
        <v>409</v>
      </c>
      <c r="C36" s="75" t="s">
        <v>3044</v>
      </c>
      <c r="D36" s="75" t="s">
        <v>59</v>
      </c>
      <c r="E36" s="76">
        <v>1.6854664270926036</v>
      </c>
      <c r="F36" s="104">
        <v>11.963762169215803</v>
      </c>
      <c r="G36" s="105" t="s">
        <v>1622</v>
      </c>
      <c r="H36" s="106"/>
      <c r="I36" s="74" t="s">
        <v>409</v>
      </c>
      <c r="J36" s="79"/>
      <c r="K36" s="107"/>
      <c r="L36" s="51" t="s">
        <v>2078</v>
      </c>
      <c r="M36" s="108">
        <v>219.1521574202178</v>
      </c>
      <c r="N36" s="83">
        <v>9734.7451171875</v>
      </c>
      <c r="O36" s="83">
        <v>3697.009033203125</v>
      </c>
      <c r="P36" s="84"/>
      <c r="Q36" s="85"/>
      <c r="R36" s="85"/>
      <c r="S36" s="109"/>
      <c r="T36" s="49">
        <v>1</v>
      </c>
      <c r="U36" s="49">
        <v>0</v>
      </c>
      <c r="V36" s="50">
        <v>0</v>
      </c>
      <c r="W36" s="50">
        <v>1</v>
      </c>
      <c r="X36" s="50">
        <v>0</v>
      </c>
      <c r="Y36" s="50">
        <v>0.99999800000000005</v>
      </c>
      <c r="Z36" s="50">
        <v>0</v>
      </c>
      <c r="AA36" s="50">
        <v>0</v>
      </c>
      <c r="AB36" s="80">
        <v>36</v>
      </c>
      <c r="AC3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6" s="81"/>
      <c r="AE36" s="88">
        <v>2</v>
      </c>
      <c r="AF36" s="88">
        <v>774518</v>
      </c>
      <c r="AG36" s="88">
        <v>141992</v>
      </c>
      <c r="AH36" s="88">
        <v>0</v>
      </c>
      <c r="AI36" s="88">
        <v>-25200</v>
      </c>
      <c r="AJ36" s="88" t="s">
        <v>1136</v>
      </c>
      <c r="AK36" s="88" t="s">
        <v>1333</v>
      </c>
      <c r="AL36" s="70" t="s">
        <v>1470</v>
      </c>
      <c r="AM36" s="88" t="s">
        <v>1568</v>
      </c>
      <c r="AN36" s="100">
        <v>39574.232488425929</v>
      </c>
      <c r="AO36" s="88" t="s">
        <v>208</v>
      </c>
      <c r="AP36" s="70" t="s">
        <v>1850</v>
      </c>
      <c r="AQ36" s="88" t="s">
        <v>65</v>
      </c>
      <c r="AR36" s="49"/>
      <c r="AS36" s="49"/>
      <c r="AT36" s="49"/>
      <c r="AU36" s="49"/>
      <c r="AV36" s="49"/>
      <c r="AW36" s="49"/>
      <c r="AX36" s="49"/>
      <c r="AY36" s="49"/>
      <c r="AZ36" s="49"/>
      <c r="BA36" s="49"/>
    </row>
    <row r="37" spans="1:54" ht="41.45" customHeight="1">
      <c r="A37" s="67" t="s">
        <v>233</v>
      </c>
      <c r="C37" s="75" t="s">
        <v>3035</v>
      </c>
      <c r="D37" s="75" t="s">
        <v>59</v>
      </c>
      <c r="E37" s="76">
        <v>1.5000708805670897</v>
      </c>
      <c r="F37" s="104">
        <v>10.000750500122125</v>
      </c>
      <c r="G37" s="105" t="s">
        <v>1623</v>
      </c>
      <c r="H37" s="106"/>
      <c r="I37" s="74" t="s">
        <v>233</v>
      </c>
      <c r="J37" s="79"/>
      <c r="K37" s="107"/>
      <c r="L37" s="51" t="s">
        <v>2079</v>
      </c>
      <c r="M37" s="108">
        <v>1.0833722246778752</v>
      </c>
      <c r="N37" s="83">
        <v>2642.6884765625</v>
      </c>
      <c r="O37" s="83">
        <v>4276.8125</v>
      </c>
      <c r="P37" s="84"/>
      <c r="Q37" s="85"/>
      <c r="R37" s="85"/>
      <c r="S37" s="109"/>
      <c r="T37" s="49">
        <v>1</v>
      </c>
      <c r="U37" s="49">
        <v>1</v>
      </c>
      <c r="V37" s="50">
        <v>0</v>
      </c>
      <c r="W37" s="50">
        <v>0</v>
      </c>
      <c r="X37" s="50">
        <v>0</v>
      </c>
      <c r="Y37" s="50">
        <v>0.99999800000000005</v>
      </c>
      <c r="Z37" s="50">
        <v>0</v>
      </c>
      <c r="AA37" s="50" t="s">
        <v>3033</v>
      </c>
      <c r="AB37" s="80">
        <v>37</v>
      </c>
      <c r="AC3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7" s="81"/>
      <c r="AE37" s="88">
        <v>155</v>
      </c>
      <c r="AF37" s="88">
        <v>299</v>
      </c>
      <c r="AG37" s="88">
        <v>559</v>
      </c>
      <c r="AH37" s="88">
        <v>3</v>
      </c>
      <c r="AI37" s="88">
        <v>-16200</v>
      </c>
      <c r="AJ37" s="88"/>
      <c r="AK37" s="88" t="s">
        <v>1334</v>
      </c>
      <c r="AL37" s="70"/>
      <c r="AM37" s="88" t="s">
        <v>1569</v>
      </c>
      <c r="AN37" s="100">
        <v>40453.03701388889</v>
      </c>
      <c r="AO37" s="88" t="s">
        <v>208</v>
      </c>
      <c r="AP37" s="70" t="s">
        <v>1851</v>
      </c>
      <c r="AQ37" s="88" t="s">
        <v>66</v>
      </c>
      <c r="AR37" s="49" t="s">
        <v>589</v>
      </c>
      <c r="AS37" s="49" t="s">
        <v>589</v>
      </c>
      <c r="AT37" s="49" t="s">
        <v>634</v>
      </c>
      <c r="AU37" s="49" t="s">
        <v>634</v>
      </c>
      <c r="AV37" s="49"/>
      <c r="AW37" s="49"/>
      <c r="AX37" s="136" t="s">
        <v>2810</v>
      </c>
      <c r="AY37" s="136" t="s">
        <v>2810</v>
      </c>
      <c r="AZ37" s="136" t="s">
        <v>2927</v>
      </c>
      <c r="BA37" s="136" t="s">
        <v>2927</v>
      </c>
      <c r="BB37" s="71"/>
    </row>
    <row r="38" spans="1:54" ht="41.45" customHeight="1">
      <c r="A38" s="67" t="s">
        <v>234</v>
      </c>
      <c r="C38" s="75" t="s">
        <v>3045</v>
      </c>
      <c r="D38" s="75" t="s">
        <v>59</v>
      </c>
      <c r="E38" s="76">
        <v>1.500003112997879</v>
      </c>
      <c r="F38" s="104">
        <v>10.000032961154012</v>
      </c>
      <c r="G38" s="105" t="s">
        <v>1624</v>
      </c>
      <c r="H38" s="106"/>
      <c r="I38" s="74" t="s">
        <v>234</v>
      </c>
      <c r="J38" s="79"/>
      <c r="K38" s="107"/>
      <c r="L38" s="51" t="s">
        <v>2080</v>
      </c>
      <c r="M38" s="108">
        <v>1.0036616179757174</v>
      </c>
      <c r="N38" s="83">
        <v>221.0106201171875</v>
      </c>
      <c r="O38" s="83">
        <v>6046.22998046875</v>
      </c>
      <c r="P38" s="84"/>
      <c r="Q38" s="85"/>
      <c r="R38" s="85"/>
      <c r="S38" s="109"/>
      <c r="T38" s="49">
        <v>1</v>
      </c>
      <c r="U38" s="49">
        <v>1</v>
      </c>
      <c r="V38" s="50">
        <v>0</v>
      </c>
      <c r="W38" s="50">
        <v>0</v>
      </c>
      <c r="X38" s="50">
        <v>0</v>
      </c>
      <c r="Y38" s="50">
        <v>0.99999800000000005</v>
      </c>
      <c r="Z38" s="50">
        <v>0</v>
      </c>
      <c r="AA38" s="50" t="s">
        <v>3033</v>
      </c>
      <c r="AB38" s="80">
        <v>38</v>
      </c>
      <c r="AC3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8" s="81"/>
      <c r="AE38" s="88">
        <v>1</v>
      </c>
      <c r="AF38" s="88">
        <v>16</v>
      </c>
      <c r="AG38" s="88">
        <v>86691</v>
      </c>
      <c r="AH38" s="88">
        <v>0</v>
      </c>
      <c r="AI38" s="88">
        <v>10800</v>
      </c>
      <c r="AJ38" s="88"/>
      <c r="AK38" s="88"/>
      <c r="AL38" s="70"/>
      <c r="AM38" s="88" t="s">
        <v>1570</v>
      </c>
      <c r="AN38" s="100">
        <v>41337.388101851851</v>
      </c>
      <c r="AO38" s="88" t="s">
        <v>208</v>
      </c>
      <c r="AP38" s="70" t="s">
        <v>1852</v>
      </c>
      <c r="AQ38" s="88" t="s">
        <v>66</v>
      </c>
      <c r="AR38" s="49"/>
      <c r="AS38" s="49"/>
      <c r="AT38" s="49"/>
      <c r="AU38" s="49"/>
      <c r="AV38" s="49"/>
      <c r="AW38" s="49"/>
      <c r="AX38" s="136" t="s">
        <v>2811</v>
      </c>
      <c r="AY38" s="136" t="s">
        <v>2811</v>
      </c>
      <c r="AZ38" s="136" t="s">
        <v>2928</v>
      </c>
      <c r="BA38" s="136" t="s">
        <v>2928</v>
      </c>
      <c r="BB38" s="71"/>
    </row>
    <row r="39" spans="1:54" ht="41.45" customHeight="1">
      <c r="A39" s="67" t="s">
        <v>235</v>
      </c>
      <c r="C39" s="75" t="s">
        <v>3039</v>
      </c>
      <c r="D39" s="75" t="s">
        <v>59</v>
      </c>
      <c r="E39" s="76">
        <v>1.5000399900496755</v>
      </c>
      <c r="F39" s="104">
        <v>10.000423424055388</v>
      </c>
      <c r="G39" s="105" t="s">
        <v>1625</v>
      </c>
      <c r="H39" s="106"/>
      <c r="I39" s="74" t="s">
        <v>235</v>
      </c>
      <c r="J39" s="79"/>
      <c r="K39" s="107"/>
      <c r="L39" s="51" t="s">
        <v>2081</v>
      </c>
      <c r="M39" s="108">
        <v>1.0470377078419093</v>
      </c>
      <c r="N39" s="83">
        <v>2037.26904296875</v>
      </c>
      <c r="O39" s="83">
        <v>7782.25537109375</v>
      </c>
      <c r="P39" s="84"/>
      <c r="Q39" s="85"/>
      <c r="R39" s="85"/>
      <c r="S39" s="109"/>
      <c r="T39" s="49">
        <v>1</v>
      </c>
      <c r="U39" s="49">
        <v>1</v>
      </c>
      <c r="V39" s="50">
        <v>0</v>
      </c>
      <c r="W39" s="50">
        <v>0</v>
      </c>
      <c r="X39" s="50">
        <v>0</v>
      </c>
      <c r="Y39" s="50">
        <v>0.99999800000000005</v>
      </c>
      <c r="Z39" s="50">
        <v>0</v>
      </c>
      <c r="AA39" s="50" t="s">
        <v>3033</v>
      </c>
      <c r="AB39" s="80">
        <v>39</v>
      </c>
      <c r="AC3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39" s="81"/>
      <c r="AE39" s="88">
        <v>159</v>
      </c>
      <c r="AF39" s="88">
        <v>170</v>
      </c>
      <c r="AG39" s="88">
        <v>16365</v>
      </c>
      <c r="AH39" s="88">
        <v>9975</v>
      </c>
      <c r="AI39" s="88">
        <v>-21600</v>
      </c>
      <c r="AJ39" s="88" t="s">
        <v>1137</v>
      </c>
      <c r="AK39" s="88" t="s">
        <v>1314</v>
      </c>
      <c r="AL39" s="70"/>
      <c r="AM39" s="88" t="s">
        <v>1571</v>
      </c>
      <c r="AN39" s="100">
        <v>40771.836527777778</v>
      </c>
      <c r="AO39" s="88" t="s">
        <v>208</v>
      </c>
      <c r="AP39" s="70" t="s">
        <v>1853</v>
      </c>
      <c r="AQ39" s="88" t="s">
        <v>66</v>
      </c>
      <c r="AR39" s="49"/>
      <c r="AS39" s="49"/>
      <c r="AT39" s="49"/>
      <c r="AU39" s="49"/>
      <c r="AV39" s="49"/>
      <c r="AW39" s="49"/>
      <c r="AX39" s="136" t="s">
        <v>2812</v>
      </c>
      <c r="AY39" s="136" t="s">
        <v>2812</v>
      </c>
      <c r="AZ39" s="136" t="s">
        <v>2929</v>
      </c>
      <c r="BA39" s="136" t="s">
        <v>2929</v>
      </c>
      <c r="BB39" s="71"/>
    </row>
    <row r="40" spans="1:54" ht="41.45" customHeight="1">
      <c r="A40" s="67" t="s">
        <v>236</v>
      </c>
      <c r="C40" s="75" t="s">
        <v>3035</v>
      </c>
      <c r="D40" s="75" t="s">
        <v>56</v>
      </c>
      <c r="E40" s="76">
        <v>1.5000510052729394</v>
      </c>
      <c r="F40" s="104">
        <v>10.000540055831124</v>
      </c>
      <c r="G40" s="105" t="s">
        <v>1626</v>
      </c>
      <c r="H40" s="106"/>
      <c r="I40" s="74" t="s">
        <v>236</v>
      </c>
      <c r="J40" s="79"/>
      <c r="K40" s="107"/>
      <c r="L40" s="51" t="s">
        <v>2082</v>
      </c>
      <c r="M40" s="108">
        <v>1.0599942022175251</v>
      </c>
      <c r="N40" s="83">
        <v>2253.490234375</v>
      </c>
      <c r="O40" s="83">
        <v>6616.08984375</v>
      </c>
      <c r="P40" s="84"/>
      <c r="Q40" s="85"/>
      <c r="R40" s="85"/>
      <c r="S40" s="109"/>
      <c r="T40" s="49">
        <v>0</v>
      </c>
      <c r="U40" s="49">
        <v>1</v>
      </c>
      <c r="V40" s="50">
        <v>0</v>
      </c>
      <c r="W40" s="50">
        <v>1</v>
      </c>
      <c r="X40" s="50">
        <v>0</v>
      </c>
      <c r="Y40" s="50">
        <v>0.99999800000000005</v>
      </c>
      <c r="Z40" s="50">
        <v>0</v>
      </c>
      <c r="AA40" s="50">
        <v>0</v>
      </c>
      <c r="AB40" s="80">
        <v>40</v>
      </c>
      <c r="AC4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0" s="81"/>
      <c r="AE40" s="88">
        <v>76</v>
      </c>
      <c r="AF40" s="88">
        <v>216</v>
      </c>
      <c r="AG40" s="88">
        <v>4778</v>
      </c>
      <c r="AH40" s="88">
        <v>0</v>
      </c>
      <c r="AI40" s="88">
        <v>-14400</v>
      </c>
      <c r="AJ40" s="88" t="s">
        <v>1138</v>
      </c>
      <c r="AK40" s="88"/>
      <c r="AL40" s="70"/>
      <c r="AM40" s="88" t="s">
        <v>1564</v>
      </c>
      <c r="AN40" s="100">
        <v>41714.212083333332</v>
      </c>
      <c r="AO40" s="88" t="s">
        <v>208</v>
      </c>
      <c r="AP40" s="70" t="s">
        <v>1854</v>
      </c>
      <c r="AQ40" s="88" t="s">
        <v>66</v>
      </c>
      <c r="AR40" s="49"/>
      <c r="AS40" s="49"/>
      <c r="AT40" s="49"/>
      <c r="AU40" s="49"/>
      <c r="AV40" s="49"/>
      <c r="AW40" s="49"/>
      <c r="AX40" s="136" t="s">
        <v>2813</v>
      </c>
      <c r="AY40" s="136" t="s">
        <v>2813</v>
      </c>
      <c r="AZ40" s="136" t="s">
        <v>2930</v>
      </c>
      <c r="BA40" s="136" t="s">
        <v>2930</v>
      </c>
      <c r="BB40" s="71"/>
    </row>
    <row r="41" spans="1:54" ht="41.45" customHeight="1">
      <c r="A41" s="67" t="s">
        <v>410</v>
      </c>
      <c r="C41" s="75" t="s">
        <v>3046</v>
      </c>
      <c r="D41" s="75" t="s">
        <v>59</v>
      </c>
      <c r="E41" s="76">
        <v>1.501043333212194</v>
      </c>
      <c r="F41" s="104">
        <v>10.011047057540878</v>
      </c>
      <c r="G41" s="105" t="s">
        <v>1627</v>
      </c>
      <c r="H41" s="106"/>
      <c r="I41" s="74" t="s">
        <v>410</v>
      </c>
      <c r="J41" s="79"/>
      <c r="K41" s="107"/>
      <c r="L41" s="51" t="s">
        <v>2083</v>
      </c>
      <c r="M41" s="108">
        <v>2.2272053477077769</v>
      </c>
      <c r="N41" s="83">
        <v>6837.38037109375</v>
      </c>
      <c r="O41" s="83">
        <v>8479.33203125</v>
      </c>
      <c r="P41" s="84"/>
      <c r="Q41" s="85"/>
      <c r="R41" s="85"/>
      <c r="S41" s="109"/>
      <c r="T41" s="49">
        <v>1</v>
      </c>
      <c r="U41" s="49">
        <v>0</v>
      </c>
      <c r="V41" s="50">
        <v>0</v>
      </c>
      <c r="W41" s="50">
        <v>1</v>
      </c>
      <c r="X41" s="50">
        <v>0</v>
      </c>
      <c r="Y41" s="50">
        <v>0.99999800000000005</v>
      </c>
      <c r="Z41" s="50">
        <v>0</v>
      </c>
      <c r="AA41" s="50">
        <v>0</v>
      </c>
      <c r="AB41" s="80">
        <v>41</v>
      </c>
      <c r="AC4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1" s="81"/>
      <c r="AE41" s="88">
        <v>998</v>
      </c>
      <c r="AF41" s="88">
        <v>4360</v>
      </c>
      <c r="AG41" s="88">
        <v>249583</v>
      </c>
      <c r="AH41" s="88">
        <v>38655</v>
      </c>
      <c r="AI41" s="88">
        <v>-14400</v>
      </c>
      <c r="AJ41" s="88" t="s">
        <v>1139</v>
      </c>
      <c r="AK41" s="88" t="s">
        <v>1335</v>
      </c>
      <c r="AL41" s="70" t="s">
        <v>1471</v>
      </c>
      <c r="AM41" s="88" t="s">
        <v>1564</v>
      </c>
      <c r="AN41" s="100">
        <v>40624.045590277776</v>
      </c>
      <c r="AO41" s="88" t="s">
        <v>208</v>
      </c>
      <c r="AP41" s="70" t="s">
        <v>1855</v>
      </c>
      <c r="AQ41" s="88" t="s">
        <v>65</v>
      </c>
      <c r="AR41" s="49"/>
      <c r="AS41" s="49"/>
      <c r="AT41" s="49"/>
      <c r="AU41" s="49"/>
      <c r="AV41" s="49"/>
      <c r="AW41" s="49"/>
      <c r="AX41" s="49"/>
      <c r="AY41" s="49"/>
      <c r="AZ41" s="49"/>
      <c r="BA41" s="49"/>
    </row>
    <row r="42" spans="1:54" ht="41.45" customHeight="1">
      <c r="A42" s="67" t="s">
        <v>237</v>
      </c>
      <c r="C42" s="75" t="s">
        <v>3047</v>
      </c>
      <c r="D42" s="75" t="s">
        <v>59</v>
      </c>
      <c r="E42" s="76">
        <v>1.5019959105631484</v>
      </c>
      <c r="F42" s="104">
        <v>10.02113317066863</v>
      </c>
      <c r="G42" s="105" t="s">
        <v>1628</v>
      </c>
      <c r="H42" s="106"/>
      <c r="I42" s="74" t="s">
        <v>237</v>
      </c>
      <c r="J42" s="79"/>
      <c r="K42" s="107"/>
      <c r="L42" s="51" t="s">
        <v>2084</v>
      </c>
      <c r="M42" s="108">
        <v>3.3476604482773289</v>
      </c>
      <c r="N42" s="83">
        <v>7356.3115234375</v>
      </c>
      <c r="O42" s="83">
        <v>5722.1875</v>
      </c>
      <c r="P42" s="84"/>
      <c r="Q42" s="85"/>
      <c r="R42" s="85"/>
      <c r="S42" s="109"/>
      <c r="T42" s="49">
        <v>1</v>
      </c>
      <c r="U42" s="49">
        <v>1</v>
      </c>
      <c r="V42" s="50">
        <v>0</v>
      </c>
      <c r="W42" s="50">
        <v>0</v>
      </c>
      <c r="X42" s="50">
        <v>0</v>
      </c>
      <c r="Y42" s="50">
        <v>0.99999800000000005</v>
      </c>
      <c r="Z42" s="50">
        <v>0</v>
      </c>
      <c r="AA42" s="50" t="s">
        <v>3033</v>
      </c>
      <c r="AB42" s="80">
        <v>42</v>
      </c>
      <c r="AC4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2" s="81"/>
      <c r="AE42" s="88">
        <v>806</v>
      </c>
      <c r="AF42" s="88">
        <v>8338</v>
      </c>
      <c r="AG42" s="88">
        <v>147153</v>
      </c>
      <c r="AH42" s="88">
        <v>4560</v>
      </c>
      <c r="AI42" s="88">
        <v>-18000</v>
      </c>
      <c r="AJ42" s="88" t="s">
        <v>1140</v>
      </c>
      <c r="AK42" s="88" t="s">
        <v>1336</v>
      </c>
      <c r="AL42" s="70"/>
      <c r="AM42" s="88" t="s">
        <v>1562</v>
      </c>
      <c r="AN42" s="100">
        <v>40347.933668981481</v>
      </c>
      <c r="AO42" s="88" t="s">
        <v>208</v>
      </c>
      <c r="AP42" s="70" t="s">
        <v>1856</v>
      </c>
      <c r="AQ42" s="88" t="s">
        <v>66</v>
      </c>
      <c r="AR42" s="49"/>
      <c r="AS42" s="49"/>
      <c r="AT42" s="49"/>
      <c r="AU42" s="49"/>
      <c r="AV42" s="49"/>
      <c r="AW42" s="49"/>
      <c r="AX42" s="136" t="s">
        <v>2814</v>
      </c>
      <c r="AY42" s="136" t="s">
        <v>2814</v>
      </c>
      <c r="AZ42" s="136" t="s">
        <v>2931</v>
      </c>
      <c r="BA42" s="136" t="s">
        <v>2931</v>
      </c>
      <c r="BB42" s="71"/>
    </row>
    <row r="43" spans="1:54" ht="41.45" customHeight="1">
      <c r="A43" s="67" t="s">
        <v>238</v>
      </c>
      <c r="C43" s="75" t="s">
        <v>3042</v>
      </c>
      <c r="D43" s="75" t="s">
        <v>59</v>
      </c>
      <c r="E43" s="76">
        <v>1.5001398454431769</v>
      </c>
      <c r="F43" s="104">
        <v>10.001480716457166</v>
      </c>
      <c r="G43" s="105" t="s">
        <v>1629</v>
      </c>
      <c r="H43" s="106"/>
      <c r="I43" s="74" t="s">
        <v>238</v>
      </c>
      <c r="J43" s="79"/>
      <c r="K43" s="107"/>
      <c r="L43" s="51" t="s">
        <v>2085</v>
      </c>
      <c r="M43" s="108">
        <v>1.1644911459860781</v>
      </c>
      <c r="N43" s="83">
        <v>3810.283203125</v>
      </c>
      <c r="O43" s="83">
        <v>248.94474792480469</v>
      </c>
      <c r="P43" s="84"/>
      <c r="Q43" s="85"/>
      <c r="R43" s="85"/>
      <c r="S43" s="109"/>
      <c r="T43" s="49">
        <v>1</v>
      </c>
      <c r="U43" s="49">
        <v>1</v>
      </c>
      <c r="V43" s="50">
        <v>0</v>
      </c>
      <c r="W43" s="50">
        <v>0</v>
      </c>
      <c r="X43" s="50">
        <v>0</v>
      </c>
      <c r="Y43" s="50">
        <v>0.99999800000000005</v>
      </c>
      <c r="Z43" s="50">
        <v>0</v>
      </c>
      <c r="AA43" s="50" t="s">
        <v>3033</v>
      </c>
      <c r="AB43" s="80">
        <v>43</v>
      </c>
      <c r="AC4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3" s="81"/>
      <c r="AE43" s="88">
        <v>1527</v>
      </c>
      <c r="AF43" s="88">
        <v>587</v>
      </c>
      <c r="AG43" s="88">
        <v>60136</v>
      </c>
      <c r="AH43" s="88">
        <v>32</v>
      </c>
      <c r="AI43" s="88">
        <v>-18000</v>
      </c>
      <c r="AJ43" s="88" t="s">
        <v>1141</v>
      </c>
      <c r="AK43" s="88"/>
      <c r="AL43" s="70"/>
      <c r="AM43" s="88" t="s">
        <v>1563</v>
      </c>
      <c r="AN43" s="100">
        <v>40084.971064814818</v>
      </c>
      <c r="AO43" s="88" t="s">
        <v>208</v>
      </c>
      <c r="AP43" s="70" t="s">
        <v>1857</v>
      </c>
      <c r="AQ43" s="88" t="s">
        <v>66</v>
      </c>
      <c r="AR43" s="49"/>
      <c r="AS43" s="49"/>
      <c r="AT43" s="49"/>
      <c r="AU43" s="49"/>
      <c r="AV43" s="49"/>
      <c r="AW43" s="49"/>
      <c r="AX43" s="136" t="s">
        <v>2815</v>
      </c>
      <c r="AY43" s="136" t="s">
        <v>2815</v>
      </c>
      <c r="AZ43" s="136" t="s">
        <v>2932</v>
      </c>
      <c r="BA43" s="136" t="s">
        <v>2932</v>
      </c>
      <c r="BB43" s="71"/>
    </row>
    <row r="44" spans="1:54" ht="41.45" customHeight="1">
      <c r="A44" s="67" t="s">
        <v>239</v>
      </c>
      <c r="C44" s="75" t="s">
        <v>3045</v>
      </c>
      <c r="D44" s="75" t="s">
        <v>59</v>
      </c>
      <c r="E44" s="76">
        <v>1.5003740386682229</v>
      </c>
      <c r="F44" s="104">
        <v>10.003960409428242</v>
      </c>
      <c r="G44" s="105" t="s">
        <v>1630</v>
      </c>
      <c r="H44" s="106"/>
      <c r="I44" s="74" t="s">
        <v>239</v>
      </c>
      <c r="J44" s="79"/>
      <c r="K44" s="107"/>
      <c r="L44" s="51" t="s">
        <v>2086</v>
      </c>
      <c r="M44" s="108">
        <v>1.4399574829285169</v>
      </c>
      <c r="N44" s="83">
        <v>5496.80908203125</v>
      </c>
      <c r="O44" s="83">
        <v>7835.7685546875</v>
      </c>
      <c r="P44" s="84"/>
      <c r="Q44" s="85"/>
      <c r="R44" s="85"/>
      <c r="S44" s="109"/>
      <c r="T44" s="49">
        <v>2</v>
      </c>
      <c r="U44" s="49">
        <v>1</v>
      </c>
      <c r="V44" s="50">
        <v>0</v>
      </c>
      <c r="W44" s="50">
        <v>1</v>
      </c>
      <c r="X44" s="50">
        <v>0</v>
      </c>
      <c r="Y44" s="50">
        <v>1.298243</v>
      </c>
      <c r="Z44" s="50">
        <v>0</v>
      </c>
      <c r="AA44" s="50">
        <v>0</v>
      </c>
      <c r="AB44" s="80">
        <v>44</v>
      </c>
      <c r="AC4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4" s="81"/>
      <c r="AE44" s="88">
        <v>528</v>
      </c>
      <c r="AF44" s="88">
        <v>1565</v>
      </c>
      <c r="AG44" s="88">
        <v>84133</v>
      </c>
      <c r="AH44" s="88">
        <v>26901</v>
      </c>
      <c r="AI44" s="88">
        <v>-21600</v>
      </c>
      <c r="AJ44" s="88" t="s">
        <v>1142</v>
      </c>
      <c r="AK44" s="88" t="s">
        <v>1337</v>
      </c>
      <c r="AL44" s="70" t="s">
        <v>1472</v>
      </c>
      <c r="AM44" s="88" t="s">
        <v>1571</v>
      </c>
      <c r="AN44" s="100">
        <v>41021.805150462962</v>
      </c>
      <c r="AO44" s="88" t="s">
        <v>208</v>
      </c>
      <c r="AP44" s="70" t="s">
        <v>1858</v>
      </c>
      <c r="AQ44" s="88" t="s">
        <v>66</v>
      </c>
      <c r="AR44" s="49"/>
      <c r="AS44" s="49"/>
      <c r="AT44" s="49"/>
      <c r="AU44" s="49"/>
      <c r="AV44" s="49"/>
      <c r="AW44" s="49"/>
      <c r="AX44" s="136" t="s">
        <v>2564</v>
      </c>
      <c r="AY44" s="136" t="s">
        <v>2564</v>
      </c>
      <c r="AZ44" s="136" t="s">
        <v>2682</v>
      </c>
      <c r="BA44" s="136" t="s">
        <v>2682</v>
      </c>
      <c r="BB44" s="71"/>
    </row>
    <row r="45" spans="1:54" ht="41.45" customHeight="1">
      <c r="A45" s="67" t="s">
        <v>240</v>
      </c>
      <c r="C45" s="75" t="s">
        <v>3043</v>
      </c>
      <c r="D45" s="75" t="s">
        <v>56</v>
      </c>
      <c r="E45" s="76">
        <v>1.5000881217861115</v>
      </c>
      <c r="F45" s="104">
        <v>10.000933054205886</v>
      </c>
      <c r="G45" s="105" t="s">
        <v>1631</v>
      </c>
      <c r="H45" s="106"/>
      <c r="I45" s="74" t="s">
        <v>240</v>
      </c>
      <c r="J45" s="79"/>
      <c r="K45" s="107"/>
      <c r="L45" s="51" t="s">
        <v>2087</v>
      </c>
      <c r="M45" s="108">
        <v>1.103651955004926</v>
      </c>
      <c r="N45" s="83">
        <v>3031.88671875</v>
      </c>
      <c r="O45" s="83">
        <v>2110.253173828125</v>
      </c>
      <c r="P45" s="84"/>
      <c r="Q45" s="85"/>
      <c r="R45" s="85"/>
      <c r="S45" s="109"/>
      <c r="T45" s="49">
        <v>0</v>
      </c>
      <c r="U45" s="49">
        <v>1</v>
      </c>
      <c r="V45" s="50">
        <v>0</v>
      </c>
      <c r="W45" s="50">
        <v>1</v>
      </c>
      <c r="X45" s="50">
        <v>0</v>
      </c>
      <c r="Y45" s="50">
        <v>0.70175299999999996</v>
      </c>
      <c r="Z45" s="50">
        <v>0</v>
      </c>
      <c r="AA45" s="50">
        <v>0</v>
      </c>
      <c r="AB45" s="80">
        <v>45</v>
      </c>
      <c r="AC4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5" s="81"/>
      <c r="AE45" s="88">
        <v>220</v>
      </c>
      <c r="AF45" s="88">
        <v>371</v>
      </c>
      <c r="AG45" s="88">
        <v>12357</v>
      </c>
      <c r="AH45" s="88">
        <v>3834</v>
      </c>
      <c r="AI45" s="88">
        <v>-21600</v>
      </c>
      <c r="AJ45" s="88" t="s">
        <v>1143</v>
      </c>
      <c r="AK45" s="88" t="s">
        <v>1338</v>
      </c>
      <c r="AL45" s="70"/>
      <c r="AM45" s="88" t="s">
        <v>1571</v>
      </c>
      <c r="AN45" s="100">
        <v>39939.146840277775</v>
      </c>
      <c r="AO45" s="88" t="s">
        <v>208</v>
      </c>
      <c r="AP45" s="70" t="s">
        <v>1859</v>
      </c>
      <c r="AQ45" s="88" t="s">
        <v>66</v>
      </c>
      <c r="AR45" s="49"/>
      <c r="AS45" s="49"/>
      <c r="AT45" s="49"/>
      <c r="AU45" s="49"/>
      <c r="AV45" s="49"/>
      <c r="AW45" s="49"/>
      <c r="AX45" s="136" t="s">
        <v>2816</v>
      </c>
      <c r="AY45" s="136" t="s">
        <v>2816</v>
      </c>
      <c r="AZ45" s="136" t="s">
        <v>2933</v>
      </c>
      <c r="BA45" s="136" t="s">
        <v>2933</v>
      </c>
      <c r="BB45" s="71"/>
    </row>
    <row r="46" spans="1:54" ht="41.45" customHeight="1">
      <c r="A46" s="67" t="s">
        <v>241</v>
      </c>
      <c r="C46" s="75" t="s">
        <v>3035</v>
      </c>
      <c r="D46" s="75" t="s">
        <v>59</v>
      </c>
      <c r="E46" s="76">
        <v>1.5000191569100243</v>
      </c>
      <c r="F46" s="104">
        <v>10.000202837870845</v>
      </c>
      <c r="G46" s="105" t="s">
        <v>1632</v>
      </c>
      <c r="H46" s="106"/>
      <c r="I46" s="74" t="s">
        <v>241</v>
      </c>
      <c r="J46" s="79"/>
      <c r="K46" s="107"/>
      <c r="L46" s="51" t="s">
        <v>2088</v>
      </c>
      <c r="M46" s="108">
        <v>1.0225330336967231</v>
      </c>
      <c r="N46" s="83">
        <v>1345.361083984375</v>
      </c>
      <c r="O46" s="83">
        <v>9693.404296875</v>
      </c>
      <c r="P46" s="84"/>
      <c r="Q46" s="85"/>
      <c r="R46" s="85"/>
      <c r="S46" s="109"/>
      <c r="T46" s="49">
        <v>1</v>
      </c>
      <c r="U46" s="49">
        <v>1</v>
      </c>
      <c r="V46" s="50">
        <v>0</v>
      </c>
      <c r="W46" s="50">
        <v>0</v>
      </c>
      <c r="X46" s="50">
        <v>0</v>
      </c>
      <c r="Y46" s="50">
        <v>0.99999800000000005</v>
      </c>
      <c r="Z46" s="50">
        <v>0</v>
      </c>
      <c r="AA46" s="50" t="s">
        <v>3033</v>
      </c>
      <c r="AB46" s="80">
        <v>46</v>
      </c>
      <c r="AC4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6" s="81"/>
      <c r="AE46" s="88">
        <v>75</v>
      </c>
      <c r="AF46" s="88">
        <v>83</v>
      </c>
      <c r="AG46" s="88">
        <v>6202</v>
      </c>
      <c r="AH46" s="88">
        <v>841</v>
      </c>
      <c r="AI46" s="88">
        <v>-14400</v>
      </c>
      <c r="AJ46" s="88" t="s">
        <v>1144</v>
      </c>
      <c r="AK46" s="88"/>
      <c r="AL46" s="70"/>
      <c r="AM46" s="88" t="s">
        <v>1564</v>
      </c>
      <c r="AN46" s="100">
        <v>41245.715300925927</v>
      </c>
      <c r="AO46" s="88" t="s">
        <v>208</v>
      </c>
      <c r="AP46" s="70" t="s">
        <v>1860</v>
      </c>
      <c r="AQ46" s="88" t="s">
        <v>66</v>
      </c>
      <c r="AR46" s="49"/>
      <c r="AS46" s="49"/>
      <c r="AT46" s="49"/>
      <c r="AU46" s="49"/>
      <c r="AV46" s="49"/>
      <c r="AW46" s="49"/>
      <c r="AX46" s="136" t="s">
        <v>2817</v>
      </c>
      <c r="AY46" s="136" t="s">
        <v>2817</v>
      </c>
      <c r="AZ46" s="136" t="s">
        <v>2934</v>
      </c>
      <c r="BA46" s="136" t="s">
        <v>2934</v>
      </c>
      <c r="BB46" s="71"/>
    </row>
    <row r="47" spans="1:54" ht="41.45" customHeight="1">
      <c r="A47" s="67" t="s">
        <v>242</v>
      </c>
      <c r="C47" s="75" t="s">
        <v>3039</v>
      </c>
      <c r="D47" s="75" t="s">
        <v>59</v>
      </c>
      <c r="E47" s="76">
        <v>1.5004657523749638</v>
      </c>
      <c r="F47" s="104">
        <v>10.004931495734912</v>
      </c>
      <c r="G47" s="105" t="s">
        <v>1633</v>
      </c>
      <c r="H47" s="106"/>
      <c r="I47" s="74" t="s">
        <v>242</v>
      </c>
      <c r="J47" s="79"/>
      <c r="K47" s="107"/>
      <c r="L47" s="51" t="s">
        <v>2089</v>
      </c>
      <c r="M47" s="108">
        <v>1.5478343817515783</v>
      </c>
      <c r="N47" s="83">
        <v>5799.5185546875</v>
      </c>
      <c r="O47" s="83">
        <v>9083.607421875</v>
      </c>
      <c r="P47" s="84"/>
      <c r="Q47" s="85"/>
      <c r="R47" s="85"/>
      <c r="S47" s="109"/>
      <c r="T47" s="49">
        <v>1</v>
      </c>
      <c r="U47" s="49">
        <v>1</v>
      </c>
      <c r="V47" s="50">
        <v>0</v>
      </c>
      <c r="W47" s="50">
        <v>0</v>
      </c>
      <c r="X47" s="50">
        <v>0</v>
      </c>
      <c r="Y47" s="50">
        <v>0.99999800000000005</v>
      </c>
      <c r="Z47" s="50">
        <v>0</v>
      </c>
      <c r="AA47" s="50" t="s">
        <v>3033</v>
      </c>
      <c r="AB47" s="80">
        <v>47</v>
      </c>
      <c r="AC4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7" s="81"/>
      <c r="AE47" s="88">
        <v>1769</v>
      </c>
      <c r="AF47" s="88">
        <v>1948</v>
      </c>
      <c r="AG47" s="88">
        <v>16810</v>
      </c>
      <c r="AH47" s="88">
        <v>2785</v>
      </c>
      <c r="AI47" s="88">
        <v>-14400</v>
      </c>
      <c r="AJ47" s="88" t="s">
        <v>1145</v>
      </c>
      <c r="AK47" s="88" t="s">
        <v>1339</v>
      </c>
      <c r="AL47" s="70"/>
      <c r="AM47" s="88" t="s">
        <v>1564</v>
      </c>
      <c r="AN47" s="100">
        <v>39921.695335648146</v>
      </c>
      <c r="AO47" s="88" t="s">
        <v>208</v>
      </c>
      <c r="AP47" s="70" t="s">
        <v>1861</v>
      </c>
      <c r="AQ47" s="88" t="s">
        <v>66</v>
      </c>
      <c r="AR47" s="49"/>
      <c r="AS47" s="49"/>
      <c r="AT47" s="49"/>
      <c r="AU47" s="49"/>
      <c r="AV47" s="49"/>
      <c r="AW47" s="49"/>
      <c r="AX47" s="136" t="s">
        <v>2818</v>
      </c>
      <c r="AY47" s="136" t="s">
        <v>2818</v>
      </c>
      <c r="AZ47" s="136" t="s">
        <v>2935</v>
      </c>
      <c r="BA47" s="136" t="s">
        <v>2935</v>
      </c>
      <c r="BB47" s="71"/>
    </row>
    <row r="48" spans="1:54" ht="41.45" customHeight="1">
      <c r="A48" s="67" t="s">
        <v>243</v>
      </c>
      <c r="C48" s="75" t="s">
        <v>3035</v>
      </c>
      <c r="D48" s="75" t="s">
        <v>59</v>
      </c>
      <c r="E48" s="76">
        <v>1.5000129309142662</v>
      </c>
      <c r="F48" s="104">
        <v>10.00013691556282</v>
      </c>
      <c r="G48" s="105" t="s">
        <v>1634</v>
      </c>
      <c r="H48" s="106"/>
      <c r="I48" s="74" t="s">
        <v>243</v>
      </c>
      <c r="J48" s="79"/>
      <c r="K48" s="107"/>
      <c r="L48" s="51" t="s">
        <v>2090</v>
      </c>
      <c r="M48" s="108">
        <v>1.0152097977452881</v>
      </c>
      <c r="N48" s="83">
        <v>1172.3841552734375</v>
      </c>
      <c r="O48" s="83">
        <v>9693.404296875</v>
      </c>
      <c r="P48" s="84" t="s">
        <v>65</v>
      </c>
      <c r="Q48" s="85"/>
      <c r="R48" s="85"/>
      <c r="S48" s="109"/>
      <c r="T48" s="49">
        <v>1</v>
      </c>
      <c r="U48" s="49">
        <v>1</v>
      </c>
      <c r="V48" s="50">
        <v>0</v>
      </c>
      <c r="W48" s="50">
        <v>0</v>
      </c>
      <c r="X48" s="50">
        <v>0</v>
      </c>
      <c r="Y48" s="50">
        <v>0.99999800000000005</v>
      </c>
      <c r="Z48" s="50">
        <v>0</v>
      </c>
      <c r="AA48" s="50" t="s">
        <v>3033</v>
      </c>
      <c r="AB48" s="80">
        <v>48</v>
      </c>
      <c r="AC4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8" s="81"/>
      <c r="AE48" s="88">
        <v>236</v>
      </c>
      <c r="AF48" s="88">
        <v>57</v>
      </c>
      <c r="AG48" s="88">
        <v>3091</v>
      </c>
      <c r="AH48" s="88">
        <v>135</v>
      </c>
      <c r="AI48" s="88">
        <v>-14400</v>
      </c>
      <c r="AJ48" s="88" t="s">
        <v>1146</v>
      </c>
      <c r="AK48" s="88" t="s">
        <v>1340</v>
      </c>
      <c r="AL48" s="70"/>
      <c r="AM48" s="88" t="s">
        <v>1564</v>
      </c>
      <c r="AN48" s="100">
        <v>41742.877511574072</v>
      </c>
      <c r="AO48" s="88" t="s">
        <v>208</v>
      </c>
      <c r="AP48" s="70" t="s">
        <v>1862</v>
      </c>
      <c r="AQ48" s="88" t="s">
        <v>66</v>
      </c>
      <c r="AR48" s="49"/>
      <c r="AS48" s="49"/>
      <c r="AT48" s="49"/>
      <c r="AU48" s="49"/>
      <c r="AV48" s="49" t="s">
        <v>667</v>
      </c>
      <c r="AW48" s="49" t="s">
        <v>667</v>
      </c>
      <c r="AX48" s="136" t="s">
        <v>2819</v>
      </c>
      <c r="AY48" s="136" t="s">
        <v>2819</v>
      </c>
      <c r="AZ48" s="136" t="s">
        <v>2936</v>
      </c>
      <c r="BA48" s="136" t="s">
        <v>2936</v>
      </c>
      <c r="BB48" s="71"/>
    </row>
    <row r="49" spans="1:54" ht="41.45" customHeight="1">
      <c r="A49" s="67" t="s">
        <v>244</v>
      </c>
      <c r="C49" s="75" t="s">
        <v>3039</v>
      </c>
      <c r="D49" s="75" t="s">
        <v>56</v>
      </c>
      <c r="E49" s="76">
        <v>1.5002229385404069</v>
      </c>
      <c r="F49" s="104">
        <v>10.002360525721954</v>
      </c>
      <c r="G49" s="105" t="s">
        <v>1635</v>
      </c>
      <c r="H49" s="106"/>
      <c r="I49" s="74" t="s">
        <v>244</v>
      </c>
      <c r="J49" s="79"/>
      <c r="K49" s="107"/>
      <c r="L49" s="51" t="s">
        <v>2091</v>
      </c>
      <c r="M49" s="108">
        <v>1.2622281796456141</v>
      </c>
      <c r="N49" s="83">
        <v>4804.90087890625</v>
      </c>
      <c r="O49" s="83">
        <v>3824.447265625</v>
      </c>
      <c r="P49" s="84"/>
      <c r="Q49" s="85"/>
      <c r="R49" s="85"/>
      <c r="S49" s="109"/>
      <c r="T49" s="49">
        <v>0</v>
      </c>
      <c r="U49" s="49">
        <v>1</v>
      </c>
      <c r="V49" s="50">
        <v>0</v>
      </c>
      <c r="W49" s="50">
        <v>0.33333299999999999</v>
      </c>
      <c r="X49" s="50">
        <v>0</v>
      </c>
      <c r="Y49" s="50">
        <v>0.77026899999999998</v>
      </c>
      <c r="Z49" s="50">
        <v>0</v>
      </c>
      <c r="AA49" s="50">
        <v>0</v>
      </c>
      <c r="AB49" s="80">
        <v>49</v>
      </c>
      <c r="AC4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49" s="81"/>
      <c r="AE49" s="88">
        <v>156</v>
      </c>
      <c r="AF49" s="88">
        <v>934</v>
      </c>
      <c r="AG49" s="88">
        <v>19282</v>
      </c>
      <c r="AH49" s="88">
        <v>286</v>
      </c>
      <c r="AI49" s="88">
        <v>-18000</v>
      </c>
      <c r="AJ49" s="88" t="s">
        <v>1147</v>
      </c>
      <c r="AK49" s="88"/>
      <c r="AL49" s="70" t="s">
        <v>1473</v>
      </c>
      <c r="AM49" s="88" t="s">
        <v>1563</v>
      </c>
      <c r="AN49" s="100">
        <v>40634.652037037034</v>
      </c>
      <c r="AO49" s="88" t="s">
        <v>208</v>
      </c>
      <c r="AP49" s="70" t="s">
        <v>1863</v>
      </c>
      <c r="AQ49" s="88" t="s">
        <v>66</v>
      </c>
      <c r="AR49" s="49"/>
      <c r="AS49" s="49"/>
      <c r="AT49" s="49"/>
      <c r="AU49" s="49"/>
      <c r="AV49" s="49"/>
      <c r="AW49" s="49"/>
      <c r="AX49" s="136" t="s">
        <v>2795</v>
      </c>
      <c r="AY49" s="136" t="s">
        <v>2795</v>
      </c>
      <c r="AZ49" s="136" t="s">
        <v>2673</v>
      </c>
      <c r="BA49" s="136" t="s">
        <v>2673</v>
      </c>
      <c r="BB49" s="71"/>
    </row>
    <row r="50" spans="1:54" ht="41.45" customHeight="1">
      <c r="A50" s="67" t="s">
        <v>245</v>
      </c>
      <c r="C50" s="75" t="s">
        <v>3035</v>
      </c>
      <c r="D50" s="75" t="s">
        <v>59</v>
      </c>
      <c r="E50" s="76">
        <v>1.5000268196740338</v>
      </c>
      <c r="F50" s="104">
        <v>10.000283973019183</v>
      </c>
      <c r="G50" s="105" t="s">
        <v>1636</v>
      </c>
      <c r="H50" s="106"/>
      <c r="I50" s="74" t="s">
        <v>245</v>
      </c>
      <c r="J50" s="79"/>
      <c r="K50" s="107"/>
      <c r="L50" s="51" t="s">
        <v>2092</v>
      </c>
      <c r="M50" s="108">
        <v>1.0315462471754122</v>
      </c>
      <c r="N50" s="83">
        <v>1561.5823974609375</v>
      </c>
      <c r="O50" s="83">
        <v>9515.5458984375</v>
      </c>
      <c r="P50" s="84"/>
      <c r="Q50" s="85"/>
      <c r="R50" s="85"/>
      <c r="S50" s="109"/>
      <c r="T50" s="49">
        <v>1</v>
      </c>
      <c r="U50" s="49">
        <v>1</v>
      </c>
      <c r="V50" s="50">
        <v>0</v>
      </c>
      <c r="W50" s="50">
        <v>0</v>
      </c>
      <c r="X50" s="50">
        <v>0</v>
      </c>
      <c r="Y50" s="50">
        <v>0.99999800000000005</v>
      </c>
      <c r="Z50" s="50">
        <v>0</v>
      </c>
      <c r="AA50" s="50" t="s">
        <v>3033</v>
      </c>
      <c r="AB50" s="80">
        <v>50</v>
      </c>
      <c r="AC5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0" s="81"/>
      <c r="AE50" s="88">
        <v>132</v>
      </c>
      <c r="AF50" s="88">
        <v>115</v>
      </c>
      <c r="AG50" s="88">
        <v>3959</v>
      </c>
      <c r="AH50" s="88">
        <v>353</v>
      </c>
      <c r="AI50" s="88"/>
      <c r="AJ50" s="88" t="s">
        <v>1148</v>
      </c>
      <c r="AK50" s="88"/>
      <c r="AL50" s="70"/>
      <c r="AM50" s="88"/>
      <c r="AN50" s="100">
        <v>41949.880520833336</v>
      </c>
      <c r="AO50" s="88" t="s">
        <v>208</v>
      </c>
      <c r="AP50" s="70" t="s">
        <v>1864</v>
      </c>
      <c r="AQ50" s="88" t="s">
        <v>66</v>
      </c>
      <c r="AR50" s="49"/>
      <c r="AS50" s="49"/>
      <c r="AT50" s="49"/>
      <c r="AU50" s="49"/>
      <c r="AV50" s="49"/>
      <c r="AW50" s="49"/>
      <c r="AX50" s="136" t="s">
        <v>2820</v>
      </c>
      <c r="AY50" s="136" t="s">
        <v>2820</v>
      </c>
      <c r="AZ50" s="136" t="s">
        <v>2937</v>
      </c>
      <c r="BA50" s="136" t="s">
        <v>2937</v>
      </c>
      <c r="BB50" s="71"/>
    </row>
    <row r="51" spans="1:54" ht="41.45" customHeight="1">
      <c r="A51" s="67" t="s">
        <v>246</v>
      </c>
      <c r="C51" s="75" t="s">
        <v>3035</v>
      </c>
      <c r="D51" s="75" t="s">
        <v>59</v>
      </c>
      <c r="E51" s="76">
        <v>1.5000598653438257</v>
      </c>
      <c r="F51" s="104">
        <v>10.000633868346389</v>
      </c>
      <c r="G51" s="105" t="s">
        <v>1637</v>
      </c>
      <c r="H51" s="106"/>
      <c r="I51" s="74" t="s">
        <v>246</v>
      </c>
      <c r="J51" s="79"/>
      <c r="K51" s="107"/>
      <c r="L51" s="51" t="s">
        <v>2093</v>
      </c>
      <c r="M51" s="108">
        <v>1.0704157303022594</v>
      </c>
      <c r="N51" s="83">
        <v>2469.71142578125</v>
      </c>
      <c r="O51" s="83">
        <v>5328.98583984375</v>
      </c>
      <c r="P51" s="84"/>
      <c r="Q51" s="85"/>
      <c r="R51" s="85"/>
      <c r="S51" s="109"/>
      <c r="T51" s="49">
        <v>1</v>
      </c>
      <c r="U51" s="49">
        <v>1</v>
      </c>
      <c r="V51" s="50">
        <v>0</v>
      </c>
      <c r="W51" s="50">
        <v>0</v>
      </c>
      <c r="X51" s="50">
        <v>0</v>
      </c>
      <c r="Y51" s="50">
        <v>0.99999800000000005</v>
      </c>
      <c r="Z51" s="50">
        <v>0</v>
      </c>
      <c r="AA51" s="50" t="s">
        <v>3033</v>
      </c>
      <c r="AB51" s="80">
        <v>51</v>
      </c>
      <c r="AC5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51" s="81"/>
      <c r="AE51" s="88">
        <v>67</v>
      </c>
      <c r="AF51" s="88">
        <v>253</v>
      </c>
      <c r="AG51" s="88">
        <v>1423</v>
      </c>
      <c r="AH51" s="88">
        <v>343</v>
      </c>
      <c r="AI51" s="88">
        <v>-18000</v>
      </c>
      <c r="AJ51" s="88" t="s">
        <v>1149</v>
      </c>
      <c r="AK51" s="88" t="s">
        <v>1341</v>
      </c>
      <c r="AL51" s="70"/>
      <c r="AM51" s="88" t="s">
        <v>1563</v>
      </c>
      <c r="AN51" s="100">
        <v>41892.226388888892</v>
      </c>
      <c r="AO51" s="88" t="s">
        <v>208</v>
      </c>
      <c r="AP51" s="70" t="s">
        <v>1865</v>
      </c>
      <c r="AQ51" s="88" t="s">
        <v>66</v>
      </c>
      <c r="AR51" s="49"/>
      <c r="AS51" s="49"/>
      <c r="AT51" s="49"/>
      <c r="AU51" s="49"/>
      <c r="AV51" s="49"/>
      <c r="AW51" s="49"/>
      <c r="AX51" s="136" t="s">
        <v>2821</v>
      </c>
      <c r="AY51" s="136" t="s">
        <v>2821</v>
      </c>
      <c r="AZ51" s="136" t="s">
        <v>2938</v>
      </c>
      <c r="BA51" s="136" t="s">
        <v>2938</v>
      </c>
      <c r="BB51" s="71"/>
    </row>
    <row r="52" spans="1:54" ht="41.45" customHeight="1">
      <c r="A52" s="67" t="s">
        <v>247</v>
      </c>
      <c r="C52" s="75" t="s">
        <v>3035</v>
      </c>
      <c r="D52" s="75" t="s">
        <v>59</v>
      </c>
      <c r="E52" s="76">
        <v>1.5</v>
      </c>
      <c r="F52" s="104">
        <v>10</v>
      </c>
      <c r="G52" s="105" t="s">
        <v>1638</v>
      </c>
      <c r="H52" s="106"/>
      <c r="I52" s="74" t="s">
        <v>247</v>
      </c>
      <c r="J52" s="79"/>
      <c r="K52" s="107"/>
      <c r="L52" s="51" t="s">
        <v>2094</v>
      </c>
      <c r="M52" s="108">
        <v>1</v>
      </c>
      <c r="N52" s="83">
        <v>72.545684814453125</v>
      </c>
      <c r="O52" s="83">
        <v>4999.5</v>
      </c>
      <c r="P52" s="84"/>
      <c r="Q52" s="85"/>
      <c r="R52" s="85"/>
      <c r="S52" s="109"/>
      <c r="T52" s="49">
        <v>1</v>
      </c>
      <c r="U52" s="49">
        <v>1</v>
      </c>
      <c r="V52" s="50">
        <v>0</v>
      </c>
      <c r="W52" s="50">
        <v>0</v>
      </c>
      <c r="X52" s="50">
        <v>0</v>
      </c>
      <c r="Y52" s="50">
        <v>0.99999800000000005</v>
      </c>
      <c r="Z52" s="50">
        <v>0</v>
      </c>
      <c r="AA52" s="50" t="s">
        <v>3033</v>
      </c>
      <c r="AB52" s="80">
        <v>52</v>
      </c>
      <c r="AC5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2" s="81"/>
      <c r="AE52" s="88">
        <v>20</v>
      </c>
      <c r="AF52" s="88">
        <v>3</v>
      </c>
      <c r="AG52" s="88">
        <v>5</v>
      </c>
      <c r="AH52" s="88">
        <v>1</v>
      </c>
      <c r="AI52" s="88"/>
      <c r="AJ52" s="88"/>
      <c r="AK52" s="88"/>
      <c r="AL52" s="70"/>
      <c r="AM52" s="88"/>
      <c r="AN52" s="100">
        <v>41929.911793981482</v>
      </c>
      <c r="AO52" s="88" t="s">
        <v>208</v>
      </c>
      <c r="AP52" s="70" t="s">
        <v>1866</v>
      </c>
      <c r="AQ52" s="88" t="s">
        <v>66</v>
      </c>
      <c r="AR52" s="49"/>
      <c r="AS52" s="49"/>
      <c r="AT52" s="49"/>
      <c r="AU52" s="49"/>
      <c r="AV52" s="49"/>
      <c r="AW52" s="49"/>
      <c r="AX52" s="136" t="s">
        <v>2822</v>
      </c>
      <c r="AY52" s="136" t="s">
        <v>2822</v>
      </c>
      <c r="AZ52" s="136" t="s">
        <v>2939</v>
      </c>
      <c r="BA52" s="136" t="s">
        <v>2939</v>
      </c>
      <c r="BB52" s="71"/>
    </row>
    <row r="53" spans="1:54" ht="41.45" customHeight="1">
      <c r="A53" s="67" t="s">
        <v>248</v>
      </c>
      <c r="C53" s="75" t="s">
        <v>3035</v>
      </c>
      <c r="D53" s="75" t="s">
        <v>59</v>
      </c>
      <c r="E53" s="76">
        <v>1.5000119730687651</v>
      </c>
      <c r="F53" s="104">
        <v>10.000126773669278</v>
      </c>
      <c r="G53" s="105" t="s">
        <v>1639</v>
      </c>
      <c r="H53" s="106"/>
      <c r="I53" s="74" t="s">
        <v>248</v>
      </c>
      <c r="J53" s="79"/>
      <c r="K53" s="107"/>
      <c r="L53" s="51" t="s">
        <v>2095</v>
      </c>
      <c r="M53" s="108">
        <v>1.0140831460604518</v>
      </c>
      <c r="N53" s="83">
        <v>956.162841796875</v>
      </c>
      <c r="O53" s="83">
        <v>9392</v>
      </c>
      <c r="P53" s="84"/>
      <c r="Q53" s="85"/>
      <c r="R53" s="85"/>
      <c r="S53" s="109"/>
      <c r="T53" s="49">
        <v>1</v>
      </c>
      <c r="U53" s="49">
        <v>1</v>
      </c>
      <c r="V53" s="50">
        <v>0</v>
      </c>
      <c r="W53" s="50">
        <v>0</v>
      </c>
      <c r="X53" s="50">
        <v>0</v>
      </c>
      <c r="Y53" s="50">
        <v>0.99999800000000005</v>
      </c>
      <c r="Z53" s="50">
        <v>0</v>
      </c>
      <c r="AA53" s="50" t="s">
        <v>3033</v>
      </c>
      <c r="AB53" s="80">
        <v>53</v>
      </c>
      <c r="AC5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3" s="81"/>
      <c r="AE53" s="88">
        <v>87</v>
      </c>
      <c r="AF53" s="88">
        <v>53</v>
      </c>
      <c r="AG53" s="88">
        <v>433</v>
      </c>
      <c r="AH53" s="88">
        <v>268</v>
      </c>
      <c r="AI53" s="88"/>
      <c r="AJ53" s="88" t="s">
        <v>1150</v>
      </c>
      <c r="AK53" s="88" t="s">
        <v>1342</v>
      </c>
      <c r="AL53" s="70" t="s">
        <v>1474</v>
      </c>
      <c r="AM53" s="88"/>
      <c r="AN53" s="100">
        <v>41817.912870370368</v>
      </c>
      <c r="AO53" s="88" t="s">
        <v>208</v>
      </c>
      <c r="AP53" s="70" t="s">
        <v>1867</v>
      </c>
      <c r="AQ53" s="88" t="s">
        <v>66</v>
      </c>
      <c r="AR53" s="49"/>
      <c r="AS53" s="49"/>
      <c r="AT53" s="49"/>
      <c r="AU53" s="49"/>
      <c r="AV53" s="49"/>
      <c r="AW53" s="49"/>
      <c r="AX53" s="136" t="s">
        <v>2823</v>
      </c>
      <c r="AY53" s="136" t="s">
        <v>2823</v>
      </c>
      <c r="AZ53" s="136" t="s">
        <v>2940</v>
      </c>
      <c r="BA53" s="136" t="s">
        <v>2940</v>
      </c>
      <c r="BB53" s="71"/>
    </row>
    <row r="54" spans="1:54" ht="41.45" customHeight="1">
      <c r="A54" s="67" t="s">
        <v>249</v>
      </c>
      <c r="C54" s="75" t="s">
        <v>3048</v>
      </c>
      <c r="D54" s="75" t="s">
        <v>59</v>
      </c>
      <c r="E54" s="76">
        <v>1.500124998837908</v>
      </c>
      <c r="F54" s="104">
        <v>10.001323517107261</v>
      </c>
      <c r="G54" s="105" t="s">
        <v>1640</v>
      </c>
      <c r="H54" s="106"/>
      <c r="I54" s="74" t="s">
        <v>249</v>
      </c>
      <c r="J54" s="79"/>
      <c r="K54" s="107"/>
      <c r="L54" s="51" t="s">
        <v>2096</v>
      </c>
      <c r="M54" s="108">
        <v>1.1470280448711176</v>
      </c>
      <c r="N54" s="83">
        <v>3421.0849609375</v>
      </c>
      <c r="O54" s="83">
        <v>634.209228515625</v>
      </c>
      <c r="P54" s="84"/>
      <c r="Q54" s="85"/>
      <c r="R54" s="85"/>
      <c r="S54" s="109"/>
      <c r="T54" s="49">
        <v>2</v>
      </c>
      <c r="U54" s="49">
        <v>1</v>
      </c>
      <c r="V54" s="50">
        <v>0</v>
      </c>
      <c r="W54" s="50">
        <v>1</v>
      </c>
      <c r="X54" s="50">
        <v>0</v>
      </c>
      <c r="Y54" s="50">
        <v>1.298243</v>
      </c>
      <c r="Z54" s="50">
        <v>0</v>
      </c>
      <c r="AA54" s="50">
        <v>0</v>
      </c>
      <c r="AB54" s="80">
        <v>54</v>
      </c>
      <c r="AC5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4" s="81"/>
      <c r="AE54" s="88">
        <v>309</v>
      </c>
      <c r="AF54" s="88">
        <v>525</v>
      </c>
      <c r="AG54" s="88">
        <v>34389</v>
      </c>
      <c r="AH54" s="88">
        <v>1695</v>
      </c>
      <c r="AI54" s="88">
        <v>-10800</v>
      </c>
      <c r="AJ54" s="88" t="s">
        <v>1151</v>
      </c>
      <c r="AK54" s="88" t="s">
        <v>1343</v>
      </c>
      <c r="AL54" s="70"/>
      <c r="AM54" s="88" t="s">
        <v>1565</v>
      </c>
      <c r="AN54" s="100">
        <v>41746.195844907408</v>
      </c>
      <c r="AO54" s="88" t="s">
        <v>208</v>
      </c>
      <c r="AP54" s="70" t="s">
        <v>1868</v>
      </c>
      <c r="AQ54" s="88" t="s">
        <v>66</v>
      </c>
      <c r="AR54" s="49"/>
      <c r="AS54" s="49"/>
      <c r="AT54" s="49"/>
      <c r="AU54" s="49"/>
      <c r="AV54" s="49"/>
      <c r="AW54" s="49"/>
      <c r="AX54" s="136" t="s">
        <v>2824</v>
      </c>
      <c r="AY54" s="136" t="s">
        <v>2824</v>
      </c>
      <c r="AZ54" s="136" t="s">
        <v>2941</v>
      </c>
      <c r="BA54" s="136" t="s">
        <v>2941</v>
      </c>
      <c r="BB54" s="71"/>
    </row>
    <row r="55" spans="1:54" ht="41.45" customHeight="1">
      <c r="A55" s="67" t="s">
        <v>250</v>
      </c>
      <c r="C55" s="75" t="s">
        <v>3041</v>
      </c>
      <c r="D55" s="75" t="s">
        <v>56</v>
      </c>
      <c r="E55" s="76">
        <v>1.500085487710983</v>
      </c>
      <c r="F55" s="104">
        <v>10.000905163998643</v>
      </c>
      <c r="G55" s="105" t="s">
        <v>1641</v>
      </c>
      <c r="H55" s="106"/>
      <c r="I55" s="74" t="s">
        <v>250</v>
      </c>
      <c r="J55" s="79"/>
      <c r="K55" s="107"/>
      <c r="L55" s="51" t="s">
        <v>2097</v>
      </c>
      <c r="M55" s="108">
        <v>1.1005536628716264</v>
      </c>
      <c r="N55" s="83">
        <v>2988.642578125</v>
      </c>
      <c r="O55" s="83">
        <v>2325.330078125</v>
      </c>
      <c r="P55" s="84"/>
      <c r="Q55" s="85"/>
      <c r="R55" s="85"/>
      <c r="S55" s="109"/>
      <c r="T55" s="49">
        <v>0</v>
      </c>
      <c r="U55" s="49">
        <v>1</v>
      </c>
      <c r="V55" s="50">
        <v>0</v>
      </c>
      <c r="W55" s="50">
        <v>1</v>
      </c>
      <c r="X55" s="50">
        <v>0</v>
      </c>
      <c r="Y55" s="50">
        <v>0.70175299999999996</v>
      </c>
      <c r="Z55" s="50">
        <v>0</v>
      </c>
      <c r="AA55" s="50">
        <v>0</v>
      </c>
      <c r="AB55" s="80">
        <v>55</v>
      </c>
      <c r="AC5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5" s="81"/>
      <c r="AE55" s="88">
        <v>237</v>
      </c>
      <c r="AF55" s="88">
        <v>360</v>
      </c>
      <c r="AG55" s="88">
        <v>23113</v>
      </c>
      <c r="AH55" s="88">
        <v>68</v>
      </c>
      <c r="AI55" s="88">
        <v>-10800</v>
      </c>
      <c r="AJ55" s="88" t="s">
        <v>1152</v>
      </c>
      <c r="AK55" s="88" t="s">
        <v>1344</v>
      </c>
      <c r="AL55" s="70"/>
      <c r="AM55" s="88" t="s">
        <v>1565</v>
      </c>
      <c r="AN55" s="100">
        <v>40742.095138888886</v>
      </c>
      <c r="AO55" s="88" t="s">
        <v>208</v>
      </c>
      <c r="AP55" s="70" t="s">
        <v>1869</v>
      </c>
      <c r="AQ55" s="88" t="s">
        <v>66</v>
      </c>
      <c r="AR55" s="49"/>
      <c r="AS55" s="49"/>
      <c r="AT55" s="49"/>
      <c r="AU55" s="49"/>
      <c r="AV55" s="49"/>
      <c r="AW55" s="49"/>
      <c r="AX55" s="136" t="s">
        <v>2825</v>
      </c>
      <c r="AY55" s="136" t="s">
        <v>2825</v>
      </c>
      <c r="AZ55" s="136" t="s">
        <v>2942</v>
      </c>
      <c r="BA55" s="136" t="s">
        <v>2942</v>
      </c>
      <c r="BB55" s="71"/>
    </row>
    <row r="56" spans="1:54" ht="41.45" customHeight="1">
      <c r="A56" s="67" t="s">
        <v>251</v>
      </c>
      <c r="C56" s="75" t="s">
        <v>3035</v>
      </c>
      <c r="D56" s="75" t="s">
        <v>59</v>
      </c>
      <c r="E56" s="76">
        <v>1.5000239461375302</v>
      </c>
      <c r="F56" s="104">
        <v>10.000253547338556</v>
      </c>
      <c r="G56" s="105" t="s">
        <v>1642</v>
      </c>
      <c r="H56" s="106"/>
      <c r="I56" s="74" t="s">
        <v>251</v>
      </c>
      <c r="J56" s="79"/>
      <c r="K56" s="107"/>
      <c r="L56" s="51" t="s">
        <v>2098</v>
      </c>
      <c r="M56" s="108">
        <v>1.0281662921209038</v>
      </c>
      <c r="N56" s="83">
        <v>1431.849609375</v>
      </c>
      <c r="O56" s="83">
        <v>9693.404296875</v>
      </c>
      <c r="P56" s="84"/>
      <c r="Q56" s="85"/>
      <c r="R56" s="85"/>
      <c r="S56" s="109"/>
      <c r="T56" s="49">
        <v>1</v>
      </c>
      <c r="U56" s="49">
        <v>1</v>
      </c>
      <c r="V56" s="50">
        <v>0</v>
      </c>
      <c r="W56" s="50">
        <v>0</v>
      </c>
      <c r="X56" s="50">
        <v>0</v>
      </c>
      <c r="Y56" s="50">
        <v>0.99999800000000005</v>
      </c>
      <c r="Z56" s="50">
        <v>0</v>
      </c>
      <c r="AA56" s="50" t="s">
        <v>3033</v>
      </c>
      <c r="AB56" s="80">
        <v>56</v>
      </c>
      <c r="AC5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6" s="81"/>
      <c r="AE56" s="88">
        <v>380</v>
      </c>
      <c r="AF56" s="88">
        <v>103</v>
      </c>
      <c r="AG56" s="88">
        <v>903</v>
      </c>
      <c r="AH56" s="88">
        <v>1</v>
      </c>
      <c r="AI56" s="88"/>
      <c r="AJ56" s="88"/>
      <c r="AK56" s="88" t="s">
        <v>1345</v>
      </c>
      <c r="AL56" s="70" t="s">
        <v>1475</v>
      </c>
      <c r="AM56" s="88"/>
      <c r="AN56" s="100">
        <v>41415.962256944447</v>
      </c>
      <c r="AO56" s="88" t="s">
        <v>208</v>
      </c>
      <c r="AP56" s="70" t="s">
        <v>1870</v>
      </c>
      <c r="AQ56" s="88" t="s">
        <v>66</v>
      </c>
      <c r="AR56" s="49" t="s">
        <v>590</v>
      </c>
      <c r="AS56" s="49" t="s">
        <v>590</v>
      </c>
      <c r="AT56" s="49" t="s">
        <v>635</v>
      </c>
      <c r="AU56" s="49" t="s">
        <v>635</v>
      </c>
      <c r="AV56" s="49" t="s">
        <v>668</v>
      </c>
      <c r="AW56" s="49" t="s">
        <v>668</v>
      </c>
      <c r="AX56" s="136" t="s">
        <v>668</v>
      </c>
      <c r="AY56" s="136" t="s">
        <v>668</v>
      </c>
      <c r="AZ56" s="136" t="s">
        <v>2943</v>
      </c>
      <c r="BA56" s="136" t="s">
        <v>2943</v>
      </c>
      <c r="BB56" s="71"/>
    </row>
    <row r="57" spans="1:54" ht="41.45" customHeight="1">
      <c r="A57" s="67" t="s">
        <v>252</v>
      </c>
      <c r="C57" s="75" t="s">
        <v>3043</v>
      </c>
      <c r="D57" s="75" t="s">
        <v>59</v>
      </c>
      <c r="E57" s="76">
        <v>1.5000787827924746</v>
      </c>
      <c r="F57" s="104">
        <v>10.000834170743849</v>
      </c>
      <c r="G57" s="105" t="s">
        <v>1643</v>
      </c>
      <c r="H57" s="106"/>
      <c r="I57" s="74" t="s">
        <v>252</v>
      </c>
      <c r="J57" s="79"/>
      <c r="K57" s="107"/>
      <c r="L57" s="51" t="s">
        <v>2099</v>
      </c>
      <c r="M57" s="108">
        <v>1.0926671010777733</v>
      </c>
      <c r="N57" s="83">
        <v>2858.90966796875</v>
      </c>
      <c r="O57" s="83">
        <v>3016.155517578125</v>
      </c>
      <c r="P57" s="84"/>
      <c r="Q57" s="85"/>
      <c r="R57" s="85"/>
      <c r="S57" s="109"/>
      <c r="T57" s="49">
        <v>1</v>
      </c>
      <c r="U57" s="49">
        <v>1</v>
      </c>
      <c r="V57" s="50">
        <v>0</v>
      </c>
      <c r="W57" s="50">
        <v>0</v>
      </c>
      <c r="X57" s="50">
        <v>0</v>
      </c>
      <c r="Y57" s="50">
        <v>0.99999800000000005</v>
      </c>
      <c r="Z57" s="50">
        <v>0</v>
      </c>
      <c r="AA57" s="50" t="s">
        <v>3033</v>
      </c>
      <c r="AB57" s="80">
        <v>57</v>
      </c>
      <c r="AC5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7" s="81"/>
      <c r="AE57" s="88">
        <v>10</v>
      </c>
      <c r="AF57" s="88">
        <v>332</v>
      </c>
      <c r="AG57" s="88">
        <v>12907</v>
      </c>
      <c r="AH57" s="88">
        <v>18713</v>
      </c>
      <c r="AI57" s="88"/>
      <c r="AJ57" s="88" t="s">
        <v>1153</v>
      </c>
      <c r="AK57" s="88" t="s">
        <v>1346</v>
      </c>
      <c r="AL57" s="70" t="s">
        <v>1476</v>
      </c>
      <c r="AM57" s="88"/>
      <c r="AN57" s="100">
        <v>42075.94090277778</v>
      </c>
      <c r="AO57" s="88" t="s">
        <v>208</v>
      </c>
      <c r="AP57" s="70" t="s">
        <v>1871</v>
      </c>
      <c r="AQ57" s="88" t="s">
        <v>66</v>
      </c>
      <c r="AR57" s="49"/>
      <c r="AS57" s="49"/>
      <c r="AT57" s="49"/>
      <c r="AU57" s="49"/>
      <c r="AV57" s="49" t="s">
        <v>661</v>
      </c>
      <c r="AW57" s="49" t="s">
        <v>661</v>
      </c>
      <c r="AX57" s="136" t="s">
        <v>2826</v>
      </c>
      <c r="AY57" s="136" t="s">
        <v>2826</v>
      </c>
      <c r="AZ57" s="136" t="s">
        <v>2944</v>
      </c>
      <c r="BA57" s="136" t="s">
        <v>2944</v>
      </c>
      <c r="BB57" s="71"/>
    </row>
    <row r="58" spans="1:54" ht="41.45" customHeight="1">
      <c r="A58" s="67" t="s">
        <v>253</v>
      </c>
      <c r="C58" s="75" t="s">
        <v>3034</v>
      </c>
      <c r="D58" s="75" t="s">
        <v>56</v>
      </c>
      <c r="E58" s="76">
        <v>1.5040655752298899</v>
      </c>
      <c r="F58" s="104">
        <v>10.043047267140011</v>
      </c>
      <c r="G58" s="105" t="s">
        <v>1644</v>
      </c>
      <c r="H58" s="106"/>
      <c r="I58" s="74" t="s">
        <v>253</v>
      </c>
      <c r="J58" s="79"/>
      <c r="K58" s="107"/>
      <c r="L58" s="51" t="s">
        <v>2100</v>
      </c>
      <c r="M58" s="108">
        <v>5.7820730762870411</v>
      </c>
      <c r="N58" s="83">
        <v>8869.8603515625</v>
      </c>
      <c r="O58" s="83">
        <v>290.54815673828125</v>
      </c>
      <c r="P58" s="84"/>
      <c r="Q58" s="85"/>
      <c r="R58" s="85"/>
      <c r="S58" s="109"/>
      <c r="T58" s="49">
        <v>0</v>
      </c>
      <c r="U58" s="49">
        <v>1</v>
      </c>
      <c r="V58" s="50">
        <v>0</v>
      </c>
      <c r="W58" s="50">
        <v>1.7544000000000001E-2</v>
      </c>
      <c r="X58" s="50">
        <v>2.34E-4</v>
      </c>
      <c r="Y58" s="50">
        <v>0.55638299999999996</v>
      </c>
      <c r="Z58" s="50">
        <v>0</v>
      </c>
      <c r="AA58" s="50">
        <v>0</v>
      </c>
      <c r="AB58" s="80">
        <v>58</v>
      </c>
      <c r="AC5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8" s="81"/>
      <c r="AE58" s="88">
        <v>17534</v>
      </c>
      <c r="AF58" s="88">
        <v>16981</v>
      </c>
      <c r="AG58" s="88">
        <v>46594</v>
      </c>
      <c r="AH58" s="88">
        <v>9404</v>
      </c>
      <c r="AI58" s="88">
        <v>-25200</v>
      </c>
      <c r="AJ58" s="88" t="s">
        <v>1154</v>
      </c>
      <c r="AK58" s="88" t="s">
        <v>1347</v>
      </c>
      <c r="AL58" s="70"/>
      <c r="AM58" s="88" t="s">
        <v>1568</v>
      </c>
      <c r="AN58" s="100">
        <v>42014.887418981481</v>
      </c>
      <c r="AO58" s="88" t="s">
        <v>208</v>
      </c>
      <c r="AP58" s="70" t="s">
        <v>1872</v>
      </c>
      <c r="AQ58" s="88" t="s">
        <v>66</v>
      </c>
      <c r="AR58" s="49" t="s">
        <v>591</v>
      </c>
      <c r="AS58" s="49" t="s">
        <v>591</v>
      </c>
      <c r="AT58" s="49" t="s">
        <v>636</v>
      </c>
      <c r="AU58" s="49" t="s">
        <v>636</v>
      </c>
      <c r="AV58" s="49" t="s">
        <v>669</v>
      </c>
      <c r="AW58" s="49" t="s">
        <v>669</v>
      </c>
      <c r="AX58" s="136" t="s">
        <v>2827</v>
      </c>
      <c r="AY58" s="136" t="s">
        <v>2827</v>
      </c>
      <c r="AZ58" s="136" t="s">
        <v>2664</v>
      </c>
      <c r="BA58" s="136" t="s">
        <v>2664</v>
      </c>
      <c r="BB58" s="71"/>
    </row>
    <row r="59" spans="1:54" ht="41.45" customHeight="1">
      <c r="A59" s="67" t="s">
        <v>411</v>
      </c>
      <c r="C59" s="75" t="s">
        <v>3049</v>
      </c>
      <c r="D59" s="75" t="s">
        <v>59</v>
      </c>
      <c r="E59" s="76">
        <v>1.5026218625981898</v>
      </c>
      <c r="F59" s="104">
        <v>10.02776089809848</v>
      </c>
      <c r="G59" s="105" t="s">
        <v>1645</v>
      </c>
      <c r="H59" s="106"/>
      <c r="I59" s="74" t="s">
        <v>411</v>
      </c>
      <c r="J59" s="79"/>
      <c r="K59" s="107"/>
      <c r="L59" s="51" t="s">
        <v>2101</v>
      </c>
      <c r="M59" s="108">
        <v>4.0839273243177532</v>
      </c>
      <c r="N59" s="83">
        <v>8134.7080078125</v>
      </c>
      <c r="O59" s="83">
        <v>1429.9888916015625</v>
      </c>
      <c r="P59" s="84"/>
      <c r="Q59" s="85"/>
      <c r="R59" s="85"/>
      <c r="S59" s="109"/>
      <c r="T59" s="49">
        <v>29</v>
      </c>
      <c r="U59" s="49">
        <v>0</v>
      </c>
      <c r="V59" s="50">
        <v>812</v>
      </c>
      <c r="W59" s="50">
        <v>3.4483E-2</v>
      </c>
      <c r="X59" s="50">
        <v>2.34E-4</v>
      </c>
      <c r="Y59" s="50">
        <v>13.864834</v>
      </c>
      <c r="Z59" s="50">
        <v>0</v>
      </c>
      <c r="AA59" s="50">
        <v>0</v>
      </c>
      <c r="AB59" s="80">
        <v>59</v>
      </c>
      <c r="AC5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59" s="81"/>
      <c r="AE59" s="88">
        <v>1678</v>
      </c>
      <c r="AF59" s="88">
        <v>10952</v>
      </c>
      <c r="AG59" s="88">
        <v>301949</v>
      </c>
      <c r="AH59" s="88">
        <v>4</v>
      </c>
      <c r="AI59" s="88">
        <v>-25200</v>
      </c>
      <c r="AJ59" s="88" t="s">
        <v>1155</v>
      </c>
      <c r="AK59" s="88" t="s">
        <v>1348</v>
      </c>
      <c r="AL59" s="70"/>
      <c r="AM59" s="88" t="s">
        <v>1568</v>
      </c>
      <c r="AN59" s="100">
        <v>41651.217604166668</v>
      </c>
      <c r="AO59" s="88" t="s">
        <v>208</v>
      </c>
      <c r="AP59" s="70" t="s">
        <v>1873</v>
      </c>
      <c r="AQ59" s="88" t="s">
        <v>65</v>
      </c>
      <c r="AR59" s="49"/>
      <c r="AS59" s="49"/>
      <c r="AT59" s="49"/>
      <c r="AU59" s="49"/>
      <c r="AV59" s="49"/>
      <c r="AW59" s="49"/>
      <c r="AX59" s="49"/>
      <c r="AY59" s="49"/>
      <c r="AZ59" s="49"/>
      <c r="BA59" s="49"/>
    </row>
    <row r="60" spans="1:54" ht="41.45" customHeight="1">
      <c r="A60" s="67" t="s">
        <v>254</v>
      </c>
      <c r="C60" s="75" t="s">
        <v>3050</v>
      </c>
      <c r="D60" s="75" t="s">
        <v>56</v>
      </c>
      <c r="E60" s="76">
        <v>1.5038208457043305</v>
      </c>
      <c r="F60" s="104">
        <v>10.04045601333997</v>
      </c>
      <c r="G60" s="105" t="s">
        <v>1646</v>
      </c>
      <c r="H60" s="106"/>
      <c r="I60" s="74" t="s">
        <v>254</v>
      </c>
      <c r="J60" s="79"/>
      <c r="K60" s="107"/>
      <c r="L60" s="51" t="s">
        <v>2102</v>
      </c>
      <c r="M60" s="108">
        <v>5.4942135708114046</v>
      </c>
      <c r="N60" s="83">
        <v>8826.6162109375</v>
      </c>
      <c r="O60" s="83">
        <v>290.54034423828125</v>
      </c>
      <c r="P60" s="84"/>
      <c r="Q60" s="85"/>
      <c r="R60" s="85"/>
      <c r="S60" s="109"/>
      <c r="T60" s="49">
        <v>0</v>
      </c>
      <c r="U60" s="49">
        <v>1</v>
      </c>
      <c r="V60" s="50">
        <v>0</v>
      </c>
      <c r="W60" s="50">
        <v>1.7544000000000001E-2</v>
      </c>
      <c r="X60" s="50">
        <v>2.34E-4</v>
      </c>
      <c r="Y60" s="50">
        <v>0.55638299999999996</v>
      </c>
      <c r="Z60" s="50">
        <v>0</v>
      </c>
      <c r="AA60" s="50">
        <v>0</v>
      </c>
      <c r="AB60" s="80">
        <v>60</v>
      </c>
      <c r="AC6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0" s="81"/>
      <c r="AE60" s="88">
        <v>17155</v>
      </c>
      <c r="AF60" s="88">
        <v>15959</v>
      </c>
      <c r="AG60" s="88">
        <v>107573</v>
      </c>
      <c r="AH60" s="88">
        <v>8920</v>
      </c>
      <c r="AI60" s="88">
        <v>-25200</v>
      </c>
      <c r="AJ60" s="88" t="s">
        <v>1156</v>
      </c>
      <c r="AK60" s="88" t="s">
        <v>1349</v>
      </c>
      <c r="AL60" s="70"/>
      <c r="AM60" s="88" t="s">
        <v>1568</v>
      </c>
      <c r="AN60" s="100">
        <v>41823.404062499998</v>
      </c>
      <c r="AO60" s="88" t="s">
        <v>208</v>
      </c>
      <c r="AP60" s="70" t="s">
        <v>1874</v>
      </c>
      <c r="AQ60" s="88" t="s">
        <v>66</v>
      </c>
      <c r="AR60" s="49" t="s">
        <v>591</v>
      </c>
      <c r="AS60" s="49" t="s">
        <v>591</v>
      </c>
      <c r="AT60" s="49" t="s">
        <v>636</v>
      </c>
      <c r="AU60" s="49" t="s">
        <v>636</v>
      </c>
      <c r="AV60" s="49" t="s">
        <v>669</v>
      </c>
      <c r="AW60" s="49" t="s">
        <v>669</v>
      </c>
      <c r="AX60" s="136" t="s">
        <v>2827</v>
      </c>
      <c r="AY60" s="136" t="s">
        <v>2827</v>
      </c>
      <c r="AZ60" s="136" t="s">
        <v>2664</v>
      </c>
      <c r="BA60" s="136" t="s">
        <v>2664</v>
      </c>
      <c r="BB60" s="71"/>
    </row>
    <row r="61" spans="1:54" ht="41.45" customHeight="1">
      <c r="A61" s="67" t="s">
        <v>255</v>
      </c>
      <c r="C61" s="75" t="s">
        <v>3041</v>
      </c>
      <c r="D61" s="75" t="s">
        <v>56</v>
      </c>
      <c r="E61" s="76">
        <v>1.5020797220445044</v>
      </c>
      <c r="F61" s="104">
        <v>10.022020586353575</v>
      </c>
      <c r="G61" s="105" t="s">
        <v>1647</v>
      </c>
      <c r="H61" s="106"/>
      <c r="I61" s="74" t="s">
        <v>255</v>
      </c>
      <c r="J61" s="79"/>
      <c r="K61" s="107"/>
      <c r="L61" s="51" t="s">
        <v>2103</v>
      </c>
      <c r="M61" s="108">
        <v>3.4462424707004922</v>
      </c>
      <c r="N61" s="83">
        <v>7442.7998046875</v>
      </c>
      <c r="O61" s="83">
        <v>5197.291015625</v>
      </c>
      <c r="P61" s="84"/>
      <c r="Q61" s="85"/>
      <c r="R61" s="85"/>
      <c r="S61" s="109"/>
      <c r="T61" s="49">
        <v>0</v>
      </c>
      <c r="U61" s="49">
        <v>1</v>
      </c>
      <c r="V61" s="50">
        <v>0</v>
      </c>
      <c r="W61" s="50">
        <v>1.7544000000000001E-2</v>
      </c>
      <c r="X61" s="50">
        <v>2.34E-4</v>
      </c>
      <c r="Y61" s="50">
        <v>0.55638299999999996</v>
      </c>
      <c r="Z61" s="50">
        <v>0</v>
      </c>
      <c r="AA61" s="50">
        <v>0</v>
      </c>
      <c r="AB61" s="80">
        <v>61</v>
      </c>
      <c r="AC6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61" s="81"/>
      <c r="AE61" s="88">
        <v>8749</v>
      </c>
      <c r="AF61" s="88">
        <v>8688</v>
      </c>
      <c r="AG61" s="88">
        <v>24857</v>
      </c>
      <c r="AH61" s="88">
        <v>11804</v>
      </c>
      <c r="AI61" s="88">
        <v>-25200</v>
      </c>
      <c r="AJ61" s="88" t="s">
        <v>1157</v>
      </c>
      <c r="AK61" s="88" t="s">
        <v>1314</v>
      </c>
      <c r="AL61" s="70"/>
      <c r="AM61" s="88" t="s">
        <v>1568</v>
      </c>
      <c r="AN61" s="100">
        <v>42049.042986111112</v>
      </c>
      <c r="AO61" s="88" t="s">
        <v>208</v>
      </c>
      <c r="AP61" s="70" t="s">
        <v>1875</v>
      </c>
      <c r="AQ61" s="88" t="s">
        <v>66</v>
      </c>
      <c r="AR61" s="49" t="s">
        <v>591</v>
      </c>
      <c r="AS61" s="49" t="s">
        <v>591</v>
      </c>
      <c r="AT61" s="49" t="s">
        <v>636</v>
      </c>
      <c r="AU61" s="49" t="s">
        <v>636</v>
      </c>
      <c r="AV61" s="49" t="s">
        <v>669</v>
      </c>
      <c r="AW61" s="49" t="s">
        <v>669</v>
      </c>
      <c r="AX61" s="136" t="s">
        <v>2827</v>
      </c>
      <c r="AY61" s="136" t="s">
        <v>2827</v>
      </c>
      <c r="AZ61" s="136" t="s">
        <v>2664</v>
      </c>
      <c r="BA61" s="136" t="s">
        <v>2664</v>
      </c>
      <c r="BB61" s="71"/>
    </row>
    <row r="62" spans="1:54" ht="41.45" customHeight="1">
      <c r="A62" s="67" t="s">
        <v>256</v>
      </c>
      <c r="C62" s="75" t="s">
        <v>3051</v>
      </c>
      <c r="D62" s="75" t="s">
        <v>56</v>
      </c>
      <c r="E62" s="76">
        <v>1.5028503087502285</v>
      </c>
      <c r="F62" s="104">
        <v>10.030179739708302</v>
      </c>
      <c r="G62" s="105" t="s">
        <v>1648</v>
      </c>
      <c r="H62" s="106"/>
      <c r="I62" s="74" t="s">
        <v>256</v>
      </c>
      <c r="J62" s="79"/>
      <c r="K62" s="107"/>
      <c r="L62" s="51" t="s">
        <v>2104</v>
      </c>
      <c r="M62" s="108">
        <v>4.352633751151175</v>
      </c>
      <c r="N62" s="83">
        <v>8394.173828125</v>
      </c>
      <c r="O62" s="83">
        <v>580.61810302734375</v>
      </c>
      <c r="P62" s="84" t="s">
        <v>65</v>
      </c>
      <c r="Q62" s="85"/>
      <c r="R62" s="85"/>
      <c r="S62" s="109"/>
      <c r="T62" s="49">
        <v>0</v>
      </c>
      <c r="U62" s="49">
        <v>1</v>
      </c>
      <c r="V62" s="50">
        <v>0</v>
      </c>
      <c r="W62" s="50">
        <v>1.7544000000000001E-2</v>
      </c>
      <c r="X62" s="50">
        <v>2.34E-4</v>
      </c>
      <c r="Y62" s="50">
        <v>0.55638299999999996</v>
      </c>
      <c r="Z62" s="50">
        <v>0</v>
      </c>
      <c r="AA62" s="50">
        <v>0</v>
      </c>
      <c r="AB62" s="80">
        <v>62</v>
      </c>
      <c r="AC6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2" s="81"/>
      <c r="AE62" s="88">
        <v>11329</v>
      </c>
      <c r="AF62" s="88">
        <v>11906</v>
      </c>
      <c r="AG62" s="88">
        <v>103657</v>
      </c>
      <c r="AH62" s="88">
        <v>551</v>
      </c>
      <c r="AI62" s="88">
        <v>-25200</v>
      </c>
      <c r="AJ62" s="88" t="s">
        <v>1158</v>
      </c>
      <c r="AK62" s="88" t="s">
        <v>1350</v>
      </c>
      <c r="AL62" s="70"/>
      <c r="AM62" s="88" t="s">
        <v>1568</v>
      </c>
      <c r="AN62" s="100">
        <v>41836.43954861111</v>
      </c>
      <c r="AO62" s="88" t="s">
        <v>208</v>
      </c>
      <c r="AP62" s="70" t="s">
        <v>1876</v>
      </c>
      <c r="AQ62" s="88" t="s">
        <v>66</v>
      </c>
      <c r="AR62" s="49" t="s">
        <v>591</v>
      </c>
      <c r="AS62" s="49" t="s">
        <v>591</v>
      </c>
      <c r="AT62" s="49" t="s">
        <v>636</v>
      </c>
      <c r="AU62" s="49" t="s">
        <v>636</v>
      </c>
      <c r="AV62" s="49" t="s">
        <v>669</v>
      </c>
      <c r="AW62" s="49" t="s">
        <v>669</v>
      </c>
      <c r="AX62" s="136" t="s">
        <v>2827</v>
      </c>
      <c r="AY62" s="136" t="s">
        <v>2827</v>
      </c>
      <c r="AZ62" s="136" t="s">
        <v>2664</v>
      </c>
      <c r="BA62" s="136" t="s">
        <v>2664</v>
      </c>
      <c r="BB62" s="71"/>
    </row>
    <row r="63" spans="1:54" ht="41.45" customHeight="1">
      <c r="A63" s="67" t="s">
        <v>257</v>
      </c>
      <c r="C63" s="75" t="s">
        <v>3041</v>
      </c>
      <c r="D63" s="75" t="s">
        <v>56</v>
      </c>
      <c r="E63" s="76">
        <v>1.5024520844831002</v>
      </c>
      <c r="F63" s="104">
        <v>10.025963247468118</v>
      </c>
      <c r="G63" s="105" t="s">
        <v>1649</v>
      </c>
      <c r="H63" s="106"/>
      <c r="I63" s="74" t="s">
        <v>257</v>
      </c>
      <c r="J63" s="79"/>
      <c r="K63" s="107"/>
      <c r="L63" s="51" t="s">
        <v>2105</v>
      </c>
      <c r="M63" s="108">
        <v>3.8842283131805457</v>
      </c>
      <c r="N63" s="83">
        <v>7961.73095703125</v>
      </c>
      <c r="O63" s="83">
        <v>2216.744384765625</v>
      </c>
      <c r="P63" s="84" t="s">
        <v>65</v>
      </c>
      <c r="Q63" s="85"/>
      <c r="R63" s="85"/>
      <c r="S63" s="109"/>
      <c r="T63" s="49">
        <v>0</v>
      </c>
      <c r="U63" s="49">
        <v>1</v>
      </c>
      <c r="V63" s="50">
        <v>0</v>
      </c>
      <c r="W63" s="50">
        <v>1.7544000000000001E-2</v>
      </c>
      <c r="X63" s="50">
        <v>2.34E-4</v>
      </c>
      <c r="Y63" s="50">
        <v>0.55638299999999996</v>
      </c>
      <c r="Z63" s="50">
        <v>0</v>
      </c>
      <c r="AA63" s="50">
        <v>0</v>
      </c>
      <c r="AB63" s="80">
        <v>63</v>
      </c>
      <c r="AC6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3" s="81"/>
      <c r="AE63" s="88">
        <v>10706</v>
      </c>
      <c r="AF63" s="88">
        <v>10243</v>
      </c>
      <c r="AG63" s="88">
        <v>24762</v>
      </c>
      <c r="AH63" s="88">
        <v>488</v>
      </c>
      <c r="AI63" s="88">
        <v>-25200</v>
      </c>
      <c r="AJ63" s="88" t="s">
        <v>1159</v>
      </c>
      <c r="AK63" s="88" t="s">
        <v>1314</v>
      </c>
      <c r="AL63" s="70"/>
      <c r="AM63" s="88" t="s">
        <v>1568</v>
      </c>
      <c r="AN63" s="100">
        <v>42049.062152777777</v>
      </c>
      <c r="AO63" s="88" t="s">
        <v>208</v>
      </c>
      <c r="AP63" s="70" t="s">
        <v>1877</v>
      </c>
      <c r="AQ63" s="88" t="s">
        <v>66</v>
      </c>
      <c r="AR63" s="49" t="s">
        <v>591</v>
      </c>
      <c r="AS63" s="49" t="s">
        <v>591</v>
      </c>
      <c r="AT63" s="49" t="s">
        <v>636</v>
      </c>
      <c r="AU63" s="49" t="s">
        <v>636</v>
      </c>
      <c r="AV63" s="49" t="s">
        <v>669</v>
      </c>
      <c r="AW63" s="49" t="s">
        <v>669</v>
      </c>
      <c r="AX63" s="136" t="s">
        <v>2827</v>
      </c>
      <c r="AY63" s="136" t="s">
        <v>2827</v>
      </c>
      <c r="AZ63" s="136" t="s">
        <v>2664</v>
      </c>
      <c r="BA63" s="136" t="s">
        <v>2664</v>
      </c>
      <c r="BB63" s="71"/>
    </row>
    <row r="64" spans="1:54" ht="41.45" customHeight="1">
      <c r="A64" s="67" t="s">
        <v>258</v>
      </c>
      <c r="C64" s="75" t="s">
        <v>3041</v>
      </c>
      <c r="D64" s="75" t="s">
        <v>56</v>
      </c>
      <c r="E64" s="76">
        <v>1.5028606055893665</v>
      </c>
      <c r="F64" s="104">
        <v>10.030288765063881</v>
      </c>
      <c r="G64" s="105" t="s">
        <v>1650</v>
      </c>
      <c r="H64" s="106"/>
      <c r="I64" s="74" t="s">
        <v>258</v>
      </c>
      <c r="J64" s="79"/>
      <c r="K64" s="107"/>
      <c r="L64" s="51" t="s">
        <v>2106</v>
      </c>
      <c r="M64" s="108">
        <v>4.3647452567631637</v>
      </c>
      <c r="N64" s="83">
        <v>8437.41796875</v>
      </c>
      <c r="O64" s="83">
        <v>483.45376586914062</v>
      </c>
      <c r="P64" s="84"/>
      <c r="Q64" s="85"/>
      <c r="R64" s="85"/>
      <c r="S64" s="109"/>
      <c r="T64" s="49">
        <v>0</v>
      </c>
      <c r="U64" s="49">
        <v>1</v>
      </c>
      <c r="V64" s="50">
        <v>0</v>
      </c>
      <c r="W64" s="50">
        <v>1.7544000000000001E-2</v>
      </c>
      <c r="X64" s="50">
        <v>2.34E-4</v>
      </c>
      <c r="Y64" s="50">
        <v>0.55638299999999996</v>
      </c>
      <c r="Z64" s="50">
        <v>0</v>
      </c>
      <c r="AA64" s="50">
        <v>0</v>
      </c>
      <c r="AB64" s="80">
        <v>64</v>
      </c>
      <c r="AC6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4" s="81"/>
      <c r="AE64" s="88">
        <v>11897</v>
      </c>
      <c r="AF64" s="88">
        <v>11949</v>
      </c>
      <c r="AG64" s="88">
        <v>24800</v>
      </c>
      <c r="AH64" s="88">
        <v>12146</v>
      </c>
      <c r="AI64" s="88">
        <v>-25200</v>
      </c>
      <c r="AJ64" s="88" t="s">
        <v>1160</v>
      </c>
      <c r="AK64" s="88" t="s">
        <v>1329</v>
      </c>
      <c r="AL64" s="70"/>
      <c r="AM64" s="88" t="s">
        <v>1568</v>
      </c>
      <c r="AN64" s="100">
        <v>42048.957789351851</v>
      </c>
      <c r="AO64" s="88" t="s">
        <v>208</v>
      </c>
      <c r="AP64" s="70" t="s">
        <v>1878</v>
      </c>
      <c r="AQ64" s="88" t="s">
        <v>66</v>
      </c>
      <c r="AR64" s="49" t="s">
        <v>591</v>
      </c>
      <c r="AS64" s="49" t="s">
        <v>591</v>
      </c>
      <c r="AT64" s="49" t="s">
        <v>636</v>
      </c>
      <c r="AU64" s="49" t="s">
        <v>636</v>
      </c>
      <c r="AV64" s="49" t="s">
        <v>669</v>
      </c>
      <c r="AW64" s="49" t="s">
        <v>669</v>
      </c>
      <c r="AX64" s="136" t="s">
        <v>2827</v>
      </c>
      <c r="AY64" s="136" t="s">
        <v>2827</v>
      </c>
      <c r="AZ64" s="136" t="s">
        <v>2664</v>
      </c>
      <c r="BA64" s="136" t="s">
        <v>2664</v>
      </c>
      <c r="BB64" s="71"/>
    </row>
    <row r="65" spans="1:54" ht="41.45" customHeight="1">
      <c r="A65" s="67" t="s">
        <v>259</v>
      </c>
      <c r="C65" s="75" t="s">
        <v>3041</v>
      </c>
      <c r="D65" s="75" t="s">
        <v>56</v>
      </c>
      <c r="E65" s="76">
        <v>1.5025193731295601</v>
      </c>
      <c r="F65" s="104">
        <v>10.026675715489461</v>
      </c>
      <c r="G65" s="105" t="s">
        <v>1651</v>
      </c>
      <c r="H65" s="106"/>
      <c r="I65" s="74" t="s">
        <v>259</v>
      </c>
      <c r="J65" s="79"/>
      <c r="K65" s="107"/>
      <c r="L65" s="51" t="s">
        <v>2107</v>
      </c>
      <c r="M65" s="108">
        <v>3.9633755940402855</v>
      </c>
      <c r="N65" s="83">
        <v>8048.21923828125</v>
      </c>
      <c r="O65" s="83">
        <v>1804.14208984375</v>
      </c>
      <c r="P65" s="84"/>
      <c r="Q65" s="85"/>
      <c r="R65" s="85"/>
      <c r="S65" s="109"/>
      <c r="T65" s="49">
        <v>0</v>
      </c>
      <c r="U65" s="49">
        <v>1</v>
      </c>
      <c r="V65" s="50">
        <v>0</v>
      </c>
      <c r="W65" s="50">
        <v>1.7544000000000001E-2</v>
      </c>
      <c r="X65" s="50">
        <v>2.34E-4</v>
      </c>
      <c r="Y65" s="50">
        <v>0.55638299999999996</v>
      </c>
      <c r="Z65" s="50">
        <v>0</v>
      </c>
      <c r="AA65" s="50">
        <v>0</v>
      </c>
      <c r="AB65" s="80">
        <v>65</v>
      </c>
      <c r="AC6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5" s="81"/>
      <c r="AE65" s="88">
        <v>10669</v>
      </c>
      <c r="AF65" s="88">
        <v>10524</v>
      </c>
      <c r="AG65" s="88">
        <v>24869</v>
      </c>
      <c r="AH65" s="88">
        <v>11939</v>
      </c>
      <c r="AI65" s="88">
        <v>-25200</v>
      </c>
      <c r="AJ65" s="88" t="s">
        <v>1161</v>
      </c>
      <c r="AK65" s="88"/>
      <c r="AL65" s="70"/>
      <c r="AM65" s="88" t="s">
        <v>1568</v>
      </c>
      <c r="AN65" s="100">
        <v>42048.024722222224</v>
      </c>
      <c r="AO65" s="88" t="s">
        <v>208</v>
      </c>
      <c r="AP65" s="70" t="s">
        <v>1879</v>
      </c>
      <c r="AQ65" s="88" t="s">
        <v>66</v>
      </c>
      <c r="AR65" s="49" t="s">
        <v>591</v>
      </c>
      <c r="AS65" s="49" t="s">
        <v>591</v>
      </c>
      <c r="AT65" s="49" t="s">
        <v>636</v>
      </c>
      <c r="AU65" s="49" t="s">
        <v>636</v>
      </c>
      <c r="AV65" s="49" t="s">
        <v>669</v>
      </c>
      <c r="AW65" s="49" t="s">
        <v>669</v>
      </c>
      <c r="AX65" s="136" t="s">
        <v>2827</v>
      </c>
      <c r="AY65" s="136" t="s">
        <v>2827</v>
      </c>
      <c r="AZ65" s="136" t="s">
        <v>2664</v>
      </c>
      <c r="BA65" s="136" t="s">
        <v>2664</v>
      </c>
      <c r="BB65" s="71"/>
    </row>
    <row r="66" spans="1:54" ht="41.45" customHeight="1">
      <c r="A66" s="67" t="s">
        <v>260</v>
      </c>
      <c r="C66" s="75" t="s">
        <v>3041</v>
      </c>
      <c r="D66" s="75" t="s">
        <v>56</v>
      </c>
      <c r="E66" s="76">
        <v>1.502454479096853</v>
      </c>
      <c r="F66" s="104">
        <v>10.025988602201974</v>
      </c>
      <c r="G66" s="105" t="s">
        <v>1652</v>
      </c>
      <c r="H66" s="106"/>
      <c r="I66" s="74" t="s">
        <v>260</v>
      </c>
      <c r="J66" s="79"/>
      <c r="K66" s="107"/>
      <c r="L66" s="51" t="s">
        <v>2108</v>
      </c>
      <c r="M66" s="108">
        <v>3.8870449423926359</v>
      </c>
      <c r="N66" s="83">
        <v>8004.97509765625</v>
      </c>
      <c r="O66" s="83">
        <v>2005.9368896484375</v>
      </c>
      <c r="P66" s="84"/>
      <c r="Q66" s="85"/>
      <c r="R66" s="85"/>
      <c r="S66" s="109"/>
      <c r="T66" s="49">
        <v>0</v>
      </c>
      <c r="U66" s="49">
        <v>1</v>
      </c>
      <c r="V66" s="50">
        <v>0</v>
      </c>
      <c r="W66" s="50">
        <v>1.7544000000000001E-2</v>
      </c>
      <c r="X66" s="50">
        <v>2.34E-4</v>
      </c>
      <c r="Y66" s="50">
        <v>0.55638299999999996</v>
      </c>
      <c r="Z66" s="50">
        <v>0</v>
      </c>
      <c r="AA66" s="50">
        <v>0</v>
      </c>
      <c r="AB66" s="80">
        <v>66</v>
      </c>
      <c r="AC6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6" s="81"/>
      <c r="AE66" s="88">
        <v>10322</v>
      </c>
      <c r="AF66" s="88">
        <v>10253</v>
      </c>
      <c r="AG66" s="88">
        <v>24859</v>
      </c>
      <c r="AH66" s="88">
        <v>11804</v>
      </c>
      <c r="AI66" s="88">
        <v>-25200</v>
      </c>
      <c r="AJ66" s="88" t="s">
        <v>1162</v>
      </c>
      <c r="AK66" s="88"/>
      <c r="AL66" s="70"/>
      <c r="AM66" s="88" t="s">
        <v>1568</v>
      </c>
      <c r="AN66" s="100">
        <v>42048.0702662037</v>
      </c>
      <c r="AO66" s="88" t="s">
        <v>208</v>
      </c>
      <c r="AP66" s="70" t="s">
        <v>1880</v>
      </c>
      <c r="AQ66" s="88" t="s">
        <v>66</v>
      </c>
      <c r="AR66" s="49" t="s">
        <v>591</v>
      </c>
      <c r="AS66" s="49" t="s">
        <v>591</v>
      </c>
      <c r="AT66" s="49" t="s">
        <v>636</v>
      </c>
      <c r="AU66" s="49" t="s">
        <v>636</v>
      </c>
      <c r="AV66" s="49" t="s">
        <v>669</v>
      </c>
      <c r="AW66" s="49" t="s">
        <v>669</v>
      </c>
      <c r="AX66" s="136" t="s">
        <v>2827</v>
      </c>
      <c r="AY66" s="136" t="s">
        <v>2827</v>
      </c>
      <c r="AZ66" s="136" t="s">
        <v>2664</v>
      </c>
      <c r="BA66" s="136" t="s">
        <v>2664</v>
      </c>
      <c r="BB66" s="71"/>
    </row>
    <row r="67" spans="1:54" ht="41.45" customHeight="1">
      <c r="A67" s="67" t="s">
        <v>261</v>
      </c>
      <c r="C67" s="75" t="s">
        <v>3041</v>
      </c>
      <c r="D67" s="75" t="s">
        <v>56</v>
      </c>
      <c r="E67" s="76">
        <v>1.5019839374943833</v>
      </c>
      <c r="F67" s="104">
        <v>10.021006396999352</v>
      </c>
      <c r="G67" s="105" t="s">
        <v>1653</v>
      </c>
      <c r="H67" s="106"/>
      <c r="I67" s="74" t="s">
        <v>261</v>
      </c>
      <c r="J67" s="79"/>
      <c r="K67" s="107"/>
      <c r="L67" s="51" t="s">
        <v>2109</v>
      </c>
      <c r="M67" s="108">
        <v>3.3335773022168769</v>
      </c>
      <c r="N67" s="83">
        <v>7313.0673828125</v>
      </c>
      <c r="O67" s="83">
        <v>5981.7666015625</v>
      </c>
      <c r="P67" s="84"/>
      <c r="Q67" s="85"/>
      <c r="R67" s="85"/>
      <c r="S67" s="109"/>
      <c r="T67" s="49">
        <v>0</v>
      </c>
      <c r="U67" s="49">
        <v>1</v>
      </c>
      <c r="V67" s="50">
        <v>0</v>
      </c>
      <c r="W67" s="50">
        <v>1.7544000000000001E-2</v>
      </c>
      <c r="X67" s="50">
        <v>2.34E-4</v>
      </c>
      <c r="Y67" s="50">
        <v>0.55638299999999996</v>
      </c>
      <c r="Z67" s="50">
        <v>0</v>
      </c>
      <c r="AA67" s="50">
        <v>0</v>
      </c>
      <c r="AB67" s="80">
        <v>67</v>
      </c>
      <c r="AC6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7" s="81"/>
      <c r="AE67" s="88">
        <v>8194</v>
      </c>
      <c r="AF67" s="88">
        <v>8288</v>
      </c>
      <c r="AG67" s="88">
        <v>24766</v>
      </c>
      <c r="AH67" s="88">
        <v>12129</v>
      </c>
      <c r="AI67" s="88">
        <v>-21600</v>
      </c>
      <c r="AJ67" s="88" t="s">
        <v>1163</v>
      </c>
      <c r="AK67" s="88"/>
      <c r="AL67" s="70"/>
      <c r="AM67" s="88" t="s">
        <v>1571</v>
      </c>
      <c r="AN67" s="100">
        <v>42047.86440972222</v>
      </c>
      <c r="AO67" s="88" t="s">
        <v>208</v>
      </c>
      <c r="AP67" s="70" t="s">
        <v>1881</v>
      </c>
      <c r="AQ67" s="88" t="s">
        <v>66</v>
      </c>
      <c r="AR67" s="49" t="s">
        <v>591</v>
      </c>
      <c r="AS67" s="49" t="s">
        <v>591</v>
      </c>
      <c r="AT67" s="49" t="s">
        <v>636</v>
      </c>
      <c r="AU67" s="49" t="s">
        <v>636</v>
      </c>
      <c r="AV67" s="49" t="s">
        <v>669</v>
      </c>
      <c r="AW67" s="49" t="s">
        <v>669</v>
      </c>
      <c r="AX67" s="136" t="s">
        <v>2827</v>
      </c>
      <c r="AY67" s="136" t="s">
        <v>2827</v>
      </c>
      <c r="AZ67" s="136" t="s">
        <v>2664</v>
      </c>
      <c r="BA67" s="136" t="s">
        <v>2664</v>
      </c>
      <c r="BB67" s="71"/>
    </row>
    <row r="68" spans="1:54" ht="41.45" customHeight="1">
      <c r="A68" s="67" t="s">
        <v>262</v>
      </c>
      <c r="C68" s="75" t="s">
        <v>3052</v>
      </c>
      <c r="D68" s="75" t="s">
        <v>56</v>
      </c>
      <c r="E68" s="76">
        <v>1.5050430565638757</v>
      </c>
      <c r="F68" s="104">
        <v>10.05339706949986</v>
      </c>
      <c r="G68" s="105" t="s">
        <v>1654</v>
      </c>
      <c r="H68" s="106"/>
      <c r="I68" s="74" t="s">
        <v>262</v>
      </c>
      <c r="J68" s="79"/>
      <c r="K68" s="107"/>
      <c r="L68" s="51" t="s">
        <v>2110</v>
      </c>
      <c r="M68" s="108">
        <v>6.9318211206623337</v>
      </c>
      <c r="N68" s="83">
        <v>8956.3486328125</v>
      </c>
      <c r="O68" s="83">
        <v>419.48672485351562</v>
      </c>
      <c r="P68" s="84"/>
      <c r="Q68" s="85"/>
      <c r="R68" s="85"/>
      <c r="S68" s="109"/>
      <c r="T68" s="49">
        <v>0</v>
      </c>
      <c r="U68" s="49">
        <v>1</v>
      </c>
      <c r="V68" s="50">
        <v>0</v>
      </c>
      <c r="W68" s="50">
        <v>1.7544000000000001E-2</v>
      </c>
      <c r="X68" s="50">
        <v>2.34E-4</v>
      </c>
      <c r="Y68" s="50">
        <v>0.55638299999999996</v>
      </c>
      <c r="Z68" s="50">
        <v>0</v>
      </c>
      <c r="AA68" s="50">
        <v>0</v>
      </c>
      <c r="AB68" s="80">
        <v>68</v>
      </c>
      <c r="AC6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8" s="81"/>
      <c r="AE68" s="88">
        <v>21578</v>
      </c>
      <c r="AF68" s="88">
        <v>21063</v>
      </c>
      <c r="AG68" s="88">
        <v>164738</v>
      </c>
      <c r="AH68" s="88">
        <v>8208</v>
      </c>
      <c r="AI68" s="88">
        <v>-25200</v>
      </c>
      <c r="AJ68" s="88" t="s">
        <v>1164</v>
      </c>
      <c r="AK68" s="88" t="s">
        <v>1348</v>
      </c>
      <c r="AL68" s="70"/>
      <c r="AM68" s="88" t="s">
        <v>1568</v>
      </c>
      <c r="AN68" s="100">
        <v>41657.85429398148</v>
      </c>
      <c r="AO68" s="88" t="s">
        <v>208</v>
      </c>
      <c r="AP68" s="70" t="s">
        <v>1882</v>
      </c>
      <c r="AQ68" s="88" t="s">
        <v>66</v>
      </c>
      <c r="AR68" s="49" t="s">
        <v>591</v>
      </c>
      <c r="AS68" s="49" t="s">
        <v>591</v>
      </c>
      <c r="AT68" s="49" t="s">
        <v>636</v>
      </c>
      <c r="AU68" s="49" t="s">
        <v>636</v>
      </c>
      <c r="AV68" s="49" t="s">
        <v>669</v>
      </c>
      <c r="AW68" s="49" t="s">
        <v>669</v>
      </c>
      <c r="AX68" s="136" t="s">
        <v>2827</v>
      </c>
      <c r="AY68" s="136" t="s">
        <v>2827</v>
      </c>
      <c r="AZ68" s="136" t="s">
        <v>2664</v>
      </c>
      <c r="BA68" s="136" t="s">
        <v>2664</v>
      </c>
      <c r="BB68" s="71"/>
    </row>
    <row r="69" spans="1:54" ht="41.45" customHeight="1">
      <c r="A69" s="67" t="s">
        <v>263</v>
      </c>
      <c r="C69" s="75" t="s">
        <v>3040</v>
      </c>
      <c r="D69" s="75" t="s">
        <v>56</v>
      </c>
      <c r="E69" s="76">
        <v>1.5031644820746257</v>
      </c>
      <c r="F69" s="104">
        <v>10.033506280790155</v>
      </c>
      <c r="G69" s="105" t="s">
        <v>1655</v>
      </c>
      <c r="H69" s="106"/>
      <c r="I69" s="74" t="s">
        <v>263</v>
      </c>
      <c r="J69" s="79"/>
      <c r="K69" s="107"/>
      <c r="L69" s="51" t="s">
        <v>2111</v>
      </c>
      <c r="M69" s="108">
        <v>4.7221755037774331</v>
      </c>
      <c r="N69" s="83">
        <v>8653.6396484375</v>
      </c>
      <c r="O69" s="83">
        <v>290.51882934570312</v>
      </c>
      <c r="P69" s="84"/>
      <c r="Q69" s="85"/>
      <c r="R69" s="85"/>
      <c r="S69" s="109"/>
      <c r="T69" s="49">
        <v>0</v>
      </c>
      <c r="U69" s="49">
        <v>1</v>
      </c>
      <c r="V69" s="50">
        <v>0</v>
      </c>
      <c r="W69" s="50">
        <v>1.7544000000000001E-2</v>
      </c>
      <c r="X69" s="50">
        <v>2.34E-4</v>
      </c>
      <c r="Y69" s="50">
        <v>0.55638299999999996</v>
      </c>
      <c r="Z69" s="50">
        <v>0</v>
      </c>
      <c r="AA69" s="50">
        <v>0</v>
      </c>
      <c r="AB69" s="80">
        <v>69</v>
      </c>
      <c r="AC6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69" s="81"/>
      <c r="AE69" s="88">
        <v>12882</v>
      </c>
      <c r="AF69" s="88">
        <v>13218</v>
      </c>
      <c r="AG69" s="88">
        <v>77901</v>
      </c>
      <c r="AH69" s="88">
        <v>974</v>
      </c>
      <c r="AI69" s="88">
        <v>-25200</v>
      </c>
      <c r="AJ69" s="88" t="s">
        <v>1165</v>
      </c>
      <c r="AK69" s="88" t="s">
        <v>1351</v>
      </c>
      <c r="AL69" s="70"/>
      <c r="AM69" s="88" t="s">
        <v>1568</v>
      </c>
      <c r="AN69" s="100">
        <v>41891.926203703704</v>
      </c>
      <c r="AO69" s="88" t="s">
        <v>208</v>
      </c>
      <c r="AP69" s="70" t="s">
        <v>1883</v>
      </c>
      <c r="AQ69" s="88" t="s">
        <v>66</v>
      </c>
      <c r="AR69" s="49" t="s">
        <v>591</v>
      </c>
      <c r="AS69" s="49" t="s">
        <v>591</v>
      </c>
      <c r="AT69" s="49" t="s">
        <v>636</v>
      </c>
      <c r="AU69" s="49" t="s">
        <v>636</v>
      </c>
      <c r="AV69" s="49" t="s">
        <v>669</v>
      </c>
      <c r="AW69" s="49" t="s">
        <v>669</v>
      </c>
      <c r="AX69" s="136" t="s">
        <v>2827</v>
      </c>
      <c r="AY69" s="136" t="s">
        <v>2827</v>
      </c>
      <c r="AZ69" s="136" t="s">
        <v>2664</v>
      </c>
      <c r="BA69" s="136" t="s">
        <v>2664</v>
      </c>
      <c r="BB69" s="71"/>
    </row>
    <row r="70" spans="1:54" ht="41.45" customHeight="1">
      <c r="A70" s="67" t="s">
        <v>264</v>
      </c>
      <c r="C70" s="75" t="s">
        <v>3053</v>
      </c>
      <c r="D70" s="75" t="s">
        <v>56</v>
      </c>
      <c r="E70" s="76">
        <v>1.5023472004007175</v>
      </c>
      <c r="F70" s="104">
        <v>10.024852710125243</v>
      </c>
      <c r="G70" s="105" t="s">
        <v>1656</v>
      </c>
      <c r="H70" s="106"/>
      <c r="I70" s="74" t="s">
        <v>264</v>
      </c>
      <c r="J70" s="79"/>
      <c r="K70" s="107"/>
      <c r="L70" s="51" t="s">
        <v>2112</v>
      </c>
      <c r="M70" s="108">
        <v>3.760859953690987</v>
      </c>
      <c r="N70" s="83">
        <v>7831.998046875</v>
      </c>
      <c r="O70" s="83">
        <v>2896.7685546875</v>
      </c>
      <c r="P70" s="84"/>
      <c r="Q70" s="85"/>
      <c r="R70" s="85"/>
      <c r="S70" s="109"/>
      <c r="T70" s="49">
        <v>0</v>
      </c>
      <c r="U70" s="49">
        <v>1</v>
      </c>
      <c r="V70" s="50">
        <v>0</v>
      </c>
      <c r="W70" s="50">
        <v>1.7544000000000001E-2</v>
      </c>
      <c r="X70" s="50">
        <v>2.34E-4</v>
      </c>
      <c r="Y70" s="50">
        <v>0.55638299999999996</v>
      </c>
      <c r="Z70" s="50">
        <v>0</v>
      </c>
      <c r="AA70" s="50">
        <v>0</v>
      </c>
      <c r="AB70" s="80">
        <v>70</v>
      </c>
      <c r="AC7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0" s="81"/>
      <c r="AE70" s="88">
        <v>9921</v>
      </c>
      <c r="AF70" s="88">
        <v>9805</v>
      </c>
      <c r="AG70" s="88">
        <v>45301</v>
      </c>
      <c r="AH70" s="88">
        <v>12444</v>
      </c>
      <c r="AI70" s="88">
        <v>-25200</v>
      </c>
      <c r="AJ70" s="113">
        <v>33569</v>
      </c>
      <c r="AK70" s="88"/>
      <c r="AL70" s="70"/>
      <c r="AM70" s="88" t="s">
        <v>1568</v>
      </c>
      <c r="AN70" s="100">
        <v>42047.948900462965</v>
      </c>
      <c r="AO70" s="88" t="s">
        <v>208</v>
      </c>
      <c r="AP70" s="70" t="s">
        <v>1884</v>
      </c>
      <c r="AQ70" s="88" t="s">
        <v>66</v>
      </c>
      <c r="AR70" s="49" t="s">
        <v>591</v>
      </c>
      <c r="AS70" s="49" t="s">
        <v>591</v>
      </c>
      <c r="AT70" s="49" t="s">
        <v>636</v>
      </c>
      <c r="AU70" s="49" t="s">
        <v>636</v>
      </c>
      <c r="AV70" s="49" t="s">
        <v>669</v>
      </c>
      <c r="AW70" s="49" t="s">
        <v>669</v>
      </c>
      <c r="AX70" s="136" t="s">
        <v>2827</v>
      </c>
      <c r="AY70" s="136" t="s">
        <v>2827</v>
      </c>
      <c r="AZ70" s="136" t="s">
        <v>2664</v>
      </c>
      <c r="BA70" s="136" t="s">
        <v>2664</v>
      </c>
      <c r="BB70" s="71"/>
    </row>
    <row r="71" spans="1:54" ht="41.45" customHeight="1">
      <c r="A71" s="67" t="s">
        <v>265</v>
      </c>
      <c r="C71" s="75" t="s">
        <v>3053</v>
      </c>
      <c r="D71" s="75" t="s">
        <v>56</v>
      </c>
      <c r="E71" s="76">
        <v>1.5022650651489886</v>
      </c>
      <c r="F71" s="104">
        <v>10.023983042753997</v>
      </c>
      <c r="G71" s="105" t="s">
        <v>1657</v>
      </c>
      <c r="H71" s="106"/>
      <c r="I71" s="74" t="s">
        <v>265</v>
      </c>
      <c r="J71" s="79"/>
      <c r="K71" s="107"/>
      <c r="L71" s="51" t="s">
        <v>2113</v>
      </c>
      <c r="M71" s="108">
        <v>3.6642495717162871</v>
      </c>
      <c r="N71" s="83">
        <v>7702.265625</v>
      </c>
      <c r="O71" s="83">
        <v>3633.651123046875</v>
      </c>
      <c r="P71" s="84" t="s">
        <v>65</v>
      </c>
      <c r="Q71" s="85"/>
      <c r="R71" s="85"/>
      <c r="S71" s="109"/>
      <c r="T71" s="49">
        <v>0</v>
      </c>
      <c r="U71" s="49">
        <v>1</v>
      </c>
      <c r="V71" s="50">
        <v>0</v>
      </c>
      <c r="W71" s="50">
        <v>1.7544000000000001E-2</v>
      </c>
      <c r="X71" s="50">
        <v>2.34E-4</v>
      </c>
      <c r="Y71" s="50">
        <v>0.55638299999999996</v>
      </c>
      <c r="Z71" s="50">
        <v>0</v>
      </c>
      <c r="AA71" s="50">
        <v>0</v>
      </c>
      <c r="AB71" s="80">
        <v>71</v>
      </c>
      <c r="AC7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1" s="81"/>
      <c r="AE71" s="88">
        <v>9571</v>
      </c>
      <c r="AF71" s="88">
        <v>9462</v>
      </c>
      <c r="AG71" s="88">
        <v>45486</v>
      </c>
      <c r="AH71" s="88">
        <v>11715</v>
      </c>
      <c r="AI71" s="88">
        <v>-25200</v>
      </c>
      <c r="AJ71" s="88"/>
      <c r="AK71" s="88"/>
      <c r="AL71" s="70"/>
      <c r="AM71" s="88" t="s">
        <v>1568</v>
      </c>
      <c r="AN71" s="100">
        <v>42047.986122685186</v>
      </c>
      <c r="AO71" s="88" t="s">
        <v>208</v>
      </c>
      <c r="AP71" s="70" t="s">
        <v>1885</v>
      </c>
      <c r="AQ71" s="88" t="s">
        <v>66</v>
      </c>
      <c r="AR71" s="49" t="s">
        <v>591</v>
      </c>
      <c r="AS71" s="49" t="s">
        <v>591</v>
      </c>
      <c r="AT71" s="49" t="s">
        <v>636</v>
      </c>
      <c r="AU71" s="49" t="s">
        <v>636</v>
      </c>
      <c r="AV71" s="49" t="s">
        <v>669</v>
      </c>
      <c r="AW71" s="49" t="s">
        <v>669</v>
      </c>
      <c r="AX71" s="136" t="s">
        <v>2827</v>
      </c>
      <c r="AY71" s="136" t="s">
        <v>2827</v>
      </c>
      <c r="AZ71" s="136" t="s">
        <v>2664</v>
      </c>
      <c r="BA71" s="136" t="s">
        <v>2664</v>
      </c>
      <c r="BB71" s="71"/>
    </row>
    <row r="72" spans="1:54" ht="41.45" customHeight="1">
      <c r="A72" s="67" t="s">
        <v>266</v>
      </c>
      <c r="C72" s="75" t="s">
        <v>3053</v>
      </c>
      <c r="D72" s="75" t="s">
        <v>56</v>
      </c>
      <c r="E72" s="76">
        <v>1.5021436582317103</v>
      </c>
      <c r="F72" s="104">
        <v>10.02269755774752</v>
      </c>
      <c r="G72" s="105" t="s">
        <v>1658</v>
      </c>
      <c r="H72" s="106"/>
      <c r="I72" s="74" t="s">
        <v>266</v>
      </c>
      <c r="J72" s="79"/>
      <c r="K72" s="107"/>
      <c r="L72" s="51" t="s">
        <v>2114</v>
      </c>
      <c r="M72" s="108">
        <v>3.5214464706633053</v>
      </c>
      <c r="N72" s="83">
        <v>7572.53271484375</v>
      </c>
      <c r="O72" s="83">
        <v>4407.466796875</v>
      </c>
      <c r="P72" s="84"/>
      <c r="Q72" s="85"/>
      <c r="R72" s="85"/>
      <c r="S72" s="109"/>
      <c r="T72" s="49">
        <v>0</v>
      </c>
      <c r="U72" s="49">
        <v>1</v>
      </c>
      <c r="V72" s="50">
        <v>0</v>
      </c>
      <c r="W72" s="50">
        <v>1.7544000000000001E-2</v>
      </c>
      <c r="X72" s="50">
        <v>2.34E-4</v>
      </c>
      <c r="Y72" s="50">
        <v>0.55638299999999996</v>
      </c>
      <c r="Z72" s="50">
        <v>0</v>
      </c>
      <c r="AA72" s="50">
        <v>0</v>
      </c>
      <c r="AB72" s="80">
        <v>72</v>
      </c>
      <c r="AC7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2" s="81"/>
      <c r="AE72" s="88">
        <v>8975</v>
      </c>
      <c r="AF72" s="88">
        <v>8955</v>
      </c>
      <c r="AG72" s="88">
        <v>45487</v>
      </c>
      <c r="AH72" s="88">
        <v>9545</v>
      </c>
      <c r="AI72" s="88">
        <v>-25200</v>
      </c>
      <c r="AJ72" s="88" t="s">
        <v>1166</v>
      </c>
      <c r="AK72" s="88" t="s">
        <v>1352</v>
      </c>
      <c r="AL72" s="70"/>
      <c r="AM72" s="88" t="s">
        <v>1568</v>
      </c>
      <c r="AN72" s="100">
        <v>42047.901296296295</v>
      </c>
      <c r="AO72" s="88" t="s">
        <v>208</v>
      </c>
      <c r="AP72" s="70" t="s">
        <v>1886</v>
      </c>
      <c r="AQ72" s="88" t="s">
        <v>66</v>
      </c>
      <c r="AR72" s="49" t="s">
        <v>591</v>
      </c>
      <c r="AS72" s="49" t="s">
        <v>591</v>
      </c>
      <c r="AT72" s="49" t="s">
        <v>636</v>
      </c>
      <c r="AU72" s="49" t="s">
        <v>636</v>
      </c>
      <c r="AV72" s="49" t="s">
        <v>669</v>
      </c>
      <c r="AW72" s="49" t="s">
        <v>669</v>
      </c>
      <c r="AX72" s="136" t="s">
        <v>2827</v>
      </c>
      <c r="AY72" s="136" t="s">
        <v>2827</v>
      </c>
      <c r="AZ72" s="136" t="s">
        <v>2664</v>
      </c>
      <c r="BA72" s="136" t="s">
        <v>2664</v>
      </c>
      <c r="BB72" s="71"/>
    </row>
    <row r="73" spans="1:54" ht="41.45" customHeight="1">
      <c r="A73" s="67" t="s">
        <v>267</v>
      </c>
      <c r="C73" s="75" t="s">
        <v>3053</v>
      </c>
      <c r="D73" s="75" t="s">
        <v>56</v>
      </c>
      <c r="E73" s="76">
        <v>1.502444182257715</v>
      </c>
      <c r="F73" s="104">
        <v>10.025879576846394</v>
      </c>
      <c r="G73" s="105" t="s">
        <v>1659</v>
      </c>
      <c r="H73" s="106"/>
      <c r="I73" s="74" t="s">
        <v>267</v>
      </c>
      <c r="J73" s="79"/>
      <c r="K73" s="107"/>
      <c r="L73" s="51" t="s">
        <v>2115</v>
      </c>
      <c r="M73" s="108">
        <v>3.8749334367806476</v>
      </c>
      <c r="N73" s="83">
        <v>7918.48681640625</v>
      </c>
      <c r="O73" s="83">
        <v>2435.92919921875</v>
      </c>
      <c r="P73" s="84"/>
      <c r="Q73" s="85"/>
      <c r="R73" s="85"/>
      <c r="S73" s="109"/>
      <c r="T73" s="49">
        <v>0</v>
      </c>
      <c r="U73" s="49">
        <v>1</v>
      </c>
      <c r="V73" s="50">
        <v>0</v>
      </c>
      <c r="W73" s="50">
        <v>1.7544000000000001E-2</v>
      </c>
      <c r="X73" s="50">
        <v>2.34E-4</v>
      </c>
      <c r="Y73" s="50">
        <v>0.55638299999999996</v>
      </c>
      <c r="Z73" s="50">
        <v>0</v>
      </c>
      <c r="AA73" s="50">
        <v>0</v>
      </c>
      <c r="AB73" s="80">
        <v>73</v>
      </c>
      <c r="AC7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3" s="81"/>
      <c r="AE73" s="88">
        <v>10086</v>
      </c>
      <c r="AF73" s="88">
        <v>10210</v>
      </c>
      <c r="AG73" s="88">
        <v>45282</v>
      </c>
      <c r="AH73" s="88">
        <v>12136</v>
      </c>
      <c r="AI73" s="88">
        <v>-21600</v>
      </c>
      <c r="AJ73" s="88"/>
      <c r="AK73" s="88" t="s">
        <v>1353</v>
      </c>
      <c r="AL73" s="70"/>
      <c r="AM73" s="88" t="s">
        <v>1571</v>
      </c>
      <c r="AN73" s="100">
        <v>42047.905474537038</v>
      </c>
      <c r="AO73" s="88" t="s">
        <v>208</v>
      </c>
      <c r="AP73" s="70" t="s">
        <v>1887</v>
      </c>
      <c r="AQ73" s="88" t="s">
        <v>66</v>
      </c>
      <c r="AR73" s="49" t="s">
        <v>591</v>
      </c>
      <c r="AS73" s="49" t="s">
        <v>591</v>
      </c>
      <c r="AT73" s="49" t="s">
        <v>636</v>
      </c>
      <c r="AU73" s="49" t="s">
        <v>636</v>
      </c>
      <c r="AV73" s="49" t="s">
        <v>669</v>
      </c>
      <c r="AW73" s="49" t="s">
        <v>669</v>
      </c>
      <c r="AX73" s="136" t="s">
        <v>2827</v>
      </c>
      <c r="AY73" s="136" t="s">
        <v>2827</v>
      </c>
      <c r="AZ73" s="136" t="s">
        <v>2664</v>
      </c>
      <c r="BA73" s="136" t="s">
        <v>2664</v>
      </c>
      <c r="BB73" s="71"/>
    </row>
    <row r="74" spans="1:54" ht="41.45" customHeight="1">
      <c r="A74" s="67" t="s">
        <v>268</v>
      </c>
      <c r="C74" s="75" t="s">
        <v>3053</v>
      </c>
      <c r="D74" s="75" t="s">
        <v>56</v>
      </c>
      <c r="E74" s="76">
        <v>1.5021422214634583</v>
      </c>
      <c r="F74" s="104">
        <v>10.022682344907206</v>
      </c>
      <c r="G74" s="105" t="s">
        <v>1660</v>
      </c>
      <c r="H74" s="106"/>
      <c r="I74" s="74" t="s">
        <v>268</v>
      </c>
      <c r="J74" s="79"/>
      <c r="K74" s="107"/>
      <c r="L74" s="51" t="s">
        <v>2116</v>
      </c>
      <c r="M74" s="108">
        <v>3.5197564931360508</v>
      </c>
      <c r="N74" s="83">
        <v>7529.28857421875</v>
      </c>
      <c r="O74" s="83">
        <v>4670.01416015625</v>
      </c>
      <c r="P74" s="84"/>
      <c r="Q74" s="85"/>
      <c r="R74" s="85"/>
      <c r="S74" s="109"/>
      <c r="T74" s="49">
        <v>0</v>
      </c>
      <c r="U74" s="49">
        <v>1</v>
      </c>
      <c r="V74" s="50">
        <v>0</v>
      </c>
      <c r="W74" s="50">
        <v>1.7544000000000001E-2</v>
      </c>
      <c r="X74" s="50">
        <v>2.34E-4</v>
      </c>
      <c r="Y74" s="50">
        <v>0.55638299999999996</v>
      </c>
      <c r="Z74" s="50">
        <v>0</v>
      </c>
      <c r="AA74" s="50">
        <v>0</v>
      </c>
      <c r="AB74" s="80">
        <v>74</v>
      </c>
      <c r="AC7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74" s="81"/>
      <c r="AE74" s="88">
        <v>9009</v>
      </c>
      <c r="AF74" s="88">
        <v>8949</v>
      </c>
      <c r="AG74" s="88">
        <v>45507</v>
      </c>
      <c r="AH74" s="88">
        <v>11475</v>
      </c>
      <c r="AI74" s="88">
        <v>-25200</v>
      </c>
      <c r="AJ74" s="88"/>
      <c r="AK74" s="88" t="s">
        <v>1354</v>
      </c>
      <c r="AL74" s="70"/>
      <c r="AM74" s="88" t="s">
        <v>1568</v>
      </c>
      <c r="AN74" s="100">
        <v>42047.94295138889</v>
      </c>
      <c r="AO74" s="88" t="s">
        <v>208</v>
      </c>
      <c r="AP74" s="70" t="s">
        <v>1888</v>
      </c>
      <c r="AQ74" s="88" t="s">
        <v>66</v>
      </c>
      <c r="AR74" s="49" t="s">
        <v>591</v>
      </c>
      <c r="AS74" s="49" t="s">
        <v>591</v>
      </c>
      <c r="AT74" s="49" t="s">
        <v>636</v>
      </c>
      <c r="AU74" s="49" t="s">
        <v>636</v>
      </c>
      <c r="AV74" s="49" t="s">
        <v>669</v>
      </c>
      <c r="AW74" s="49" t="s">
        <v>669</v>
      </c>
      <c r="AX74" s="136" t="s">
        <v>2827</v>
      </c>
      <c r="AY74" s="136" t="s">
        <v>2827</v>
      </c>
      <c r="AZ74" s="136" t="s">
        <v>2664</v>
      </c>
      <c r="BA74" s="136" t="s">
        <v>2664</v>
      </c>
      <c r="BB74" s="71"/>
    </row>
    <row r="75" spans="1:54" ht="41.45" customHeight="1">
      <c r="A75" s="67" t="s">
        <v>269</v>
      </c>
      <c r="C75" s="75" t="s">
        <v>3053</v>
      </c>
      <c r="D75" s="75" t="s">
        <v>56</v>
      </c>
      <c r="E75" s="76">
        <v>1.5028958064115361</v>
      </c>
      <c r="F75" s="104">
        <v>10.030661479651558</v>
      </c>
      <c r="G75" s="105" t="s">
        <v>1661</v>
      </c>
      <c r="H75" s="106"/>
      <c r="I75" s="74" t="s">
        <v>269</v>
      </c>
      <c r="J75" s="79"/>
      <c r="K75" s="107"/>
      <c r="L75" s="51" t="s">
        <v>2117</v>
      </c>
      <c r="M75" s="108">
        <v>4.4061497061808925</v>
      </c>
      <c r="N75" s="83">
        <v>8523.90625</v>
      </c>
      <c r="O75" s="83">
        <v>330.16229248046875</v>
      </c>
      <c r="P75" s="84"/>
      <c r="Q75" s="85"/>
      <c r="R75" s="85"/>
      <c r="S75" s="109"/>
      <c r="T75" s="49">
        <v>0</v>
      </c>
      <c r="U75" s="49">
        <v>1</v>
      </c>
      <c r="V75" s="50">
        <v>0</v>
      </c>
      <c r="W75" s="50">
        <v>1.7544000000000001E-2</v>
      </c>
      <c r="X75" s="50">
        <v>2.34E-4</v>
      </c>
      <c r="Y75" s="50">
        <v>0.55638299999999996</v>
      </c>
      <c r="Z75" s="50">
        <v>0</v>
      </c>
      <c r="AA75" s="50">
        <v>0</v>
      </c>
      <c r="AB75" s="80">
        <v>75</v>
      </c>
      <c r="AC7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5" s="81"/>
      <c r="AE75" s="88">
        <v>12220</v>
      </c>
      <c r="AF75" s="88">
        <v>12096</v>
      </c>
      <c r="AG75" s="88">
        <v>45448</v>
      </c>
      <c r="AH75" s="88">
        <v>12147</v>
      </c>
      <c r="AI75" s="88">
        <v>-25200</v>
      </c>
      <c r="AJ75" s="88" t="s">
        <v>1167</v>
      </c>
      <c r="AK75" s="88" t="s">
        <v>1355</v>
      </c>
      <c r="AL75" s="70"/>
      <c r="AM75" s="88" t="s">
        <v>1568</v>
      </c>
      <c r="AN75" s="100">
        <v>42048.98909722222</v>
      </c>
      <c r="AO75" s="88" t="s">
        <v>208</v>
      </c>
      <c r="AP75" s="70" t="s">
        <v>1889</v>
      </c>
      <c r="AQ75" s="88" t="s">
        <v>66</v>
      </c>
      <c r="AR75" s="49" t="s">
        <v>591</v>
      </c>
      <c r="AS75" s="49" t="s">
        <v>591</v>
      </c>
      <c r="AT75" s="49" t="s">
        <v>636</v>
      </c>
      <c r="AU75" s="49" t="s">
        <v>636</v>
      </c>
      <c r="AV75" s="49" t="s">
        <v>669</v>
      </c>
      <c r="AW75" s="49" t="s">
        <v>669</v>
      </c>
      <c r="AX75" s="136" t="s">
        <v>2827</v>
      </c>
      <c r="AY75" s="136" t="s">
        <v>2827</v>
      </c>
      <c r="AZ75" s="136" t="s">
        <v>2664</v>
      </c>
      <c r="BA75" s="136" t="s">
        <v>2664</v>
      </c>
      <c r="BB75" s="71"/>
    </row>
    <row r="76" spans="1:54" ht="41.45" customHeight="1">
      <c r="A76" s="67" t="s">
        <v>270</v>
      </c>
      <c r="C76" s="75" t="s">
        <v>3053</v>
      </c>
      <c r="D76" s="75" t="s">
        <v>56</v>
      </c>
      <c r="E76" s="76">
        <v>1.5026632894161172</v>
      </c>
      <c r="F76" s="104">
        <v>10.028199534994181</v>
      </c>
      <c r="G76" s="105" t="s">
        <v>1662</v>
      </c>
      <c r="H76" s="106"/>
      <c r="I76" s="74" t="s">
        <v>270</v>
      </c>
      <c r="J76" s="79"/>
      <c r="K76" s="107"/>
      <c r="L76" s="51" t="s">
        <v>2118</v>
      </c>
      <c r="M76" s="108">
        <v>4.1326550096869168</v>
      </c>
      <c r="N76" s="83">
        <v>8177.9521484375</v>
      </c>
      <c r="O76" s="83">
        <v>1258.7574462890625</v>
      </c>
      <c r="P76" s="84"/>
      <c r="Q76" s="85"/>
      <c r="R76" s="85"/>
      <c r="S76" s="109"/>
      <c r="T76" s="49">
        <v>0</v>
      </c>
      <c r="U76" s="49">
        <v>1</v>
      </c>
      <c r="V76" s="50">
        <v>0</v>
      </c>
      <c r="W76" s="50">
        <v>1.7544000000000001E-2</v>
      </c>
      <c r="X76" s="50">
        <v>2.34E-4</v>
      </c>
      <c r="Y76" s="50">
        <v>0.55638299999999996</v>
      </c>
      <c r="Z76" s="50">
        <v>0</v>
      </c>
      <c r="AA76" s="50">
        <v>0</v>
      </c>
      <c r="AB76" s="80">
        <v>76</v>
      </c>
      <c r="AC7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6" s="81"/>
      <c r="AE76" s="88">
        <v>11397</v>
      </c>
      <c r="AF76" s="88">
        <v>11125</v>
      </c>
      <c r="AG76" s="88">
        <v>45647</v>
      </c>
      <c r="AH76" s="88">
        <v>12050</v>
      </c>
      <c r="AI76" s="88">
        <v>-25200</v>
      </c>
      <c r="AJ76" s="88" t="s">
        <v>1168</v>
      </c>
      <c r="AK76" s="88" t="s">
        <v>1356</v>
      </c>
      <c r="AL76" s="70"/>
      <c r="AM76" s="88" t="s">
        <v>1568</v>
      </c>
      <c r="AN76" s="100">
        <v>42048.953321759262</v>
      </c>
      <c r="AO76" s="88" t="s">
        <v>208</v>
      </c>
      <c r="AP76" s="70" t="s">
        <v>1890</v>
      </c>
      <c r="AQ76" s="88" t="s">
        <v>66</v>
      </c>
      <c r="AR76" s="49" t="s">
        <v>591</v>
      </c>
      <c r="AS76" s="49" t="s">
        <v>591</v>
      </c>
      <c r="AT76" s="49" t="s">
        <v>636</v>
      </c>
      <c r="AU76" s="49" t="s">
        <v>636</v>
      </c>
      <c r="AV76" s="49" t="s">
        <v>669</v>
      </c>
      <c r="AW76" s="49" t="s">
        <v>669</v>
      </c>
      <c r="AX76" s="136" t="s">
        <v>2827</v>
      </c>
      <c r="AY76" s="136" t="s">
        <v>2827</v>
      </c>
      <c r="AZ76" s="136" t="s">
        <v>2664</v>
      </c>
      <c r="BA76" s="136" t="s">
        <v>2664</v>
      </c>
      <c r="BB76" s="71"/>
    </row>
    <row r="77" spans="1:54" ht="41.45" customHeight="1">
      <c r="A77" s="67" t="s">
        <v>271</v>
      </c>
      <c r="C77" s="75" t="s">
        <v>3053</v>
      </c>
      <c r="D77" s="75" t="s">
        <v>56</v>
      </c>
      <c r="E77" s="76">
        <v>1.5030004510325434</v>
      </c>
      <c r="F77" s="104">
        <v>10.031769481521048</v>
      </c>
      <c r="G77" s="105" t="s">
        <v>1663</v>
      </c>
      <c r="H77" s="106"/>
      <c r="I77" s="74" t="s">
        <v>271</v>
      </c>
      <c r="J77" s="79"/>
      <c r="K77" s="107"/>
      <c r="L77" s="51" t="s">
        <v>2119</v>
      </c>
      <c r="M77" s="108">
        <v>4.529236402749242</v>
      </c>
      <c r="N77" s="83">
        <v>8567.1513671875</v>
      </c>
      <c r="O77" s="83">
        <v>290.51296997070312</v>
      </c>
      <c r="P77" s="84"/>
      <c r="Q77" s="85"/>
      <c r="R77" s="85"/>
      <c r="S77" s="109"/>
      <c r="T77" s="49">
        <v>0</v>
      </c>
      <c r="U77" s="49">
        <v>1</v>
      </c>
      <c r="V77" s="50">
        <v>0</v>
      </c>
      <c r="W77" s="50">
        <v>1.7544000000000001E-2</v>
      </c>
      <c r="X77" s="50">
        <v>2.34E-4</v>
      </c>
      <c r="Y77" s="50">
        <v>0.55638299999999996</v>
      </c>
      <c r="Z77" s="50">
        <v>0</v>
      </c>
      <c r="AA77" s="50">
        <v>0</v>
      </c>
      <c r="AB77" s="80">
        <v>77</v>
      </c>
      <c r="AC7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7" s="81"/>
      <c r="AE77" s="88">
        <v>12916</v>
      </c>
      <c r="AF77" s="88">
        <v>12533</v>
      </c>
      <c r="AG77" s="88">
        <v>45645</v>
      </c>
      <c r="AH77" s="88">
        <v>12906</v>
      </c>
      <c r="AI77" s="88">
        <v>-25200</v>
      </c>
      <c r="AJ77" s="88" t="s">
        <v>1169</v>
      </c>
      <c r="AK77" s="88" t="s">
        <v>1314</v>
      </c>
      <c r="AL77" s="70"/>
      <c r="AM77" s="88" t="s">
        <v>1568</v>
      </c>
      <c r="AN77" s="100">
        <v>42049.110393518517</v>
      </c>
      <c r="AO77" s="88" t="s">
        <v>208</v>
      </c>
      <c r="AP77" s="70" t="s">
        <v>1891</v>
      </c>
      <c r="AQ77" s="88" t="s">
        <v>66</v>
      </c>
      <c r="AR77" s="49" t="s">
        <v>591</v>
      </c>
      <c r="AS77" s="49" t="s">
        <v>591</v>
      </c>
      <c r="AT77" s="49" t="s">
        <v>636</v>
      </c>
      <c r="AU77" s="49" t="s">
        <v>636</v>
      </c>
      <c r="AV77" s="49" t="s">
        <v>669</v>
      </c>
      <c r="AW77" s="49" t="s">
        <v>669</v>
      </c>
      <c r="AX77" s="136" t="s">
        <v>2827</v>
      </c>
      <c r="AY77" s="136" t="s">
        <v>2827</v>
      </c>
      <c r="AZ77" s="136" t="s">
        <v>2664</v>
      </c>
      <c r="BA77" s="136" t="s">
        <v>2664</v>
      </c>
      <c r="BB77" s="71"/>
    </row>
    <row r="78" spans="1:54" ht="41.45" customHeight="1">
      <c r="A78" s="67" t="s">
        <v>272</v>
      </c>
      <c r="C78" s="75" t="s">
        <v>3053</v>
      </c>
      <c r="D78" s="75" t="s">
        <v>56</v>
      </c>
      <c r="E78" s="76">
        <v>1.5032815786871487</v>
      </c>
      <c r="F78" s="104">
        <v>10.034746127275692</v>
      </c>
      <c r="G78" s="105" t="s">
        <v>1664</v>
      </c>
      <c r="H78" s="106"/>
      <c r="I78" s="74" t="s">
        <v>272</v>
      </c>
      <c r="J78" s="79"/>
      <c r="K78" s="107"/>
      <c r="L78" s="51" t="s">
        <v>2120</v>
      </c>
      <c r="M78" s="108">
        <v>4.8599086722486522</v>
      </c>
      <c r="N78" s="83">
        <v>8696.8837890625</v>
      </c>
      <c r="O78" s="83">
        <v>290.52273559570312</v>
      </c>
      <c r="P78" s="84"/>
      <c r="Q78" s="85"/>
      <c r="R78" s="85"/>
      <c r="S78" s="109"/>
      <c r="T78" s="49">
        <v>0</v>
      </c>
      <c r="U78" s="49">
        <v>1</v>
      </c>
      <c r="V78" s="50">
        <v>0</v>
      </c>
      <c r="W78" s="50">
        <v>1.7544000000000001E-2</v>
      </c>
      <c r="X78" s="50">
        <v>2.34E-4</v>
      </c>
      <c r="Y78" s="50">
        <v>0.55638299999999996</v>
      </c>
      <c r="Z78" s="50">
        <v>0</v>
      </c>
      <c r="AA78" s="50">
        <v>0</v>
      </c>
      <c r="AB78" s="80">
        <v>78</v>
      </c>
      <c r="AC7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8" s="81"/>
      <c r="AE78" s="88">
        <v>14118</v>
      </c>
      <c r="AF78" s="88">
        <v>13707</v>
      </c>
      <c r="AG78" s="88">
        <v>45420</v>
      </c>
      <c r="AH78" s="88">
        <v>11841</v>
      </c>
      <c r="AI78" s="88">
        <v>-25200</v>
      </c>
      <c r="AJ78" s="88" t="s">
        <v>1170</v>
      </c>
      <c r="AK78" s="88" t="s">
        <v>1357</v>
      </c>
      <c r="AL78" s="70"/>
      <c r="AM78" s="88" t="s">
        <v>1568</v>
      </c>
      <c r="AN78" s="100">
        <v>42048.993854166663</v>
      </c>
      <c r="AO78" s="88" t="s">
        <v>208</v>
      </c>
      <c r="AP78" s="70" t="s">
        <v>1892</v>
      </c>
      <c r="AQ78" s="88" t="s">
        <v>66</v>
      </c>
      <c r="AR78" s="49" t="s">
        <v>591</v>
      </c>
      <c r="AS78" s="49" t="s">
        <v>591</v>
      </c>
      <c r="AT78" s="49" t="s">
        <v>636</v>
      </c>
      <c r="AU78" s="49" t="s">
        <v>636</v>
      </c>
      <c r="AV78" s="49" t="s">
        <v>669</v>
      </c>
      <c r="AW78" s="49" t="s">
        <v>669</v>
      </c>
      <c r="AX78" s="136" t="s">
        <v>2827</v>
      </c>
      <c r="AY78" s="136" t="s">
        <v>2827</v>
      </c>
      <c r="AZ78" s="136" t="s">
        <v>2664</v>
      </c>
      <c r="BA78" s="136" t="s">
        <v>2664</v>
      </c>
      <c r="BB78" s="71"/>
    </row>
    <row r="79" spans="1:54" ht="41.45" customHeight="1">
      <c r="A79" s="67" t="s">
        <v>273</v>
      </c>
      <c r="C79" s="75" t="s">
        <v>3053</v>
      </c>
      <c r="D79" s="75" t="s">
        <v>56</v>
      </c>
      <c r="E79" s="76">
        <v>1.5028788046538897</v>
      </c>
      <c r="F79" s="104">
        <v>10.030481461041184</v>
      </c>
      <c r="G79" s="105" t="s">
        <v>1665</v>
      </c>
      <c r="H79" s="106"/>
      <c r="I79" s="74" t="s">
        <v>273</v>
      </c>
      <c r="J79" s="79"/>
      <c r="K79" s="107"/>
      <c r="L79" s="51" t="s">
        <v>2121</v>
      </c>
      <c r="M79" s="108">
        <v>4.3861516387750505</v>
      </c>
      <c r="N79" s="83">
        <v>8480.662109375</v>
      </c>
      <c r="O79" s="83">
        <v>399.88406372070312</v>
      </c>
      <c r="P79" s="84"/>
      <c r="Q79" s="85"/>
      <c r="R79" s="85"/>
      <c r="S79" s="109"/>
      <c r="T79" s="49">
        <v>0</v>
      </c>
      <c r="U79" s="49">
        <v>1</v>
      </c>
      <c r="V79" s="50">
        <v>0</v>
      </c>
      <c r="W79" s="50">
        <v>1.7544000000000001E-2</v>
      </c>
      <c r="X79" s="50">
        <v>2.34E-4</v>
      </c>
      <c r="Y79" s="50">
        <v>0.55638299999999996</v>
      </c>
      <c r="Z79" s="50">
        <v>0</v>
      </c>
      <c r="AA79" s="50">
        <v>0</v>
      </c>
      <c r="AB79" s="80">
        <v>79</v>
      </c>
      <c r="AC7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79" s="81"/>
      <c r="AE79" s="88">
        <v>12121</v>
      </c>
      <c r="AF79" s="88">
        <v>12025</v>
      </c>
      <c r="AG79" s="88">
        <v>45273</v>
      </c>
      <c r="AH79" s="88">
        <v>12306</v>
      </c>
      <c r="AI79" s="88">
        <v>-25200</v>
      </c>
      <c r="AJ79" s="88" t="s">
        <v>1171</v>
      </c>
      <c r="AK79" s="88" t="s">
        <v>1358</v>
      </c>
      <c r="AL79" s="70"/>
      <c r="AM79" s="88" t="s">
        <v>1568</v>
      </c>
      <c r="AN79" s="100">
        <v>42048.638680555552</v>
      </c>
      <c r="AO79" s="88" t="s">
        <v>208</v>
      </c>
      <c r="AP79" s="70" t="s">
        <v>1893</v>
      </c>
      <c r="AQ79" s="88" t="s">
        <v>66</v>
      </c>
      <c r="AR79" s="49" t="s">
        <v>591</v>
      </c>
      <c r="AS79" s="49" t="s">
        <v>591</v>
      </c>
      <c r="AT79" s="49" t="s">
        <v>636</v>
      </c>
      <c r="AU79" s="49" t="s">
        <v>636</v>
      </c>
      <c r="AV79" s="49" t="s">
        <v>669</v>
      </c>
      <c r="AW79" s="49" t="s">
        <v>669</v>
      </c>
      <c r="AX79" s="136" t="s">
        <v>2827</v>
      </c>
      <c r="AY79" s="136" t="s">
        <v>2827</v>
      </c>
      <c r="AZ79" s="136" t="s">
        <v>2664</v>
      </c>
      <c r="BA79" s="136" t="s">
        <v>2664</v>
      </c>
      <c r="BB79" s="71"/>
    </row>
    <row r="80" spans="1:54" ht="41.45" customHeight="1">
      <c r="A80" s="67" t="s">
        <v>274</v>
      </c>
      <c r="C80" s="75" t="s">
        <v>3053</v>
      </c>
      <c r="D80" s="75" t="s">
        <v>56</v>
      </c>
      <c r="E80" s="76">
        <v>1.502345284709715</v>
      </c>
      <c r="F80" s="104">
        <v>10.024832426338159</v>
      </c>
      <c r="G80" s="105" t="s">
        <v>1666</v>
      </c>
      <c r="H80" s="106"/>
      <c r="I80" s="74" t="s">
        <v>274</v>
      </c>
      <c r="J80" s="79"/>
      <c r="K80" s="107"/>
      <c r="L80" s="51" t="s">
        <v>2122</v>
      </c>
      <c r="M80" s="108">
        <v>3.7586066503213149</v>
      </c>
      <c r="N80" s="83">
        <v>7788.75390625</v>
      </c>
      <c r="O80" s="83">
        <v>3137.0361328125</v>
      </c>
      <c r="P80" s="84"/>
      <c r="Q80" s="85"/>
      <c r="R80" s="85"/>
      <c r="S80" s="109"/>
      <c r="T80" s="49">
        <v>0</v>
      </c>
      <c r="U80" s="49">
        <v>1</v>
      </c>
      <c r="V80" s="50">
        <v>0</v>
      </c>
      <c r="W80" s="50">
        <v>1.7544000000000001E-2</v>
      </c>
      <c r="X80" s="50">
        <v>2.34E-4</v>
      </c>
      <c r="Y80" s="50">
        <v>0.55638299999999996</v>
      </c>
      <c r="Z80" s="50">
        <v>0</v>
      </c>
      <c r="AA80" s="50">
        <v>0</v>
      </c>
      <c r="AB80" s="80">
        <v>80</v>
      </c>
      <c r="AC8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0" s="81"/>
      <c r="AE80" s="88">
        <v>9923</v>
      </c>
      <c r="AF80" s="88">
        <v>9797</v>
      </c>
      <c r="AG80" s="88">
        <v>45557</v>
      </c>
      <c r="AH80" s="88">
        <v>11744</v>
      </c>
      <c r="AI80" s="88">
        <v>-25200</v>
      </c>
      <c r="AJ80" s="88" t="s">
        <v>1172</v>
      </c>
      <c r="AK80" s="88" t="s">
        <v>1314</v>
      </c>
      <c r="AL80" s="70"/>
      <c r="AM80" s="88" t="s">
        <v>1568</v>
      </c>
      <c r="AN80" s="100">
        <v>42049.127615740741</v>
      </c>
      <c r="AO80" s="88" t="s">
        <v>208</v>
      </c>
      <c r="AP80" s="70" t="s">
        <v>1894</v>
      </c>
      <c r="AQ80" s="88" t="s">
        <v>66</v>
      </c>
      <c r="AR80" s="49" t="s">
        <v>591</v>
      </c>
      <c r="AS80" s="49" t="s">
        <v>591</v>
      </c>
      <c r="AT80" s="49" t="s">
        <v>636</v>
      </c>
      <c r="AU80" s="49" t="s">
        <v>636</v>
      </c>
      <c r="AV80" s="49" t="s">
        <v>669</v>
      </c>
      <c r="AW80" s="49" t="s">
        <v>669</v>
      </c>
      <c r="AX80" s="136" t="s">
        <v>2827</v>
      </c>
      <c r="AY80" s="136" t="s">
        <v>2827</v>
      </c>
      <c r="AZ80" s="136" t="s">
        <v>2664</v>
      </c>
      <c r="BA80" s="136" t="s">
        <v>2664</v>
      </c>
      <c r="BB80" s="71"/>
    </row>
    <row r="81" spans="1:54" ht="41.45" customHeight="1">
      <c r="A81" s="67" t="s">
        <v>275</v>
      </c>
      <c r="C81" s="75" t="s">
        <v>3053</v>
      </c>
      <c r="D81" s="75" t="s">
        <v>56</v>
      </c>
      <c r="E81" s="76">
        <v>1.5028151079280589</v>
      </c>
      <c r="F81" s="104">
        <v>10.029807025120625</v>
      </c>
      <c r="G81" s="105" t="s">
        <v>1667</v>
      </c>
      <c r="H81" s="106"/>
      <c r="I81" s="74" t="s">
        <v>275</v>
      </c>
      <c r="J81" s="79"/>
      <c r="K81" s="107"/>
      <c r="L81" s="51" t="s">
        <v>2123</v>
      </c>
      <c r="M81" s="108">
        <v>4.3112293017334471</v>
      </c>
      <c r="N81" s="83">
        <v>8350.9296875</v>
      </c>
      <c r="O81" s="83">
        <v>691.0855712890625</v>
      </c>
      <c r="P81" s="84"/>
      <c r="Q81" s="85"/>
      <c r="R81" s="85"/>
      <c r="S81" s="109"/>
      <c r="T81" s="49">
        <v>0</v>
      </c>
      <c r="U81" s="49">
        <v>1</v>
      </c>
      <c r="V81" s="50">
        <v>0</v>
      </c>
      <c r="W81" s="50">
        <v>1.7544000000000001E-2</v>
      </c>
      <c r="X81" s="50">
        <v>2.34E-4</v>
      </c>
      <c r="Y81" s="50">
        <v>0.55638299999999996</v>
      </c>
      <c r="Z81" s="50">
        <v>0</v>
      </c>
      <c r="AA81" s="50">
        <v>0</v>
      </c>
      <c r="AB81" s="80">
        <v>81</v>
      </c>
      <c r="AC8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1" s="81"/>
      <c r="AE81" s="88">
        <v>12137</v>
      </c>
      <c r="AF81" s="88">
        <v>11759</v>
      </c>
      <c r="AG81" s="88">
        <v>45500</v>
      </c>
      <c r="AH81" s="88">
        <v>12002</v>
      </c>
      <c r="AI81" s="88">
        <v>-25200</v>
      </c>
      <c r="AJ81" s="88" t="s">
        <v>1173</v>
      </c>
      <c r="AK81" s="88" t="s">
        <v>1359</v>
      </c>
      <c r="AL81" s="70"/>
      <c r="AM81" s="88" t="s">
        <v>1568</v>
      </c>
      <c r="AN81" s="100">
        <v>42048.911782407406</v>
      </c>
      <c r="AO81" s="88" t="s">
        <v>208</v>
      </c>
      <c r="AP81" s="70" t="s">
        <v>1895</v>
      </c>
      <c r="AQ81" s="88" t="s">
        <v>66</v>
      </c>
      <c r="AR81" s="49" t="s">
        <v>591</v>
      </c>
      <c r="AS81" s="49" t="s">
        <v>591</v>
      </c>
      <c r="AT81" s="49" t="s">
        <v>636</v>
      </c>
      <c r="AU81" s="49" t="s">
        <v>636</v>
      </c>
      <c r="AV81" s="49" t="s">
        <v>669</v>
      </c>
      <c r="AW81" s="49" t="s">
        <v>669</v>
      </c>
      <c r="AX81" s="136" t="s">
        <v>2827</v>
      </c>
      <c r="AY81" s="136" t="s">
        <v>2827</v>
      </c>
      <c r="AZ81" s="136" t="s">
        <v>2664</v>
      </c>
      <c r="BA81" s="136" t="s">
        <v>2664</v>
      </c>
      <c r="BB81" s="71"/>
    </row>
    <row r="82" spans="1:54" ht="41.45" customHeight="1">
      <c r="A82" s="67" t="s">
        <v>276</v>
      </c>
      <c r="C82" s="75" t="s">
        <v>3047</v>
      </c>
      <c r="D82" s="75" t="s">
        <v>59</v>
      </c>
      <c r="E82" s="76">
        <v>1.5059233165794887</v>
      </c>
      <c r="F82" s="104">
        <v>10.062717469665174</v>
      </c>
      <c r="G82" s="105" t="s">
        <v>1668</v>
      </c>
      <c r="H82" s="106"/>
      <c r="I82" s="74" t="s">
        <v>276</v>
      </c>
      <c r="J82" s="79"/>
      <c r="K82" s="107"/>
      <c r="L82" s="51" t="s">
        <v>2124</v>
      </c>
      <c r="M82" s="108">
        <v>7.9672140190267555</v>
      </c>
      <c r="N82" s="83">
        <v>9086.08203125</v>
      </c>
      <c r="O82" s="83">
        <v>720.74334716796875</v>
      </c>
      <c r="P82" s="84"/>
      <c r="Q82" s="85"/>
      <c r="R82" s="85"/>
      <c r="S82" s="109"/>
      <c r="T82" s="49">
        <v>1</v>
      </c>
      <c r="U82" s="49">
        <v>1</v>
      </c>
      <c r="V82" s="50">
        <v>0</v>
      </c>
      <c r="W82" s="50">
        <v>0</v>
      </c>
      <c r="X82" s="50">
        <v>0</v>
      </c>
      <c r="Y82" s="50">
        <v>0.99999800000000005</v>
      </c>
      <c r="Z82" s="50">
        <v>0</v>
      </c>
      <c r="AA82" s="50" t="s">
        <v>3033</v>
      </c>
      <c r="AB82" s="80">
        <v>82</v>
      </c>
      <c r="AC8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2" s="81"/>
      <c r="AE82" s="88">
        <v>26649</v>
      </c>
      <c r="AF82" s="88">
        <v>24739</v>
      </c>
      <c r="AG82" s="88">
        <v>147328</v>
      </c>
      <c r="AH82" s="88">
        <v>8652</v>
      </c>
      <c r="AI82" s="88">
        <v>-21600</v>
      </c>
      <c r="AJ82" s="88" t="s">
        <v>1174</v>
      </c>
      <c r="AK82" s="88" t="s">
        <v>1360</v>
      </c>
      <c r="AL82" s="70"/>
      <c r="AM82" s="88" t="s">
        <v>1571</v>
      </c>
      <c r="AN82" s="100">
        <v>41972.155312499999</v>
      </c>
      <c r="AO82" s="88" t="s">
        <v>208</v>
      </c>
      <c r="AP82" s="70" t="s">
        <v>1896</v>
      </c>
      <c r="AQ82" s="88" t="s">
        <v>66</v>
      </c>
      <c r="AR82" s="49" t="s">
        <v>592</v>
      </c>
      <c r="AS82" s="49" t="s">
        <v>592</v>
      </c>
      <c r="AT82" s="49" t="s">
        <v>634</v>
      </c>
      <c r="AU82" s="49" t="s">
        <v>634</v>
      </c>
      <c r="AV82" s="49" t="s">
        <v>2479</v>
      </c>
      <c r="AW82" s="49" t="s">
        <v>2479</v>
      </c>
      <c r="AX82" s="136" t="s">
        <v>2828</v>
      </c>
      <c r="AY82" s="136" t="s">
        <v>2828</v>
      </c>
      <c r="AZ82" s="136" t="s">
        <v>2945</v>
      </c>
      <c r="BA82" s="136" t="s">
        <v>2945</v>
      </c>
      <c r="BB82" s="71"/>
    </row>
    <row r="83" spans="1:54" ht="41.45" customHeight="1">
      <c r="A83" s="67" t="s">
        <v>277</v>
      </c>
      <c r="C83" s="75" t="s">
        <v>3053</v>
      </c>
      <c r="D83" s="75" t="s">
        <v>56</v>
      </c>
      <c r="E83" s="76">
        <v>1.5022475844685916</v>
      </c>
      <c r="F83" s="104">
        <v>10.023797953196851</v>
      </c>
      <c r="G83" s="105" t="s">
        <v>1669</v>
      </c>
      <c r="H83" s="106"/>
      <c r="I83" s="74" t="s">
        <v>277</v>
      </c>
      <c r="J83" s="79"/>
      <c r="K83" s="107"/>
      <c r="L83" s="51" t="s">
        <v>2125</v>
      </c>
      <c r="M83" s="108">
        <v>3.6436881784680275</v>
      </c>
      <c r="N83" s="83">
        <v>7659.02099609375</v>
      </c>
      <c r="O83" s="83">
        <v>3888.504150390625</v>
      </c>
      <c r="P83" s="84"/>
      <c r="Q83" s="85"/>
      <c r="R83" s="85"/>
      <c r="S83" s="109"/>
      <c r="T83" s="49">
        <v>0</v>
      </c>
      <c r="U83" s="49">
        <v>1</v>
      </c>
      <c r="V83" s="50">
        <v>0</v>
      </c>
      <c r="W83" s="50">
        <v>1.7544000000000001E-2</v>
      </c>
      <c r="X83" s="50">
        <v>2.34E-4</v>
      </c>
      <c r="Y83" s="50">
        <v>0.55638299999999996</v>
      </c>
      <c r="Z83" s="50">
        <v>0</v>
      </c>
      <c r="AA83" s="50">
        <v>0</v>
      </c>
      <c r="AB83" s="80">
        <v>83</v>
      </c>
      <c r="AC8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3" s="81"/>
      <c r="AE83" s="88">
        <v>9282</v>
      </c>
      <c r="AF83" s="88">
        <v>9389</v>
      </c>
      <c r="AG83" s="88">
        <v>45437</v>
      </c>
      <c r="AH83" s="88">
        <v>11925</v>
      </c>
      <c r="AI83" s="88">
        <v>-21600</v>
      </c>
      <c r="AJ83" s="88"/>
      <c r="AK83" s="88"/>
      <c r="AL83" s="70"/>
      <c r="AM83" s="88" t="s">
        <v>1571</v>
      </c>
      <c r="AN83" s="100">
        <v>42047.804907407408</v>
      </c>
      <c r="AO83" s="88" t="s">
        <v>208</v>
      </c>
      <c r="AP83" s="70" t="s">
        <v>1897</v>
      </c>
      <c r="AQ83" s="88" t="s">
        <v>66</v>
      </c>
      <c r="AR83" s="49" t="s">
        <v>591</v>
      </c>
      <c r="AS83" s="49" t="s">
        <v>591</v>
      </c>
      <c r="AT83" s="49" t="s">
        <v>636</v>
      </c>
      <c r="AU83" s="49" t="s">
        <v>636</v>
      </c>
      <c r="AV83" s="49" t="s">
        <v>669</v>
      </c>
      <c r="AW83" s="49" t="s">
        <v>669</v>
      </c>
      <c r="AX83" s="136" t="s">
        <v>2827</v>
      </c>
      <c r="AY83" s="136" t="s">
        <v>2827</v>
      </c>
      <c r="AZ83" s="136" t="s">
        <v>2664</v>
      </c>
      <c r="BA83" s="136" t="s">
        <v>2664</v>
      </c>
      <c r="BB83" s="71"/>
    </row>
    <row r="84" spans="1:54" ht="41.45" customHeight="1">
      <c r="A84" s="67" t="s">
        <v>278</v>
      </c>
      <c r="C84" s="75" t="s">
        <v>3053</v>
      </c>
      <c r="D84" s="75" t="s">
        <v>56</v>
      </c>
      <c r="E84" s="76">
        <v>1.5027104633070518</v>
      </c>
      <c r="F84" s="104">
        <v>10.028699023251136</v>
      </c>
      <c r="G84" s="105" t="s">
        <v>1670</v>
      </c>
      <c r="H84" s="106"/>
      <c r="I84" s="74" t="s">
        <v>278</v>
      </c>
      <c r="J84" s="79"/>
      <c r="K84" s="107"/>
      <c r="L84" s="51" t="s">
        <v>2126</v>
      </c>
      <c r="M84" s="108">
        <v>4.1881426051650976</v>
      </c>
      <c r="N84" s="83">
        <v>8221.197265625</v>
      </c>
      <c r="O84" s="83">
        <v>1098.7879638671875</v>
      </c>
      <c r="P84" s="84"/>
      <c r="Q84" s="85"/>
      <c r="R84" s="85"/>
      <c r="S84" s="109"/>
      <c r="T84" s="49">
        <v>0</v>
      </c>
      <c r="U84" s="49">
        <v>1</v>
      </c>
      <c r="V84" s="50">
        <v>0</v>
      </c>
      <c r="W84" s="50">
        <v>1.7544000000000001E-2</v>
      </c>
      <c r="X84" s="50">
        <v>2.34E-4</v>
      </c>
      <c r="Y84" s="50">
        <v>0.55638299999999996</v>
      </c>
      <c r="Z84" s="50">
        <v>0</v>
      </c>
      <c r="AA84" s="50">
        <v>0</v>
      </c>
      <c r="AB84" s="80">
        <v>84</v>
      </c>
      <c r="AC8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4" s="81"/>
      <c r="AE84" s="88">
        <v>11447</v>
      </c>
      <c r="AF84" s="88">
        <v>11322</v>
      </c>
      <c r="AG84" s="88">
        <v>45306</v>
      </c>
      <c r="AH84" s="88">
        <v>9466</v>
      </c>
      <c r="AI84" s="88">
        <v>-25200</v>
      </c>
      <c r="AJ84" s="88" t="s">
        <v>1175</v>
      </c>
      <c r="AK84" s="88" t="s">
        <v>1361</v>
      </c>
      <c r="AL84" s="70"/>
      <c r="AM84" s="88" t="s">
        <v>1568</v>
      </c>
      <c r="AN84" s="100">
        <v>42048.897789351853</v>
      </c>
      <c r="AO84" s="88" t="s">
        <v>208</v>
      </c>
      <c r="AP84" s="70" t="s">
        <v>1898</v>
      </c>
      <c r="AQ84" s="88" t="s">
        <v>66</v>
      </c>
      <c r="AR84" s="49" t="s">
        <v>591</v>
      </c>
      <c r="AS84" s="49" t="s">
        <v>591</v>
      </c>
      <c r="AT84" s="49" t="s">
        <v>636</v>
      </c>
      <c r="AU84" s="49" t="s">
        <v>636</v>
      </c>
      <c r="AV84" s="49" t="s">
        <v>669</v>
      </c>
      <c r="AW84" s="49" t="s">
        <v>669</v>
      </c>
      <c r="AX84" s="136" t="s">
        <v>2827</v>
      </c>
      <c r="AY84" s="136" t="s">
        <v>2827</v>
      </c>
      <c r="AZ84" s="136" t="s">
        <v>2664</v>
      </c>
      <c r="BA84" s="136" t="s">
        <v>2664</v>
      </c>
      <c r="BB84" s="71"/>
    </row>
    <row r="85" spans="1:54" ht="41.45" customHeight="1">
      <c r="A85" s="67" t="s">
        <v>279</v>
      </c>
      <c r="C85" s="75" t="s">
        <v>3053</v>
      </c>
      <c r="D85" s="75" t="s">
        <v>56</v>
      </c>
      <c r="E85" s="76">
        <v>1.5025552923358556</v>
      </c>
      <c r="F85" s="104">
        <v>10.027056036497294</v>
      </c>
      <c r="G85" s="105" t="s">
        <v>1671</v>
      </c>
      <c r="H85" s="106"/>
      <c r="I85" s="74" t="s">
        <v>279</v>
      </c>
      <c r="J85" s="79"/>
      <c r="K85" s="107"/>
      <c r="L85" s="51" t="s">
        <v>2127</v>
      </c>
      <c r="M85" s="108">
        <v>4.0056250322216407</v>
      </c>
      <c r="N85" s="83">
        <v>8091.4638671875</v>
      </c>
      <c r="O85" s="83">
        <v>1611.966064453125</v>
      </c>
      <c r="P85" s="84"/>
      <c r="Q85" s="85"/>
      <c r="R85" s="85"/>
      <c r="S85" s="109"/>
      <c r="T85" s="49">
        <v>0</v>
      </c>
      <c r="U85" s="49">
        <v>1</v>
      </c>
      <c r="V85" s="50">
        <v>0</v>
      </c>
      <c r="W85" s="50">
        <v>1.7544000000000001E-2</v>
      </c>
      <c r="X85" s="50">
        <v>2.34E-4</v>
      </c>
      <c r="Y85" s="50">
        <v>0.55638299999999996</v>
      </c>
      <c r="Z85" s="50">
        <v>0</v>
      </c>
      <c r="AA85" s="50">
        <v>0</v>
      </c>
      <c r="AB85" s="80">
        <v>85</v>
      </c>
      <c r="AC8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5" s="81"/>
      <c r="AE85" s="88">
        <v>10574</v>
      </c>
      <c r="AF85" s="88">
        <v>10674</v>
      </c>
      <c r="AG85" s="88">
        <v>45468</v>
      </c>
      <c r="AH85" s="88">
        <v>12625</v>
      </c>
      <c r="AI85" s="88">
        <v>-25200</v>
      </c>
      <c r="AJ85" s="88" t="s">
        <v>1176</v>
      </c>
      <c r="AK85" s="88" t="s">
        <v>1362</v>
      </c>
      <c r="AL85" s="70"/>
      <c r="AM85" s="88" t="s">
        <v>1568</v>
      </c>
      <c r="AN85" s="100">
        <v>42048.944016203706</v>
      </c>
      <c r="AO85" s="88" t="s">
        <v>208</v>
      </c>
      <c r="AP85" s="70" t="s">
        <v>1899</v>
      </c>
      <c r="AQ85" s="88" t="s">
        <v>66</v>
      </c>
      <c r="AR85" s="49" t="s">
        <v>591</v>
      </c>
      <c r="AS85" s="49" t="s">
        <v>591</v>
      </c>
      <c r="AT85" s="49" t="s">
        <v>636</v>
      </c>
      <c r="AU85" s="49" t="s">
        <v>636</v>
      </c>
      <c r="AV85" s="49" t="s">
        <v>669</v>
      </c>
      <c r="AW85" s="49" t="s">
        <v>669</v>
      </c>
      <c r="AX85" s="136" t="s">
        <v>2827</v>
      </c>
      <c r="AY85" s="136" t="s">
        <v>2827</v>
      </c>
      <c r="AZ85" s="136" t="s">
        <v>2664</v>
      </c>
      <c r="BA85" s="136" t="s">
        <v>2664</v>
      </c>
      <c r="BB85" s="71"/>
    </row>
    <row r="86" spans="1:54" ht="41.45" customHeight="1">
      <c r="A86" s="67" t="s">
        <v>280</v>
      </c>
      <c r="C86" s="75" t="s">
        <v>3053</v>
      </c>
      <c r="D86" s="75" t="s">
        <v>56</v>
      </c>
      <c r="E86" s="76">
        <v>1.5027380013652116</v>
      </c>
      <c r="F86" s="104">
        <v>10.028990602690476</v>
      </c>
      <c r="G86" s="105" t="s">
        <v>1672</v>
      </c>
      <c r="H86" s="106"/>
      <c r="I86" s="74" t="s">
        <v>280</v>
      </c>
      <c r="J86" s="79"/>
      <c r="K86" s="107"/>
      <c r="L86" s="51" t="s">
        <v>2128</v>
      </c>
      <c r="M86" s="108">
        <v>4.2205338411041371</v>
      </c>
      <c r="N86" s="83">
        <v>8307.685546875</v>
      </c>
      <c r="O86" s="83">
        <v>814.524658203125</v>
      </c>
      <c r="P86" s="84"/>
      <c r="Q86" s="85"/>
      <c r="R86" s="85"/>
      <c r="S86" s="109"/>
      <c r="T86" s="49">
        <v>0</v>
      </c>
      <c r="U86" s="49">
        <v>1</v>
      </c>
      <c r="V86" s="50">
        <v>0</v>
      </c>
      <c r="W86" s="50">
        <v>1.7544000000000001E-2</v>
      </c>
      <c r="X86" s="50">
        <v>2.34E-4</v>
      </c>
      <c r="Y86" s="50">
        <v>0.55638299999999996</v>
      </c>
      <c r="Z86" s="50">
        <v>0</v>
      </c>
      <c r="AA86" s="50">
        <v>0</v>
      </c>
      <c r="AB86" s="80">
        <v>86</v>
      </c>
      <c r="AC8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6" s="81"/>
      <c r="AE86" s="88">
        <v>11545</v>
      </c>
      <c r="AF86" s="88">
        <v>11437</v>
      </c>
      <c r="AG86" s="88">
        <v>45353</v>
      </c>
      <c r="AH86" s="88">
        <v>11599</v>
      </c>
      <c r="AI86" s="88">
        <v>-25200</v>
      </c>
      <c r="AJ86" s="88" t="s">
        <v>1177</v>
      </c>
      <c r="AK86" s="88" t="s">
        <v>1314</v>
      </c>
      <c r="AL86" s="70"/>
      <c r="AM86" s="88" t="s">
        <v>1568</v>
      </c>
      <c r="AN86" s="100">
        <v>42049.020798611113</v>
      </c>
      <c r="AO86" s="88" t="s">
        <v>208</v>
      </c>
      <c r="AP86" s="70" t="s">
        <v>1900</v>
      </c>
      <c r="AQ86" s="88" t="s">
        <v>66</v>
      </c>
      <c r="AR86" s="49" t="s">
        <v>591</v>
      </c>
      <c r="AS86" s="49" t="s">
        <v>591</v>
      </c>
      <c r="AT86" s="49" t="s">
        <v>636</v>
      </c>
      <c r="AU86" s="49" t="s">
        <v>636</v>
      </c>
      <c r="AV86" s="49" t="s">
        <v>669</v>
      </c>
      <c r="AW86" s="49" t="s">
        <v>669</v>
      </c>
      <c r="AX86" s="136" t="s">
        <v>2827</v>
      </c>
      <c r="AY86" s="136" t="s">
        <v>2827</v>
      </c>
      <c r="AZ86" s="136" t="s">
        <v>2664</v>
      </c>
      <c r="BA86" s="136" t="s">
        <v>2664</v>
      </c>
      <c r="BB86" s="71"/>
    </row>
    <row r="87" spans="1:54" ht="41.45" customHeight="1">
      <c r="A87" s="67" t="s">
        <v>281</v>
      </c>
      <c r="C87" s="75" t="s">
        <v>3053</v>
      </c>
      <c r="D87" s="75" t="s">
        <v>56</v>
      </c>
      <c r="E87" s="76">
        <v>1.5027262677578217</v>
      </c>
      <c r="F87" s="104">
        <v>10.028866364494583</v>
      </c>
      <c r="G87" s="105" t="s">
        <v>1673</v>
      </c>
      <c r="H87" s="106"/>
      <c r="I87" s="74" t="s">
        <v>281</v>
      </c>
      <c r="J87" s="79"/>
      <c r="K87" s="107"/>
      <c r="L87" s="51" t="s">
        <v>2129</v>
      </c>
      <c r="M87" s="108">
        <v>4.2067323579648939</v>
      </c>
      <c r="N87" s="83">
        <v>8264.44140625</v>
      </c>
      <c r="O87" s="83">
        <v>950.56170654296875</v>
      </c>
      <c r="P87" s="84" t="s">
        <v>65</v>
      </c>
      <c r="Q87" s="85"/>
      <c r="R87" s="85"/>
      <c r="S87" s="109"/>
      <c r="T87" s="49">
        <v>0</v>
      </c>
      <c r="U87" s="49">
        <v>1</v>
      </c>
      <c r="V87" s="50">
        <v>0</v>
      </c>
      <c r="W87" s="50">
        <v>1.7544000000000001E-2</v>
      </c>
      <c r="X87" s="50">
        <v>2.34E-4</v>
      </c>
      <c r="Y87" s="50">
        <v>0.55638299999999996</v>
      </c>
      <c r="Z87" s="50">
        <v>0</v>
      </c>
      <c r="AA87" s="50">
        <v>0</v>
      </c>
      <c r="AB87" s="80">
        <v>87</v>
      </c>
      <c r="AC8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7" s="81"/>
      <c r="AE87" s="88">
        <v>11408</v>
      </c>
      <c r="AF87" s="88">
        <v>11388</v>
      </c>
      <c r="AG87" s="88">
        <v>45462</v>
      </c>
      <c r="AH87" s="88">
        <v>6876</v>
      </c>
      <c r="AI87" s="88">
        <v>-21600</v>
      </c>
      <c r="AJ87" s="88" t="s">
        <v>1178</v>
      </c>
      <c r="AK87" s="88"/>
      <c r="AL87" s="70"/>
      <c r="AM87" s="88" t="s">
        <v>1571</v>
      </c>
      <c r="AN87" s="100">
        <v>42047.927361111113</v>
      </c>
      <c r="AO87" s="88" t="s">
        <v>208</v>
      </c>
      <c r="AP87" s="70" t="s">
        <v>1901</v>
      </c>
      <c r="AQ87" s="88" t="s">
        <v>66</v>
      </c>
      <c r="AR87" s="49" t="s">
        <v>591</v>
      </c>
      <c r="AS87" s="49" t="s">
        <v>591</v>
      </c>
      <c r="AT87" s="49" t="s">
        <v>636</v>
      </c>
      <c r="AU87" s="49" t="s">
        <v>636</v>
      </c>
      <c r="AV87" s="49" t="s">
        <v>669</v>
      </c>
      <c r="AW87" s="49" t="s">
        <v>669</v>
      </c>
      <c r="AX87" s="136" t="s">
        <v>2827</v>
      </c>
      <c r="AY87" s="136" t="s">
        <v>2827</v>
      </c>
      <c r="AZ87" s="136" t="s">
        <v>2664</v>
      </c>
      <c r="BA87" s="136" t="s">
        <v>2664</v>
      </c>
      <c r="BB87" s="71"/>
    </row>
    <row r="88" spans="1:54" ht="41.45" customHeight="1">
      <c r="A88" s="67" t="s">
        <v>282</v>
      </c>
      <c r="C88" s="75" t="s">
        <v>3062</v>
      </c>
      <c r="D88" s="75" t="s">
        <v>56</v>
      </c>
      <c r="E88" s="76">
        <v>1.5020533812932211</v>
      </c>
      <c r="F88" s="104">
        <v>10.021741684281164</v>
      </c>
      <c r="G88" s="105" t="s">
        <v>1674</v>
      </c>
      <c r="H88" s="106"/>
      <c r="I88" s="74" t="s">
        <v>282</v>
      </c>
      <c r="J88" s="79"/>
      <c r="K88" s="107"/>
      <c r="L88" s="51" t="s">
        <v>2130</v>
      </c>
      <c r="M88" s="108">
        <v>3.415259549367498</v>
      </c>
      <c r="N88" s="83">
        <v>7399.5556640625</v>
      </c>
      <c r="O88" s="83">
        <v>5460.43310546875</v>
      </c>
      <c r="P88" s="84"/>
      <c r="Q88" s="85"/>
      <c r="R88" s="85"/>
      <c r="S88" s="109"/>
      <c r="T88" s="49">
        <v>0</v>
      </c>
      <c r="U88" s="49">
        <v>1</v>
      </c>
      <c r="V88" s="50">
        <v>0</v>
      </c>
      <c r="W88" s="50">
        <v>1.7544000000000001E-2</v>
      </c>
      <c r="X88" s="50">
        <v>2.34E-4</v>
      </c>
      <c r="Y88" s="50">
        <v>0.55638299999999996</v>
      </c>
      <c r="Z88" s="50">
        <v>0</v>
      </c>
      <c r="AA88" s="50">
        <v>0</v>
      </c>
      <c r="AB88" s="80">
        <v>88</v>
      </c>
      <c r="AC8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8" s="81"/>
      <c r="AE88" s="88">
        <v>8608</v>
      </c>
      <c r="AF88" s="88">
        <v>8578</v>
      </c>
      <c r="AG88" s="88">
        <v>45438</v>
      </c>
      <c r="AH88" s="88">
        <v>10361</v>
      </c>
      <c r="AI88" s="88">
        <v>-25200</v>
      </c>
      <c r="AJ88" s="88"/>
      <c r="AK88" s="88" t="s">
        <v>1363</v>
      </c>
      <c r="AL88" s="70"/>
      <c r="AM88" s="88" t="s">
        <v>1568</v>
      </c>
      <c r="AN88" s="100">
        <v>42048.063599537039</v>
      </c>
      <c r="AO88" s="88" t="s">
        <v>208</v>
      </c>
      <c r="AP88" s="70" t="s">
        <v>1902</v>
      </c>
      <c r="AQ88" s="88" t="s">
        <v>66</v>
      </c>
      <c r="AR88" s="49" t="s">
        <v>591</v>
      </c>
      <c r="AS88" s="49" t="s">
        <v>591</v>
      </c>
      <c r="AT88" s="49" t="s">
        <v>636</v>
      </c>
      <c r="AU88" s="49" t="s">
        <v>636</v>
      </c>
      <c r="AV88" s="49" t="s">
        <v>669</v>
      </c>
      <c r="AW88" s="49" t="s">
        <v>669</v>
      </c>
      <c r="AX88" s="136" t="s">
        <v>2827</v>
      </c>
      <c r="AY88" s="136" t="s">
        <v>2827</v>
      </c>
      <c r="AZ88" s="136" t="s">
        <v>2664</v>
      </c>
      <c r="BA88" s="136" t="s">
        <v>2664</v>
      </c>
      <c r="BB88" s="71"/>
    </row>
    <row r="89" spans="1:54" ht="41.45" customHeight="1">
      <c r="A89" s="67" t="s">
        <v>283</v>
      </c>
      <c r="C89" s="75" t="s">
        <v>3039</v>
      </c>
      <c r="D89" s="75" t="s">
        <v>59</v>
      </c>
      <c r="E89" s="76">
        <v>1.5001314642950412</v>
      </c>
      <c r="F89" s="104">
        <v>10.001391974888671</v>
      </c>
      <c r="G89" s="105" t="s">
        <v>1675</v>
      </c>
      <c r="H89" s="106"/>
      <c r="I89" s="74" t="s">
        <v>283</v>
      </c>
      <c r="J89" s="79"/>
      <c r="K89" s="107"/>
      <c r="L89" s="51" t="s">
        <v>2131</v>
      </c>
      <c r="M89" s="108">
        <v>1.1546329437437617</v>
      </c>
      <c r="N89" s="83">
        <v>3680.550537109375</v>
      </c>
      <c r="O89" s="83">
        <v>248.94474792480469</v>
      </c>
      <c r="P89" s="84" t="s">
        <v>65</v>
      </c>
      <c r="Q89" s="85"/>
      <c r="R89" s="85"/>
      <c r="S89" s="109"/>
      <c r="T89" s="49">
        <v>1</v>
      </c>
      <c r="U89" s="49">
        <v>1</v>
      </c>
      <c r="V89" s="50">
        <v>0</v>
      </c>
      <c r="W89" s="50">
        <v>0</v>
      </c>
      <c r="X89" s="50">
        <v>0</v>
      </c>
      <c r="Y89" s="50">
        <v>0.99999800000000005</v>
      </c>
      <c r="Z89" s="50">
        <v>0</v>
      </c>
      <c r="AA89" s="50" t="s">
        <v>3033</v>
      </c>
      <c r="AB89" s="80">
        <v>89</v>
      </c>
      <c r="AC8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89" s="81"/>
      <c r="AE89" s="88">
        <v>454</v>
      </c>
      <c r="AF89" s="88">
        <v>552</v>
      </c>
      <c r="AG89" s="88">
        <v>22156</v>
      </c>
      <c r="AH89" s="88">
        <v>11458</v>
      </c>
      <c r="AI89" s="88">
        <v>-36000</v>
      </c>
      <c r="AJ89" s="88" t="s">
        <v>1179</v>
      </c>
      <c r="AK89" s="88" t="s">
        <v>1364</v>
      </c>
      <c r="AL89" s="70"/>
      <c r="AM89" s="88" t="s">
        <v>1566</v>
      </c>
      <c r="AN89" s="100">
        <v>40913.243842592594</v>
      </c>
      <c r="AO89" s="88" t="s">
        <v>208</v>
      </c>
      <c r="AP89" s="70" t="s">
        <v>1903</v>
      </c>
      <c r="AQ89" s="88" t="s">
        <v>66</v>
      </c>
      <c r="AR89" s="49"/>
      <c r="AS89" s="49"/>
      <c r="AT89" s="49"/>
      <c r="AU89" s="49"/>
      <c r="AV89" s="49"/>
      <c r="AW89" s="49"/>
      <c r="AX89" s="136" t="s">
        <v>2829</v>
      </c>
      <c r="AY89" s="136" t="s">
        <v>2829</v>
      </c>
      <c r="AZ89" s="136" t="s">
        <v>2946</v>
      </c>
      <c r="BA89" s="136" t="s">
        <v>2946</v>
      </c>
      <c r="BB89" s="71"/>
    </row>
    <row r="90" spans="1:54" ht="41.45" customHeight="1">
      <c r="A90" s="67" t="s">
        <v>284</v>
      </c>
      <c r="C90" s="75" t="s">
        <v>3054</v>
      </c>
      <c r="D90" s="75" t="s">
        <v>59</v>
      </c>
      <c r="E90" s="76">
        <v>1.5082559098363126</v>
      </c>
      <c r="F90" s="104">
        <v>10.087415515913898</v>
      </c>
      <c r="G90" s="105" t="s">
        <v>1676</v>
      </c>
      <c r="H90" s="106"/>
      <c r="I90" s="74" t="s">
        <v>284</v>
      </c>
      <c r="J90" s="79"/>
      <c r="K90" s="107"/>
      <c r="L90" s="51" t="s">
        <v>2132</v>
      </c>
      <c r="M90" s="108">
        <v>10.710892534523992</v>
      </c>
      <c r="N90" s="83">
        <v>9215.814453125</v>
      </c>
      <c r="O90" s="83">
        <v>1137.6978759765625</v>
      </c>
      <c r="P90" s="84"/>
      <c r="Q90" s="85"/>
      <c r="R90" s="85"/>
      <c r="S90" s="109"/>
      <c r="T90" s="49">
        <v>1</v>
      </c>
      <c r="U90" s="49">
        <v>1</v>
      </c>
      <c r="V90" s="50">
        <v>0</v>
      </c>
      <c r="W90" s="50">
        <v>0</v>
      </c>
      <c r="X90" s="50">
        <v>0</v>
      </c>
      <c r="Y90" s="50">
        <v>0.99999800000000005</v>
      </c>
      <c r="Z90" s="50">
        <v>0</v>
      </c>
      <c r="AA90" s="50" t="s">
        <v>3033</v>
      </c>
      <c r="AB90" s="80">
        <v>90</v>
      </c>
      <c r="AC9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0" s="81"/>
      <c r="AE90" s="88">
        <v>963</v>
      </c>
      <c r="AF90" s="88">
        <v>34480</v>
      </c>
      <c r="AG90" s="88">
        <v>96159</v>
      </c>
      <c r="AH90" s="88">
        <v>97</v>
      </c>
      <c r="AI90" s="88">
        <v>-14400</v>
      </c>
      <c r="AJ90" s="88" t="s">
        <v>1180</v>
      </c>
      <c r="AK90" s="88"/>
      <c r="AL90" s="70" t="s">
        <v>1477</v>
      </c>
      <c r="AM90" s="88" t="s">
        <v>1564</v>
      </c>
      <c r="AN90" s="100">
        <v>40024.949236111112</v>
      </c>
      <c r="AO90" s="88" t="s">
        <v>208</v>
      </c>
      <c r="AP90" s="70" t="s">
        <v>1904</v>
      </c>
      <c r="AQ90" s="88" t="s">
        <v>66</v>
      </c>
      <c r="AR90" s="49"/>
      <c r="AS90" s="49"/>
      <c r="AT90" s="49"/>
      <c r="AU90" s="49"/>
      <c r="AV90" s="49"/>
      <c r="AW90" s="49"/>
      <c r="AX90" s="136" t="s">
        <v>2579</v>
      </c>
      <c r="AY90" s="136" t="s">
        <v>2909</v>
      </c>
      <c r="AZ90" s="136" t="s">
        <v>2947</v>
      </c>
      <c r="BA90" s="136" t="s">
        <v>3031</v>
      </c>
      <c r="BB90" s="71"/>
    </row>
    <row r="91" spans="1:54" ht="41.45" customHeight="1">
      <c r="A91" s="67" t="s">
        <v>285</v>
      </c>
      <c r="C91" s="75" t="s">
        <v>3035</v>
      </c>
      <c r="D91" s="75" t="s">
        <v>56</v>
      </c>
      <c r="E91" s="76">
        <v>1.5000692043374626</v>
      </c>
      <c r="F91" s="104">
        <v>10.000732751808426</v>
      </c>
      <c r="G91" s="105" t="s">
        <v>1677</v>
      </c>
      <c r="H91" s="106"/>
      <c r="I91" s="74" t="s">
        <v>285</v>
      </c>
      <c r="J91" s="79"/>
      <c r="K91" s="107"/>
      <c r="L91" s="51" t="s">
        <v>2133</v>
      </c>
      <c r="M91" s="108">
        <v>1.0814005842294119</v>
      </c>
      <c r="N91" s="83">
        <v>2599.4443359375</v>
      </c>
      <c r="O91" s="83">
        <v>4538.56689453125</v>
      </c>
      <c r="P91" s="84"/>
      <c r="Q91" s="85"/>
      <c r="R91" s="85"/>
      <c r="S91" s="109"/>
      <c r="T91" s="49">
        <v>0</v>
      </c>
      <c r="U91" s="49">
        <v>1</v>
      </c>
      <c r="V91" s="50">
        <v>0</v>
      </c>
      <c r="W91" s="50">
        <v>1</v>
      </c>
      <c r="X91" s="50">
        <v>0</v>
      </c>
      <c r="Y91" s="50">
        <v>0.99999800000000005</v>
      </c>
      <c r="Z91" s="50">
        <v>0</v>
      </c>
      <c r="AA91" s="50">
        <v>0</v>
      </c>
      <c r="AB91" s="80">
        <v>91</v>
      </c>
      <c r="AC9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1" s="81"/>
      <c r="AE91" s="88">
        <v>251</v>
      </c>
      <c r="AF91" s="88">
        <v>292</v>
      </c>
      <c r="AG91" s="88">
        <v>2873</v>
      </c>
      <c r="AH91" s="88">
        <v>120</v>
      </c>
      <c r="AI91" s="88"/>
      <c r="AJ91" s="88" t="s">
        <v>1181</v>
      </c>
      <c r="AK91" s="88"/>
      <c r="AL91" s="70"/>
      <c r="AM91" s="88"/>
      <c r="AN91" s="100">
        <v>41426.382233796299</v>
      </c>
      <c r="AO91" s="88" t="s">
        <v>208</v>
      </c>
      <c r="AP91" s="70" t="s">
        <v>1905</v>
      </c>
      <c r="AQ91" s="88" t="s">
        <v>66</v>
      </c>
      <c r="AR91" s="49" t="s">
        <v>2273</v>
      </c>
      <c r="AS91" s="49" t="s">
        <v>2273</v>
      </c>
      <c r="AT91" s="49" t="s">
        <v>2276</v>
      </c>
      <c r="AU91" s="49" t="s">
        <v>2276</v>
      </c>
      <c r="AV91" s="49"/>
      <c r="AW91" s="49"/>
      <c r="AX91" s="136" t="s">
        <v>2830</v>
      </c>
      <c r="AY91" s="136" t="s">
        <v>2830</v>
      </c>
      <c r="AZ91" s="136" t="s">
        <v>2948</v>
      </c>
      <c r="BA91" s="136" t="s">
        <v>2948</v>
      </c>
      <c r="BB91" s="71"/>
    </row>
    <row r="92" spans="1:54" ht="41.45" customHeight="1">
      <c r="A92" s="67" t="s">
        <v>412</v>
      </c>
      <c r="C92" s="75" t="s">
        <v>3035</v>
      </c>
      <c r="D92" s="75" t="s">
        <v>59</v>
      </c>
      <c r="E92" s="76">
        <v>1.5200706946323748</v>
      </c>
      <c r="F92" s="104">
        <v>10.212513237283968</v>
      </c>
      <c r="G92" s="105" t="s">
        <v>1678</v>
      </c>
      <c r="H92" s="106"/>
      <c r="I92" s="74" t="s">
        <v>412</v>
      </c>
      <c r="J92" s="79"/>
      <c r="K92" s="107"/>
      <c r="L92" s="51" t="s">
        <v>2134</v>
      </c>
      <c r="M92" s="108">
        <v>24.6078594040567</v>
      </c>
      <c r="N92" s="83">
        <v>9475.2802734375</v>
      </c>
      <c r="O92" s="83">
        <v>2270.780517578125</v>
      </c>
      <c r="P92" s="84"/>
      <c r="Q92" s="85"/>
      <c r="R92" s="85"/>
      <c r="S92" s="109"/>
      <c r="T92" s="49">
        <v>1</v>
      </c>
      <c r="U92" s="49">
        <v>0</v>
      </c>
      <c r="V92" s="50">
        <v>0</v>
      </c>
      <c r="W92" s="50">
        <v>1</v>
      </c>
      <c r="X92" s="50">
        <v>0</v>
      </c>
      <c r="Y92" s="50">
        <v>0.99999800000000005</v>
      </c>
      <c r="Z92" s="50">
        <v>0</v>
      </c>
      <c r="AA92" s="50">
        <v>0</v>
      </c>
      <c r="AB92" s="80">
        <v>92</v>
      </c>
      <c r="AC9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2" s="81"/>
      <c r="AE92" s="88">
        <v>1744</v>
      </c>
      <c r="AF92" s="88">
        <v>83819</v>
      </c>
      <c r="AG92" s="88">
        <v>6954</v>
      </c>
      <c r="AH92" s="88">
        <v>421</v>
      </c>
      <c r="AI92" s="88"/>
      <c r="AJ92" s="88" t="s">
        <v>1182</v>
      </c>
      <c r="AK92" s="88" t="s">
        <v>1365</v>
      </c>
      <c r="AL92" s="70" t="s">
        <v>1478</v>
      </c>
      <c r="AM92" s="88"/>
      <c r="AN92" s="100">
        <v>40480.357060185182</v>
      </c>
      <c r="AO92" s="88" t="s">
        <v>208</v>
      </c>
      <c r="AP92" s="70" t="s">
        <v>1906</v>
      </c>
      <c r="AQ92" s="88" t="s">
        <v>65</v>
      </c>
      <c r="AR92" s="49"/>
      <c r="AS92" s="49"/>
      <c r="AT92" s="49"/>
      <c r="AU92" s="49"/>
      <c r="AV92" s="49"/>
      <c r="AW92" s="49"/>
      <c r="AX92" s="49"/>
      <c r="AY92" s="49"/>
      <c r="AZ92" s="49"/>
      <c r="BA92" s="49"/>
    </row>
    <row r="93" spans="1:54" ht="41.45" customHeight="1">
      <c r="A93" s="67" t="s">
        <v>286</v>
      </c>
      <c r="C93" s="75" t="s">
        <v>3043</v>
      </c>
      <c r="D93" s="75" t="s">
        <v>59</v>
      </c>
      <c r="E93" s="76">
        <v>1.5001819906452301</v>
      </c>
      <c r="F93" s="104">
        <v>10.001926959773025</v>
      </c>
      <c r="G93" s="105" t="s">
        <v>1679</v>
      </c>
      <c r="H93" s="106"/>
      <c r="I93" s="74" t="s">
        <v>286</v>
      </c>
      <c r="J93" s="79"/>
      <c r="K93" s="107"/>
      <c r="L93" s="51" t="s">
        <v>2135</v>
      </c>
      <c r="M93" s="108">
        <v>1.2140638201188687</v>
      </c>
      <c r="N93" s="83">
        <v>4502.19091796875</v>
      </c>
      <c r="O93" s="83">
        <v>2163.2314453125</v>
      </c>
      <c r="P93" s="84"/>
      <c r="Q93" s="85"/>
      <c r="R93" s="85"/>
      <c r="S93" s="109"/>
      <c r="T93" s="49">
        <v>1</v>
      </c>
      <c r="U93" s="49">
        <v>1</v>
      </c>
      <c r="V93" s="50">
        <v>0</v>
      </c>
      <c r="W93" s="50">
        <v>0</v>
      </c>
      <c r="X93" s="50">
        <v>0</v>
      </c>
      <c r="Y93" s="50">
        <v>0.99999800000000005</v>
      </c>
      <c r="Z93" s="50">
        <v>0</v>
      </c>
      <c r="AA93" s="50" t="s">
        <v>3033</v>
      </c>
      <c r="AB93" s="80">
        <v>93</v>
      </c>
      <c r="AC9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3" s="81"/>
      <c r="AE93" s="88">
        <v>443</v>
      </c>
      <c r="AF93" s="88">
        <v>763</v>
      </c>
      <c r="AG93" s="88">
        <v>11440</v>
      </c>
      <c r="AH93" s="88">
        <v>56</v>
      </c>
      <c r="AI93" s="88">
        <v>7200</v>
      </c>
      <c r="AJ93" s="88" t="s">
        <v>1183</v>
      </c>
      <c r="AK93" s="88" t="s">
        <v>1366</v>
      </c>
      <c r="AL93" s="70" t="s">
        <v>1479</v>
      </c>
      <c r="AM93" s="88" t="s">
        <v>1572</v>
      </c>
      <c r="AN93" s="100">
        <v>39884.708993055552</v>
      </c>
      <c r="AO93" s="88" t="s">
        <v>208</v>
      </c>
      <c r="AP93" s="70" t="s">
        <v>1907</v>
      </c>
      <c r="AQ93" s="88" t="s">
        <v>66</v>
      </c>
      <c r="AR93" s="49"/>
      <c r="AS93" s="49"/>
      <c r="AT93" s="49"/>
      <c r="AU93" s="49"/>
      <c r="AV93" s="49" t="s">
        <v>671</v>
      </c>
      <c r="AW93" s="49" t="s">
        <v>671</v>
      </c>
      <c r="AX93" s="136" t="s">
        <v>2831</v>
      </c>
      <c r="AY93" s="136" t="s">
        <v>2831</v>
      </c>
      <c r="AZ93" s="136" t="s">
        <v>2949</v>
      </c>
      <c r="BA93" s="136" t="s">
        <v>2949</v>
      </c>
      <c r="BB93" s="71"/>
    </row>
    <row r="94" spans="1:54" ht="41.45" customHeight="1">
      <c r="A94" s="67" t="s">
        <v>287</v>
      </c>
      <c r="C94" s="75" t="s">
        <v>3035</v>
      </c>
      <c r="D94" s="75" t="s">
        <v>59</v>
      </c>
      <c r="E94" s="76">
        <v>1.5000038313820048</v>
      </c>
      <c r="F94" s="104">
        <v>10.000040567574169</v>
      </c>
      <c r="G94" s="105" t="s">
        <v>1680</v>
      </c>
      <c r="H94" s="106"/>
      <c r="I94" s="74" t="s">
        <v>287</v>
      </c>
      <c r="J94" s="79"/>
      <c r="K94" s="107"/>
      <c r="L94" s="51" t="s">
        <v>2136</v>
      </c>
      <c r="M94" s="108">
        <v>1.0045066067393447</v>
      </c>
      <c r="N94" s="83">
        <v>350.74334716796875</v>
      </c>
      <c r="O94" s="83">
        <v>6800.99267578125</v>
      </c>
      <c r="P94" s="84"/>
      <c r="Q94" s="85"/>
      <c r="R94" s="85"/>
      <c r="S94" s="109"/>
      <c r="T94" s="49">
        <v>1</v>
      </c>
      <c r="U94" s="49">
        <v>1</v>
      </c>
      <c r="V94" s="50">
        <v>0</v>
      </c>
      <c r="W94" s="50">
        <v>0</v>
      </c>
      <c r="X94" s="50">
        <v>0</v>
      </c>
      <c r="Y94" s="50">
        <v>0.99999800000000005</v>
      </c>
      <c r="Z94" s="50">
        <v>0</v>
      </c>
      <c r="AA94" s="50" t="s">
        <v>3033</v>
      </c>
      <c r="AB94" s="80">
        <v>94</v>
      </c>
      <c r="AC9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4" s="81"/>
      <c r="AE94" s="88">
        <v>43</v>
      </c>
      <c r="AF94" s="88">
        <v>19</v>
      </c>
      <c r="AG94" s="88">
        <v>28</v>
      </c>
      <c r="AH94" s="88">
        <v>1</v>
      </c>
      <c r="AI94" s="88">
        <v>7200</v>
      </c>
      <c r="AJ94" s="88" t="s">
        <v>1184</v>
      </c>
      <c r="AK94" s="88"/>
      <c r="AL94" s="70" t="s">
        <v>1480</v>
      </c>
      <c r="AM94" s="88" t="s">
        <v>1573</v>
      </c>
      <c r="AN94" s="100">
        <v>42069.460393518515</v>
      </c>
      <c r="AO94" s="88" t="s">
        <v>208</v>
      </c>
      <c r="AP94" s="70" t="s">
        <v>1908</v>
      </c>
      <c r="AQ94" s="88" t="s">
        <v>66</v>
      </c>
      <c r="AR94" s="49" t="s">
        <v>593</v>
      </c>
      <c r="AS94" s="49" t="s">
        <v>593</v>
      </c>
      <c r="AT94" s="49" t="s">
        <v>634</v>
      </c>
      <c r="AU94" s="49" t="s">
        <v>634</v>
      </c>
      <c r="AV94" s="49"/>
      <c r="AW94" s="49"/>
      <c r="AX94" s="136" t="s">
        <v>2832</v>
      </c>
      <c r="AY94" s="136" t="s">
        <v>2832</v>
      </c>
      <c r="AZ94" s="136" t="s">
        <v>2950</v>
      </c>
      <c r="BA94" s="136" t="s">
        <v>2950</v>
      </c>
      <c r="BB94" s="71"/>
    </row>
    <row r="95" spans="1:54" ht="41.45" customHeight="1">
      <c r="A95" s="67" t="s">
        <v>288</v>
      </c>
      <c r="C95" s="75" t="s">
        <v>3048</v>
      </c>
      <c r="D95" s="75" t="s">
        <v>59</v>
      </c>
      <c r="E95" s="76">
        <v>1.5037379920684759</v>
      </c>
      <c r="F95" s="104">
        <v>10.039578739548567</v>
      </c>
      <c r="G95" s="105" t="s">
        <v>1681</v>
      </c>
      <c r="H95" s="106"/>
      <c r="I95" s="74" t="s">
        <v>288</v>
      </c>
      <c r="J95" s="79"/>
      <c r="K95" s="107"/>
      <c r="L95" s="51" t="s">
        <v>2137</v>
      </c>
      <c r="M95" s="108">
        <v>5.3967582000730783</v>
      </c>
      <c r="N95" s="83">
        <v>8783.3720703125</v>
      </c>
      <c r="O95" s="83">
        <v>290.53741455078125</v>
      </c>
      <c r="P95" s="84"/>
      <c r="Q95" s="85"/>
      <c r="R95" s="85"/>
      <c r="S95" s="109"/>
      <c r="T95" s="49">
        <v>1</v>
      </c>
      <c r="U95" s="49">
        <v>1</v>
      </c>
      <c r="V95" s="50">
        <v>0</v>
      </c>
      <c r="W95" s="50">
        <v>0</v>
      </c>
      <c r="X95" s="50">
        <v>0</v>
      </c>
      <c r="Y95" s="50">
        <v>0.99999800000000005</v>
      </c>
      <c r="Z95" s="50">
        <v>0</v>
      </c>
      <c r="AA95" s="50" t="s">
        <v>3033</v>
      </c>
      <c r="AB95" s="80">
        <v>95</v>
      </c>
      <c r="AC9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5" s="81"/>
      <c r="AE95" s="88">
        <v>2414</v>
      </c>
      <c r="AF95" s="88">
        <v>15613</v>
      </c>
      <c r="AG95" s="88">
        <v>36274</v>
      </c>
      <c r="AH95" s="88">
        <v>1</v>
      </c>
      <c r="AI95" s="88">
        <v>-14400</v>
      </c>
      <c r="AJ95" s="88" t="s">
        <v>1185</v>
      </c>
      <c r="AK95" s="88" t="s">
        <v>1367</v>
      </c>
      <c r="AL95" s="70" t="s">
        <v>1481</v>
      </c>
      <c r="AM95" s="88" t="s">
        <v>1564</v>
      </c>
      <c r="AN95" s="100">
        <v>40259.978877314818</v>
      </c>
      <c r="AO95" s="88" t="s">
        <v>208</v>
      </c>
      <c r="AP95" s="70" t="s">
        <v>1909</v>
      </c>
      <c r="AQ95" s="88" t="s">
        <v>66</v>
      </c>
      <c r="AR95" s="49" t="s">
        <v>2274</v>
      </c>
      <c r="AS95" s="49" t="s">
        <v>2274</v>
      </c>
      <c r="AT95" s="49" t="s">
        <v>2277</v>
      </c>
      <c r="AU95" s="49" t="s">
        <v>2277</v>
      </c>
      <c r="AV95" s="49" t="s">
        <v>2478</v>
      </c>
      <c r="AW95" s="49" t="s">
        <v>2478</v>
      </c>
      <c r="AX95" s="136" t="s">
        <v>2833</v>
      </c>
      <c r="AY95" s="136" t="s">
        <v>2833</v>
      </c>
      <c r="AZ95" s="136" t="s">
        <v>2951</v>
      </c>
      <c r="BA95" s="136" t="s">
        <v>2951</v>
      </c>
      <c r="BB95" s="71"/>
    </row>
    <row r="96" spans="1:54" ht="41.45" customHeight="1">
      <c r="A96" s="67" t="s">
        <v>289</v>
      </c>
      <c r="C96" s="75" t="s">
        <v>3035</v>
      </c>
      <c r="D96" s="75" t="s">
        <v>59</v>
      </c>
      <c r="E96" s="76">
        <v>1.5001752857267217</v>
      </c>
      <c r="F96" s="104">
        <v>10.001855966518228</v>
      </c>
      <c r="G96" s="105" t="s">
        <v>1682</v>
      </c>
      <c r="H96" s="106"/>
      <c r="I96" s="74" t="s">
        <v>289</v>
      </c>
      <c r="J96" s="79"/>
      <c r="K96" s="107"/>
      <c r="L96" s="51" t="s">
        <v>2138</v>
      </c>
      <c r="M96" s="108">
        <v>1.2061772583250157</v>
      </c>
      <c r="N96" s="83">
        <v>4458.94677734375</v>
      </c>
      <c r="O96" s="83">
        <v>1954.6187744140625</v>
      </c>
      <c r="P96" s="84"/>
      <c r="Q96" s="85"/>
      <c r="R96" s="85"/>
      <c r="S96" s="109"/>
      <c r="T96" s="49">
        <v>1</v>
      </c>
      <c r="U96" s="49">
        <v>1</v>
      </c>
      <c r="V96" s="50">
        <v>0</v>
      </c>
      <c r="W96" s="50">
        <v>0</v>
      </c>
      <c r="X96" s="50">
        <v>0</v>
      </c>
      <c r="Y96" s="50">
        <v>0.99999800000000005</v>
      </c>
      <c r="Z96" s="50">
        <v>0</v>
      </c>
      <c r="AA96" s="50" t="s">
        <v>3033</v>
      </c>
      <c r="AB96" s="80">
        <v>96</v>
      </c>
      <c r="AC9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6" s="81"/>
      <c r="AE96" s="88">
        <v>1733</v>
      </c>
      <c r="AF96" s="88">
        <v>735</v>
      </c>
      <c r="AG96" s="88">
        <v>918</v>
      </c>
      <c r="AH96" s="88">
        <v>6</v>
      </c>
      <c r="AI96" s="88"/>
      <c r="AJ96" s="88" t="s">
        <v>1186</v>
      </c>
      <c r="AK96" s="88"/>
      <c r="AL96" s="70" t="s">
        <v>1482</v>
      </c>
      <c r="AM96" s="88"/>
      <c r="AN96" s="100">
        <v>41878.813877314817</v>
      </c>
      <c r="AO96" s="88" t="s">
        <v>208</v>
      </c>
      <c r="AP96" s="70" t="s">
        <v>1910</v>
      </c>
      <c r="AQ96" s="88" t="s">
        <v>66</v>
      </c>
      <c r="AR96" s="49" t="s">
        <v>594</v>
      </c>
      <c r="AS96" s="49" t="s">
        <v>594</v>
      </c>
      <c r="AT96" s="49" t="s">
        <v>637</v>
      </c>
      <c r="AU96" s="49" t="s">
        <v>637</v>
      </c>
      <c r="AV96" s="49"/>
      <c r="AW96" s="49"/>
      <c r="AX96" s="136" t="s">
        <v>2834</v>
      </c>
      <c r="AY96" s="136" t="s">
        <v>2834</v>
      </c>
      <c r="AZ96" s="136" t="s">
        <v>2952</v>
      </c>
      <c r="BA96" s="136" t="s">
        <v>2952</v>
      </c>
      <c r="BB96" s="71"/>
    </row>
    <row r="97" spans="1:54" ht="41.45" customHeight="1">
      <c r="A97" s="67" t="s">
        <v>290</v>
      </c>
      <c r="C97" s="75" t="s">
        <v>3050</v>
      </c>
      <c r="D97" s="75" t="s">
        <v>59</v>
      </c>
      <c r="E97" s="76">
        <v>1.5010093296969012</v>
      </c>
      <c r="F97" s="104">
        <v>10.010687020320129</v>
      </c>
      <c r="G97" s="105" t="s">
        <v>1683</v>
      </c>
      <c r="H97" s="106"/>
      <c r="I97" s="74" t="s">
        <v>290</v>
      </c>
      <c r="J97" s="79"/>
      <c r="K97" s="107"/>
      <c r="L97" s="51" t="s">
        <v>2139</v>
      </c>
      <c r="M97" s="108">
        <v>2.1872092128960938</v>
      </c>
      <c r="N97" s="83">
        <v>6750.89208984375</v>
      </c>
      <c r="O97" s="83">
        <v>8821.6650390625</v>
      </c>
      <c r="P97" s="84"/>
      <c r="Q97" s="85"/>
      <c r="R97" s="85"/>
      <c r="S97" s="109"/>
      <c r="T97" s="49">
        <v>2</v>
      </c>
      <c r="U97" s="49">
        <v>1</v>
      </c>
      <c r="V97" s="50">
        <v>0</v>
      </c>
      <c r="W97" s="50">
        <v>1</v>
      </c>
      <c r="X97" s="50">
        <v>0</v>
      </c>
      <c r="Y97" s="50">
        <v>1.298243</v>
      </c>
      <c r="Z97" s="50">
        <v>0</v>
      </c>
      <c r="AA97" s="50">
        <v>0</v>
      </c>
      <c r="AB97" s="80">
        <v>97</v>
      </c>
      <c r="AC9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7" s="81"/>
      <c r="AE97" s="88">
        <v>4173</v>
      </c>
      <c r="AF97" s="88">
        <v>4218</v>
      </c>
      <c r="AG97" s="88">
        <v>106903</v>
      </c>
      <c r="AH97" s="88">
        <v>924</v>
      </c>
      <c r="AI97" s="88">
        <v>-14400</v>
      </c>
      <c r="AJ97" s="88" t="s">
        <v>1187</v>
      </c>
      <c r="AK97" s="88" t="s">
        <v>1368</v>
      </c>
      <c r="AL97" s="70" t="s">
        <v>1483</v>
      </c>
      <c r="AM97" s="88" t="s">
        <v>1564</v>
      </c>
      <c r="AN97" s="100">
        <v>41457.78974537037</v>
      </c>
      <c r="AO97" s="88" t="s">
        <v>208</v>
      </c>
      <c r="AP97" s="70" t="s">
        <v>1911</v>
      </c>
      <c r="AQ97" s="88" t="s">
        <v>66</v>
      </c>
      <c r="AR97" s="49" t="s">
        <v>595</v>
      </c>
      <c r="AS97" s="49" t="s">
        <v>595</v>
      </c>
      <c r="AT97" s="49" t="s">
        <v>638</v>
      </c>
      <c r="AU97" s="49" t="s">
        <v>638</v>
      </c>
      <c r="AV97" s="49" t="s">
        <v>2477</v>
      </c>
      <c r="AW97" s="49" t="s">
        <v>2792</v>
      </c>
      <c r="AX97" s="136" t="s">
        <v>2835</v>
      </c>
      <c r="AY97" s="136" t="s">
        <v>2910</v>
      </c>
      <c r="AZ97" s="136" t="s">
        <v>2953</v>
      </c>
      <c r="BA97" s="136" t="s">
        <v>2953</v>
      </c>
      <c r="BB97" s="71"/>
    </row>
    <row r="98" spans="1:54" ht="41.45" customHeight="1">
      <c r="A98" s="67" t="s">
        <v>291</v>
      </c>
      <c r="C98" s="75" t="s">
        <v>3035</v>
      </c>
      <c r="D98" s="75" t="s">
        <v>56</v>
      </c>
      <c r="E98" s="76">
        <v>1.5000368770517967</v>
      </c>
      <c r="F98" s="104">
        <v>10.000390462901375</v>
      </c>
      <c r="G98" s="105" t="s">
        <v>1684</v>
      </c>
      <c r="H98" s="106"/>
      <c r="I98" s="74" t="s">
        <v>291</v>
      </c>
      <c r="J98" s="79"/>
      <c r="K98" s="107"/>
      <c r="L98" s="51" t="s">
        <v>2140</v>
      </c>
      <c r="M98" s="108">
        <v>1.0433760898661919</v>
      </c>
      <c r="N98" s="83">
        <v>1950.780517578125</v>
      </c>
      <c r="O98" s="83">
        <v>8194.8583984375</v>
      </c>
      <c r="P98" s="84"/>
      <c r="Q98" s="85"/>
      <c r="R98" s="85"/>
      <c r="S98" s="109"/>
      <c r="T98" s="49">
        <v>0</v>
      </c>
      <c r="U98" s="49">
        <v>1</v>
      </c>
      <c r="V98" s="50">
        <v>0</v>
      </c>
      <c r="W98" s="50">
        <v>1</v>
      </c>
      <c r="X98" s="50">
        <v>0</v>
      </c>
      <c r="Y98" s="50">
        <v>0.70175299999999996</v>
      </c>
      <c r="Z98" s="50">
        <v>0</v>
      </c>
      <c r="AA98" s="50">
        <v>0</v>
      </c>
      <c r="AB98" s="80">
        <v>98</v>
      </c>
      <c r="AC9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8" s="81"/>
      <c r="AE98" s="88">
        <v>293</v>
      </c>
      <c r="AF98" s="88">
        <v>157</v>
      </c>
      <c r="AG98" s="88">
        <v>1802</v>
      </c>
      <c r="AH98" s="88">
        <v>556</v>
      </c>
      <c r="AI98" s="88">
        <v>-18000</v>
      </c>
      <c r="AJ98" s="88" t="s">
        <v>1188</v>
      </c>
      <c r="AK98" s="103" t="s">
        <v>1369</v>
      </c>
      <c r="AL98" s="70"/>
      <c r="AM98" s="88" t="s">
        <v>1563</v>
      </c>
      <c r="AN98" s="100">
        <v>40836.899976851855</v>
      </c>
      <c r="AO98" s="88" t="s">
        <v>208</v>
      </c>
      <c r="AP98" s="70" t="s">
        <v>1912</v>
      </c>
      <c r="AQ98" s="88" t="s">
        <v>66</v>
      </c>
      <c r="AR98" s="49"/>
      <c r="AS98" s="49"/>
      <c r="AT98" s="49"/>
      <c r="AU98" s="49"/>
      <c r="AV98" s="49" t="s">
        <v>661</v>
      </c>
      <c r="AW98" s="49" t="s">
        <v>661</v>
      </c>
      <c r="AX98" s="136" t="s">
        <v>2836</v>
      </c>
      <c r="AY98" s="136" t="s">
        <v>2836</v>
      </c>
      <c r="AZ98" s="136" t="s">
        <v>2954</v>
      </c>
      <c r="BA98" s="136" t="s">
        <v>2954</v>
      </c>
      <c r="BB98" s="71"/>
    </row>
    <row r="99" spans="1:54" ht="41.45" customHeight="1">
      <c r="A99" s="67" t="s">
        <v>292</v>
      </c>
      <c r="C99" s="75" t="s">
        <v>3062</v>
      </c>
      <c r="D99" s="75" t="s">
        <v>56</v>
      </c>
      <c r="E99" s="76">
        <v>1.5002023448621309</v>
      </c>
      <c r="F99" s="104">
        <v>10.002142475010796</v>
      </c>
      <c r="G99" s="105" t="s">
        <v>1685</v>
      </c>
      <c r="H99" s="106"/>
      <c r="I99" s="74" t="s">
        <v>292</v>
      </c>
      <c r="J99" s="79"/>
      <c r="K99" s="107"/>
      <c r="L99" s="51" t="s">
        <v>2141</v>
      </c>
      <c r="M99" s="108">
        <v>1.2380051684216369</v>
      </c>
      <c r="N99" s="83">
        <v>4718.41259765625</v>
      </c>
      <c r="O99" s="83">
        <v>3320.9560546875</v>
      </c>
      <c r="P99" s="84"/>
      <c r="Q99" s="85"/>
      <c r="R99" s="85"/>
      <c r="S99" s="109"/>
      <c r="T99" s="49">
        <v>0</v>
      </c>
      <c r="U99" s="49">
        <v>1</v>
      </c>
      <c r="V99" s="50">
        <v>0</v>
      </c>
      <c r="W99" s="50">
        <v>1</v>
      </c>
      <c r="X99" s="50">
        <v>0</v>
      </c>
      <c r="Y99" s="50">
        <v>0.99999800000000005</v>
      </c>
      <c r="Z99" s="50">
        <v>0</v>
      </c>
      <c r="AA99" s="50">
        <v>0</v>
      </c>
      <c r="AB99" s="80">
        <v>99</v>
      </c>
      <c r="AC9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99" s="81"/>
      <c r="AE99" s="88">
        <v>816</v>
      </c>
      <c r="AF99" s="88">
        <v>848</v>
      </c>
      <c r="AG99" s="88">
        <v>27472</v>
      </c>
      <c r="AH99" s="88">
        <v>58</v>
      </c>
      <c r="AI99" s="88">
        <v>3600</v>
      </c>
      <c r="AJ99" s="88" t="s">
        <v>1189</v>
      </c>
      <c r="AK99" s="88" t="s">
        <v>1370</v>
      </c>
      <c r="AL99" s="70" t="s">
        <v>1484</v>
      </c>
      <c r="AM99" s="88" t="s">
        <v>1397</v>
      </c>
      <c r="AN99" s="100">
        <v>40750.729560185187</v>
      </c>
      <c r="AO99" s="88" t="s">
        <v>208</v>
      </c>
      <c r="AP99" s="70" t="s">
        <v>1913</v>
      </c>
      <c r="AQ99" s="88" t="s">
        <v>66</v>
      </c>
      <c r="AR99" s="49"/>
      <c r="AS99" s="49"/>
      <c r="AT99" s="49"/>
      <c r="AU99" s="49"/>
      <c r="AV99" s="49"/>
      <c r="AW99" s="49"/>
      <c r="AX99" s="136" t="s">
        <v>2837</v>
      </c>
      <c r="AY99" s="136" t="s">
        <v>2837</v>
      </c>
      <c r="AZ99" s="136" t="s">
        <v>2955</v>
      </c>
      <c r="BA99" s="136" t="s">
        <v>2955</v>
      </c>
      <c r="BB99" s="71"/>
    </row>
    <row r="100" spans="1:54" ht="41.45" customHeight="1">
      <c r="A100" s="67" t="s">
        <v>413</v>
      </c>
      <c r="C100" s="75" t="s">
        <v>3035</v>
      </c>
      <c r="D100" s="75" t="s">
        <v>59</v>
      </c>
      <c r="E100" s="76">
        <v>1.5018249351411821</v>
      </c>
      <c r="F100" s="104">
        <v>10.019322842671341</v>
      </c>
      <c r="G100" s="105" t="s">
        <v>1686</v>
      </c>
      <c r="H100" s="106"/>
      <c r="I100" s="74" t="s">
        <v>413</v>
      </c>
      <c r="J100" s="79"/>
      <c r="K100" s="107"/>
      <c r="L100" s="51" t="s">
        <v>2142</v>
      </c>
      <c r="M100" s="108">
        <v>3.1465531225340762</v>
      </c>
      <c r="N100" s="83">
        <v>7226.57861328125</v>
      </c>
      <c r="O100" s="83">
        <v>6491.28076171875</v>
      </c>
      <c r="P100" s="84"/>
      <c r="Q100" s="85"/>
      <c r="R100" s="85"/>
      <c r="S100" s="109"/>
      <c r="T100" s="49">
        <v>1</v>
      </c>
      <c r="U100" s="49">
        <v>0</v>
      </c>
      <c r="V100" s="50">
        <v>0</v>
      </c>
      <c r="W100" s="50">
        <v>1</v>
      </c>
      <c r="X100" s="50">
        <v>0</v>
      </c>
      <c r="Y100" s="50">
        <v>0.99999800000000005</v>
      </c>
      <c r="Z100" s="50">
        <v>0</v>
      </c>
      <c r="AA100" s="50">
        <v>0</v>
      </c>
      <c r="AB100" s="80">
        <v>100</v>
      </c>
      <c r="AC10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0" s="81"/>
      <c r="AE100" s="88">
        <v>7798</v>
      </c>
      <c r="AF100" s="88">
        <v>7624</v>
      </c>
      <c r="AG100" s="88">
        <v>5757</v>
      </c>
      <c r="AH100" s="88">
        <v>0</v>
      </c>
      <c r="AI100" s="88">
        <v>-39600</v>
      </c>
      <c r="AJ100" s="88" t="s">
        <v>1190</v>
      </c>
      <c r="AK100" s="88"/>
      <c r="AL100" s="70"/>
      <c r="AM100" s="88" t="s">
        <v>1574</v>
      </c>
      <c r="AN100" s="100">
        <v>40707.420694444445</v>
      </c>
      <c r="AO100" s="88" t="s">
        <v>208</v>
      </c>
      <c r="AP100" s="70" t="s">
        <v>1914</v>
      </c>
      <c r="AQ100" s="88" t="s">
        <v>65</v>
      </c>
      <c r="AR100" s="49"/>
      <c r="AS100" s="49"/>
      <c r="AT100" s="49"/>
      <c r="AU100" s="49"/>
      <c r="AV100" s="49"/>
      <c r="AW100" s="49"/>
      <c r="AX100" s="49"/>
      <c r="AY100" s="49"/>
      <c r="AZ100" s="49"/>
      <c r="BA100" s="49"/>
    </row>
    <row r="101" spans="1:54" ht="41.45" customHeight="1">
      <c r="A101" s="67" t="s">
        <v>293</v>
      </c>
      <c r="C101" s="75" t="s">
        <v>3035</v>
      </c>
      <c r="D101" s="75" t="s">
        <v>59</v>
      </c>
      <c r="E101" s="76">
        <v>1.5000505263501889</v>
      </c>
      <c r="F101" s="104">
        <v>10.000534984884354</v>
      </c>
      <c r="G101" s="105" t="s">
        <v>1687</v>
      </c>
      <c r="H101" s="106"/>
      <c r="I101" s="74" t="s">
        <v>293</v>
      </c>
      <c r="J101" s="79"/>
      <c r="K101" s="107"/>
      <c r="L101" s="51" t="s">
        <v>2143</v>
      </c>
      <c r="M101" s="108">
        <v>1.059430876375107</v>
      </c>
      <c r="N101" s="83">
        <v>2210.24609375</v>
      </c>
      <c r="O101" s="83">
        <v>6861.9638671875</v>
      </c>
      <c r="P101" s="84"/>
      <c r="Q101" s="85"/>
      <c r="R101" s="85"/>
      <c r="S101" s="109"/>
      <c r="T101" s="49">
        <v>1</v>
      </c>
      <c r="U101" s="49">
        <v>1</v>
      </c>
      <c r="V101" s="50">
        <v>0</v>
      </c>
      <c r="W101" s="50">
        <v>0</v>
      </c>
      <c r="X101" s="50">
        <v>0</v>
      </c>
      <c r="Y101" s="50">
        <v>0.99999800000000005</v>
      </c>
      <c r="Z101" s="50">
        <v>0</v>
      </c>
      <c r="AA101" s="50" t="s">
        <v>3033</v>
      </c>
      <c r="AB101" s="80">
        <v>101</v>
      </c>
      <c r="AC10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1" s="81"/>
      <c r="AE101" s="88">
        <v>172</v>
      </c>
      <c r="AF101" s="88">
        <v>214</v>
      </c>
      <c r="AG101" s="88">
        <v>1677</v>
      </c>
      <c r="AH101" s="88">
        <v>845</v>
      </c>
      <c r="AI101" s="88"/>
      <c r="AJ101" s="88" t="s">
        <v>1191</v>
      </c>
      <c r="AK101" s="88" t="s">
        <v>1371</v>
      </c>
      <c r="AL101" s="70"/>
      <c r="AM101" s="88"/>
      <c r="AN101" s="100">
        <v>41179.465624999997</v>
      </c>
      <c r="AO101" s="88" t="s">
        <v>208</v>
      </c>
      <c r="AP101" s="70" t="s">
        <v>1915</v>
      </c>
      <c r="AQ101" s="88" t="s">
        <v>66</v>
      </c>
      <c r="AR101" s="49"/>
      <c r="AS101" s="49"/>
      <c r="AT101" s="49"/>
      <c r="AU101" s="49"/>
      <c r="AV101" s="49"/>
      <c r="AW101" s="49"/>
      <c r="AX101" s="136" t="s">
        <v>2838</v>
      </c>
      <c r="AY101" s="136" t="s">
        <v>2838</v>
      </c>
      <c r="AZ101" s="136" t="s">
        <v>2956</v>
      </c>
      <c r="BA101" s="136" t="s">
        <v>2956</v>
      </c>
      <c r="BB101" s="71"/>
    </row>
    <row r="102" spans="1:54" ht="41.45" customHeight="1">
      <c r="A102" s="67" t="s">
        <v>294</v>
      </c>
      <c r="C102" s="75" t="s">
        <v>3035</v>
      </c>
      <c r="D102" s="75" t="s">
        <v>56</v>
      </c>
      <c r="E102" s="76">
        <v>1.5004166627930269</v>
      </c>
      <c r="F102" s="104">
        <v>10.004411723690872</v>
      </c>
      <c r="G102" s="105" t="s">
        <v>1688</v>
      </c>
      <c r="H102" s="106"/>
      <c r="I102" s="74" t="s">
        <v>294</v>
      </c>
      <c r="J102" s="79"/>
      <c r="K102" s="107"/>
      <c r="L102" s="51" t="s">
        <v>2144</v>
      </c>
      <c r="M102" s="108">
        <v>1.4900934829037256</v>
      </c>
      <c r="N102" s="83">
        <v>5713.0302734375</v>
      </c>
      <c r="O102" s="83">
        <v>8781.3095703125</v>
      </c>
      <c r="P102" s="84"/>
      <c r="Q102" s="85"/>
      <c r="R102" s="85"/>
      <c r="S102" s="109"/>
      <c r="T102" s="49">
        <v>0</v>
      </c>
      <c r="U102" s="49">
        <v>1</v>
      </c>
      <c r="V102" s="50">
        <v>0</v>
      </c>
      <c r="W102" s="50">
        <v>0.04</v>
      </c>
      <c r="X102" s="50">
        <v>0</v>
      </c>
      <c r="Y102" s="50">
        <v>0.55888099999999996</v>
      </c>
      <c r="Z102" s="50">
        <v>0</v>
      </c>
      <c r="AA102" s="50">
        <v>0</v>
      </c>
      <c r="AB102" s="80">
        <v>102</v>
      </c>
      <c r="AC10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2" s="81"/>
      <c r="AE102" s="88">
        <v>860</v>
      </c>
      <c r="AF102" s="88">
        <v>1743</v>
      </c>
      <c r="AG102" s="88">
        <v>3129</v>
      </c>
      <c r="AH102" s="88">
        <v>1850</v>
      </c>
      <c r="AI102" s="88">
        <v>-14400</v>
      </c>
      <c r="AJ102" s="88" t="s">
        <v>1192</v>
      </c>
      <c r="AK102" s="88" t="s">
        <v>1372</v>
      </c>
      <c r="AL102" s="70" t="s">
        <v>1485</v>
      </c>
      <c r="AM102" s="88" t="s">
        <v>1564</v>
      </c>
      <c r="AN102" s="100">
        <v>39888.788680555554</v>
      </c>
      <c r="AO102" s="88" t="s">
        <v>208</v>
      </c>
      <c r="AP102" s="70" t="s">
        <v>1916</v>
      </c>
      <c r="AQ102" s="88" t="s">
        <v>66</v>
      </c>
      <c r="AR102" s="49" t="s">
        <v>596</v>
      </c>
      <c r="AS102" s="49" t="s">
        <v>596</v>
      </c>
      <c r="AT102" s="49" t="s">
        <v>639</v>
      </c>
      <c r="AU102" s="49" t="s">
        <v>639</v>
      </c>
      <c r="AV102" s="49"/>
      <c r="AW102" s="49"/>
      <c r="AX102" s="136" t="s">
        <v>2839</v>
      </c>
      <c r="AY102" s="136" t="s">
        <v>2839</v>
      </c>
      <c r="AZ102" s="136" t="s">
        <v>2957</v>
      </c>
      <c r="BA102" s="136" t="s">
        <v>2957</v>
      </c>
      <c r="BB102" s="71"/>
    </row>
    <row r="103" spans="1:54" ht="41.45" customHeight="1">
      <c r="A103" s="67" t="s">
        <v>341</v>
      </c>
      <c r="C103" s="75" t="s">
        <v>3053</v>
      </c>
      <c r="D103" s="75" t="s">
        <v>59</v>
      </c>
      <c r="E103" s="76">
        <v>1.5568771053232826</v>
      </c>
      <c r="F103" s="104">
        <v>10.602228174011229</v>
      </c>
      <c r="G103" s="105" t="s">
        <v>1689</v>
      </c>
      <c r="H103" s="106"/>
      <c r="I103" s="74" t="s">
        <v>341</v>
      </c>
      <c r="J103" s="79"/>
      <c r="K103" s="107"/>
      <c r="L103" s="51" t="s">
        <v>2145</v>
      </c>
      <c r="M103" s="108">
        <v>67.900858708491839</v>
      </c>
      <c r="N103" s="83">
        <v>9605.0126953125</v>
      </c>
      <c r="O103" s="83">
        <v>2956.269775390625</v>
      </c>
      <c r="P103" s="84"/>
      <c r="Q103" s="85"/>
      <c r="R103" s="85"/>
      <c r="S103" s="109"/>
      <c r="T103" s="49">
        <v>14</v>
      </c>
      <c r="U103" s="49">
        <v>1</v>
      </c>
      <c r="V103" s="50">
        <v>156</v>
      </c>
      <c r="W103" s="50">
        <v>7.6923000000000005E-2</v>
      </c>
      <c r="X103" s="50">
        <v>0</v>
      </c>
      <c r="Y103" s="50">
        <v>6.734515</v>
      </c>
      <c r="Z103" s="50">
        <v>0</v>
      </c>
      <c r="AA103" s="50">
        <v>0</v>
      </c>
      <c r="AB103" s="80">
        <v>103</v>
      </c>
      <c r="AC10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3" s="81"/>
      <c r="AE103" s="88">
        <v>664</v>
      </c>
      <c r="AF103" s="88">
        <v>237524</v>
      </c>
      <c r="AG103" s="88">
        <v>39593</v>
      </c>
      <c r="AH103" s="88">
        <v>72</v>
      </c>
      <c r="AI103" s="88">
        <v>-18000</v>
      </c>
      <c r="AJ103" s="88" t="s">
        <v>1193</v>
      </c>
      <c r="AK103" s="88"/>
      <c r="AL103" s="70" t="s">
        <v>1486</v>
      </c>
      <c r="AM103" s="88" t="s">
        <v>1563</v>
      </c>
      <c r="AN103" s="100">
        <v>40421.924062500002</v>
      </c>
      <c r="AO103" s="88" t="s">
        <v>208</v>
      </c>
      <c r="AP103" s="70" t="s">
        <v>1917</v>
      </c>
      <c r="AQ103" s="88" t="s">
        <v>66</v>
      </c>
      <c r="AR103" s="49" t="s">
        <v>2446</v>
      </c>
      <c r="AS103" s="49" t="s">
        <v>2446</v>
      </c>
      <c r="AT103" s="49" t="s">
        <v>639</v>
      </c>
      <c r="AU103" s="49" t="s">
        <v>639</v>
      </c>
      <c r="AV103" s="49"/>
      <c r="AW103" s="49"/>
      <c r="AX103" s="136" t="s">
        <v>2840</v>
      </c>
      <c r="AY103" s="136" t="s">
        <v>2840</v>
      </c>
      <c r="AZ103" s="136" t="s">
        <v>2958</v>
      </c>
      <c r="BA103" s="136" t="s">
        <v>2958</v>
      </c>
      <c r="BB103" s="71"/>
    </row>
    <row r="104" spans="1:54" ht="41.45" customHeight="1">
      <c r="A104" s="67" t="s">
        <v>295</v>
      </c>
      <c r="C104" s="75" t="s">
        <v>3035</v>
      </c>
      <c r="D104" s="75" t="s">
        <v>56</v>
      </c>
      <c r="E104" s="76">
        <v>1.5000079022253849</v>
      </c>
      <c r="F104" s="104">
        <v>10.000083670621724</v>
      </c>
      <c r="G104" s="105" t="s">
        <v>1690</v>
      </c>
      <c r="H104" s="106"/>
      <c r="I104" s="74" t="s">
        <v>295</v>
      </c>
      <c r="J104" s="79"/>
      <c r="K104" s="107"/>
      <c r="L104" s="51" t="s">
        <v>2146</v>
      </c>
      <c r="M104" s="108">
        <v>1.0092948763998983</v>
      </c>
      <c r="N104" s="83">
        <v>610.2088623046875</v>
      </c>
      <c r="O104" s="83">
        <v>8145.2880859375</v>
      </c>
      <c r="P104" s="84"/>
      <c r="Q104" s="85"/>
      <c r="R104" s="85"/>
      <c r="S104" s="109"/>
      <c r="T104" s="49">
        <v>0</v>
      </c>
      <c r="U104" s="49">
        <v>1</v>
      </c>
      <c r="V104" s="50">
        <v>0</v>
      </c>
      <c r="W104" s="50">
        <v>0.04</v>
      </c>
      <c r="X104" s="50">
        <v>0</v>
      </c>
      <c r="Y104" s="50">
        <v>0.55888099999999996</v>
      </c>
      <c r="Z104" s="50">
        <v>0</v>
      </c>
      <c r="AA104" s="50">
        <v>0</v>
      </c>
      <c r="AB104" s="80">
        <v>104</v>
      </c>
      <c r="AC10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4" s="81"/>
      <c r="AE104" s="88">
        <v>202</v>
      </c>
      <c r="AF104" s="88">
        <v>36</v>
      </c>
      <c r="AG104" s="88">
        <v>138</v>
      </c>
      <c r="AH104" s="88">
        <v>116</v>
      </c>
      <c r="AI104" s="88"/>
      <c r="AJ104" s="88" t="s">
        <v>1194</v>
      </c>
      <c r="AK104" s="88"/>
      <c r="AL104" s="70" t="s">
        <v>1487</v>
      </c>
      <c r="AM104" s="88"/>
      <c r="AN104" s="100">
        <v>42072.807789351849</v>
      </c>
      <c r="AO104" s="88" t="s">
        <v>208</v>
      </c>
      <c r="AP104" s="70" t="s">
        <v>1918</v>
      </c>
      <c r="AQ104" s="88" t="s">
        <v>66</v>
      </c>
      <c r="AR104" s="49" t="s">
        <v>596</v>
      </c>
      <c r="AS104" s="49" t="s">
        <v>596</v>
      </c>
      <c r="AT104" s="49" t="s">
        <v>639</v>
      </c>
      <c r="AU104" s="49" t="s">
        <v>639</v>
      </c>
      <c r="AV104" s="49"/>
      <c r="AW104" s="49"/>
      <c r="AX104" s="136" t="s">
        <v>2839</v>
      </c>
      <c r="AY104" s="136" t="s">
        <v>2839</v>
      </c>
      <c r="AZ104" s="136" t="s">
        <v>2957</v>
      </c>
      <c r="BA104" s="136" t="s">
        <v>2957</v>
      </c>
      <c r="BB104" s="71"/>
    </row>
    <row r="105" spans="1:54" ht="41.45" customHeight="1">
      <c r="A105" s="67" t="s">
        <v>296</v>
      </c>
      <c r="C105" s="75" t="s">
        <v>3035</v>
      </c>
      <c r="D105" s="75" t="s">
        <v>56</v>
      </c>
      <c r="E105" s="76">
        <v>1.5000313694401646</v>
      </c>
      <c r="F105" s="104">
        <v>10.000332147013507</v>
      </c>
      <c r="G105" s="105" t="s">
        <v>1691</v>
      </c>
      <c r="H105" s="106"/>
      <c r="I105" s="74" t="s">
        <v>296</v>
      </c>
      <c r="J105" s="79"/>
      <c r="K105" s="107"/>
      <c r="L105" s="51" t="s">
        <v>2147</v>
      </c>
      <c r="M105" s="108">
        <v>1.0368978426783839</v>
      </c>
      <c r="N105" s="83">
        <v>1691.3150634765625</v>
      </c>
      <c r="O105" s="83">
        <v>9184.4755859375</v>
      </c>
      <c r="P105" s="84" t="s">
        <v>65</v>
      </c>
      <c r="Q105" s="85"/>
      <c r="R105" s="85"/>
      <c r="S105" s="109"/>
      <c r="T105" s="49">
        <v>0</v>
      </c>
      <c r="U105" s="49">
        <v>1</v>
      </c>
      <c r="V105" s="50">
        <v>0</v>
      </c>
      <c r="W105" s="50">
        <v>0.04</v>
      </c>
      <c r="X105" s="50">
        <v>0</v>
      </c>
      <c r="Y105" s="50">
        <v>0.55888099999999996</v>
      </c>
      <c r="Z105" s="50">
        <v>0</v>
      </c>
      <c r="AA105" s="50">
        <v>0</v>
      </c>
      <c r="AB105" s="80">
        <v>105</v>
      </c>
      <c r="AC10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5" s="81"/>
      <c r="AE105" s="88">
        <v>328</v>
      </c>
      <c r="AF105" s="88">
        <v>134</v>
      </c>
      <c r="AG105" s="88">
        <v>7524</v>
      </c>
      <c r="AH105" s="88">
        <v>710</v>
      </c>
      <c r="AI105" s="88">
        <v>7200</v>
      </c>
      <c r="AJ105" s="88" t="s">
        <v>1195</v>
      </c>
      <c r="AK105" s="88" t="s">
        <v>1373</v>
      </c>
      <c r="AL105" s="70"/>
      <c r="AM105" s="88" t="s">
        <v>1575</v>
      </c>
      <c r="AN105" s="100">
        <v>39918.770046296297</v>
      </c>
      <c r="AO105" s="88" t="s">
        <v>208</v>
      </c>
      <c r="AP105" s="70" t="s">
        <v>1919</v>
      </c>
      <c r="AQ105" s="88" t="s">
        <v>66</v>
      </c>
      <c r="AR105" s="49" t="s">
        <v>596</v>
      </c>
      <c r="AS105" s="49" t="s">
        <v>596</v>
      </c>
      <c r="AT105" s="49" t="s">
        <v>639</v>
      </c>
      <c r="AU105" s="49" t="s">
        <v>639</v>
      </c>
      <c r="AV105" s="49"/>
      <c r="AW105" s="49"/>
      <c r="AX105" s="136" t="s">
        <v>2839</v>
      </c>
      <c r="AY105" s="136" t="s">
        <v>2839</v>
      </c>
      <c r="AZ105" s="136" t="s">
        <v>2957</v>
      </c>
      <c r="BA105" s="136" t="s">
        <v>2957</v>
      </c>
      <c r="BB105" s="71"/>
    </row>
    <row r="106" spans="1:54" ht="41.45" customHeight="1">
      <c r="A106" s="67" t="s">
        <v>297</v>
      </c>
      <c r="C106" s="75" t="s">
        <v>3035</v>
      </c>
      <c r="D106" s="75" t="s">
        <v>56</v>
      </c>
      <c r="E106" s="76">
        <v>1.5021082179481653</v>
      </c>
      <c r="F106" s="104">
        <v>10.022322307686457</v>
      </c>
      <c r="G106" s="105" t="s">
        <v>1692</v>
      </c>
      <c r="H106" s="106"/>
      <c r="I106" s="74" t="s">
        <v>297</v>
      </c>
      <c r="J106" s="79"/>
      <c r="K106" s="107"/>
      <c r="L106" s="51" t="s">
        <v>2148</v>
      </c>
      <c r="M106" s="108">
        <v>3.4797603583243677</v>
      </c>
      <c r="N106" s="83">
        <v>7486.04443359375</v>
      </c>
      <c r="O106" s="83">
        <v>4933.552734375</v>
      </c>
      <c r="P106" s="84" t="s">
        <v>65</v>
      </c>
      <c r="Q106" s="85"/>
      <c r="R106" s="85"/>
      <c r="S106" s="109"/>
      <c r="T106" s="49">
        <v>0</v>
      </c>
      <c r="U106" s="49">
        <v>1</v>
      </c>
      <c r="V106" s="50">
        <v>0</v>
      </c>
      <c r="W106" s="50">
        <v>0.04</v>
      </c>
      <c r="X106" s="50">
        <v>0</v>
      </c>
      <c r="Y106" s="50">
        <v>0.55888099999999996</v>
      </c>
      <c r="Z106" s="50">
        <v>0</v>
      </c>
      <c r="AA106" s="50">
        <v>0</v>
      </c>
      <c r="AB106" s="80">
        <v>106</v>
      </c>
      <c r="AC10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106" s="81"/>
      <c r="AE106" s="88">
        <v>5621</v>
      </c>
      <c r="AF106" s="88">
        <v>8807</v>
      </c>
      <c r="AG106" s="88">
        <v>3978</v>
      </c>
      <c r="AH106" s="88">
        <v>460</v>
      </c>
      <c r="AI106" s="88">
        <v>-16200</v>
      </c>
      <c r="AJ106" s="88" t="s">
        <v>1196</v>
      </c>
      <c r="AK106" s="88" t="s">
        <v>1374</v>
      </c>
      <c r="AL106" s="70" t="s">
        <v>1488</v>
      </c>
      <c r="AM106" s="88" t="s">
        <v>1569</v>
      </c>
      <c r="AN106" s="100">
        <v>40549.689710648148</v>
      </c>
      <c r="AO106" s="88" t="s">
        <v>208</v>
      </c>
      <c r="AP106" s="70" t="s">
        <v>1920</v>
      </c>
      <c r="AQ106" s="88" t="s">
        <v>66</v>
      </c>
      <c r="AR106" s="49" t="s">
        <v>596</v>
      </c>
      <c r="AS106" s="49" t="s">
        <v>596</v>
      </c>
      <c r="AT106" s="49" t="s">
        <v>639</v>
      </c>
      <c r="AU106" s="49" t="s">
        <v>639</v>
      </c>
      <c r="AV106" s="49"/>
      <c r="AW106" s="49"/>
      <c r="AX106" s="136" t="s">
        <v>2839</v>
      </c>
      <c r="AY106" s="136" t="s">
        <v>2839</v>
      </c>
      <c r="AZ106" s="136" t="s">
        <v>2957</v>
      </c>
      <c r="BA106" s="136" t="s">
        <v>2957</v>
      </c>
      <c r="BB106" s="71"/>
    </row>
    <row r="107" spans="1:54" ht="41.45" customHeight="1">
      <c r="A107" s="67" t="s">
        <v>298</v>
      </c>
      <c r="C107" s="75" t="s">
        <v>3041</v>
      </c>
      <c r="D107" s="75" t="s">
        <v>56</v>
      </c>
      <c r="E107" s="76">
        <v>1.5009576060398357</v>
      </c>
      <c r="F107" s="104">
        <v>10.010139358068848</v>
      </c>
      <c r="G107" s="105" t="s">
        <v>1693</v>
      </c>
      <c r="H107" s="106"/>
      <c r="I107" s="74" t="s">
        <v>298</v>
      </c>
      <c r="J107" s="79"/>
      <c r="K107" s="107"/>
      <c r="L107" s="51" t="s">
        <v>2149</v>
      </c>
      <c r="M107" s="108">
        <v>2.1263700219149415</v>
      </c>
      <c r="N107" s="83">
        <v>6664.4033203125</v>
      </c>
      <c r="O107" s="83">
        <v>9118.0078125</v>
      </c>
      <c r="P107" s="84"/>
      <c r="Q107" s="85"/>
      <c r="R107" s="85"/>
      <c r="S107" s="109"/>
      <c r="T107" s="49">
        <v>0</v>
      </c>
      <c r="U107" s="49">
        <v>1</v>
      </c>
      <c r="V107" s="50">
        <v>0</v>
      </c>
      <c r="W107" s="50">
        <v>0.04</v>
      </c>
      <c r="X107" s="50">
        <v>0</v>
      </c>
      <c r="Y107" s="50">
        <v>0.55888099999999996</v>
      </c>
      <c r="Z107" s="50">
        <v>0</v>
      </c>
      <c r="AA107" s="50">
        <v>0</v>
      </c>
      <c r="AB107" s="80">
        <v>107</v>
      </c>
      <c r="AC10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7" s="81"/>
      <c r="AE107" s="88">
        <v>1180</v>
      </c>
      <c r="AF107" s="88">
        <v>4002</v>
      </c>
      <c r="AG107" s="88">
        <v>29868</v>
      </c>
      <c r="AH107" s="88">
        <v>107</v>
      </c>
      <c r="AI107" s="88">
        <v>-18000</v>
      </c>
      <c r="AJ107" s="88" t="s">
        <v>1197</v>
      </c>
      <c r="AK107" s="88" t="s">
        <v>1375</v>
      </c>
      <c r="AL107" s="70" t="s">
        <v>1489</v>
      </c>
      <c r="AM107" s="88" t="s">
        <v>1563</v>
      </c>
      <c r="AN107" s="100">
        <v>40061.055613425924</v>
      </c>
      <c r="AO107" s="88" t="s">
        <v>208</v>
      </c>
      <c r="AP107" s="70" t="s">
        <v>1921</v>
      </c>
      <c r="AQ107" s="88" t="s">
        <v>66</v>
      </c>
      <c r="AR107" s="49" t="s">
        <v>596</v>
      </c>
      <c r="AS107" s="49" t="s">
        <v>596</v>
      </c>
      <c r="AT107" s="49" t="s">
        <v>639</v>
      </c>
      <c r="AU107" s="49" t="s">
        <v>639</v>
      </c>
      <c r="AV107" s="49"/>
      <c r="AW107" s="49"/>
      <c r="AX107" s="136" t="s">
        <v>2839</v>
      </c>
      <c r="AY107" s="136" t="s">
        <v>2839</v>
      </c>
      <c r="AZ107" s="136" t="s">
        <v>2957</v>
      </c>
      <c r="BA107" s="136" t="s">
        <v>2957</v>
      </c>
      <c r="BB107" s="71"/>
    </row>
    <row r="108" spans="1:54" ht="41.45" customHeight="1">
      <c r="A108" s="67" t="s">
        <v>299</v>
      </c>
      <c r="C108" s="75" t="s">
        <v>3055</v>
      </c>
      <c r="D108" s="75" t="s">
        <v>59</v>
      </c>
      <c r="E108" s="76">
        <v>1.5003515292989444</v>
      </c>
      <c r="F108" s="104">
        <v>10.00372207493</v>
      </c>
      <c r="G108" s="105" t="s">
        <v>1694</v>
      </c>
      <c r="H108" s="106"/>
      <c r="I108" s="74" t="s">
        <v>299</v>
      </c>
      <c r="J108" s="79"/>
      <c r="K108" s="107"/>
      <c r="L108" s="51" t="s">
        <v>2150</v>
      </c>
      <c r="M108" s="108">
        <v>1.4134811683348674</v>
      </c>
      <c r="N108" s="83">
        <v>5410.3203125</v>
      </c>
      <c r="O108" s="83">
        <v>7393.58056640625</v>
      </c>
      <c r="P108" s="84"/>
      <c r="Q108" s="85"/>
      <c r="R108" s="85"/>
      <c r="S108" s="109"/>
      <c r="T108" s="49">
        <v>1</v>
      </c>
      <c r="U108" s="49">
        <v>1</v>
      </c>
      <c r="V108" s="50">
        <v>0</v>
      </c>
      <c r="W108" s="50">
        <v>0</v>
      </c>
      <c r="X108" s="50">
        <v>0</v>
      </c>
      <c r="Y108" s="50">
        <v>0.99999800000000005</v>
      </c>
      <c r="Z108" s="50">
        <v>0</v>
      </c>
      <c r="AA108" s="50" t="s">
        <v>3033</v>
      </c>
      <c r="AB108" s="80">
        <v>108</v>
      </c>
      <c r="AC10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8" s="81"/>
      <c r="AE108" s="88">
        <v>162</v>
      </c>
      <c r="AF108" s="88">
        <v>1471</v>
      </c>
      <c r="AG108" s="88">
        <v>182129</v>
      </c>
      <c r="AH108" s="88">
        <v>2</v>
      </c>
      <c r="AI108" s="88">
        <v>-14400</v>
      </c>
      <c r="AJ108" s="88" t="s">
        <v>1198</v>
      </c>
      <c r="AK108" s="88" t="s">
        <v>1376</v>
      </c>
      <c r="AL108" s="70"/>
      <c r="AM108" s="88" t="s">
        <v>1564</v>
      </c>
      <c r="AN108" s="100">
        <v>41997.557592592595</v>
      </c>
      <c r="AO108" s="88" t="s">
        <v>208</v>
      </c>
      <c r="AP108" s="70" t="s">
        <v>1922</v>
      </c>
      <c r="AQ108" s="88" t="s">
        <v>66</v>
      </c>
      <c r="AR108" s="49" t="s">
        <v>597</v>
      </c>
      <c r="AS108" s="49" t="s">
        <v>597</v>
      </c>
      <c r="AT108" s="49" t="s">
        <v>640</v>
      </c>
      <c r="AU108" s="49" t="s">
        <v>640</v>
      </c>
      <c r="AV108" s="49"/>
      <c r="AW108" s="49"/>
      <c r="AX108" s="136" t="s">
        <v>2841</v>
      </c>
      <c r="AY108" s="136" t="s">
        <v>2841</v>
      </c>
      <c r="AZ108" s="136" t="s">
        <v>2959</v>
      </c>
      <c r="BA108" s="136" t="s">
        <v>2959</v>
      </c>
      <c r="BB108" s="71"/>
    </row>
    <row r="109" spans="1:54" ht="41.45" customHeight="1">
      <c r="A109" s="67" t="s">
        <v>300</v>
      </c>
      <c r="C109" s="75" t="s">
        <v>3049</v>
      </c>
      <c r="D109" s="75" t="s">
        <v>59</v>
      </c>
      <c r="E109" s="76">
        <v>1.5003441059963101</v>
      </c>
      <c r="F109" s="104">
        <v>10.003643475255048</v>
      </c>
      <c r="G109" s="105" t="s">
        <v>1695</v>
      </c>
      <c r="H109" s="106"/>
      <c r="I109" s="74" t="s">
        <v>300</v>
      </c>
      <c r="J109" s="79"/>
      <c r="K109" s="107"/>
      <c r="L109" s="51" t="s">
        <v>2151</v>
      </c>
      <c r="M109" s="108">
        <v>1.404749617777387</v>
      </c>
      <c r="N109" s="83">
        <v>5367.076171875</v>
      </c>
      <c r="O109" s="83">
        <v>7161.3369140625</v>
      </c>
      <c r="P109" s="84"/>
      <c r="Q109" s="85"/>
      <c r="R109" s="85"/>
      <c r="S109" s="109"/>
      <c r="T109" s="49">
        <v>1</v>
      </c>
      <c r="U109" s="49">
        <v>1</v>
      </c>
      <c r="V109" s="50">
        <v>0</v>
      </c>
      <c r="W109" s="50">
        <v>0</v>
      </c>
      <c r="X109" s="50">
        <v>0</v>
      </c>
      <c r="Y109" s="50">
        <v>0.99999800000000005</v>
      </c>
      <c r="Z109" s="50">
        <v>0</v>
      </c>
      <c r="AA109" s="50" t="s">
        <v>3033</v>
      </c>
      <c r="AB109" s="80">
        <v>109</v>
      </c>
      <c r="AC10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09" s="81"/>
      <c r="AE109" s="88">
        <v>489</v>
      </c>
      <c r="AF109" s="88">
        <v>1440</v>
      </c>
      <c r="AG109" s="88">
        <v>305244</v>
      </c>
      <c r="AH109" s="88">
        <v>2</v>
      </c>
      <c r="AI109" s="88"/>
      <c r="AJ109" s="88" t="s">
        <v>1199</v>
      </c>
      <c r="AK109" s="88" t="s">
        <v>1377</v>
      </c>
      <c r="AL109" s="70" t="s">
        <v>1490</v>
      </c>
      <c r="AM109" s="88"/>
      <c r="AN109" s="100">
        <v>40815.534004629626</v>
      </c>
      <c r="AO109" s="88" t="s">
        <v>208</v>
      </c>
      <c r="AP109" s="70" t="s">
        <v>1923</v>
      </c>
      <c r="AQ109" s="88" t="s">
        <v>66</v>
      </c>
      <c r="AR109" s="49" t="s">
        <v>598</v>
      </c>
      <c r="AS109" s="49" t="s">
        <v>598</v>
      </c>
      <c r="AT109" s="49" t="s">
        <v>640</v>
      </c>
      <c r="AU109" s="49" t="s">
        <v>640</v>
      </c>
      <c r="AV109" s="49"/>
      <c r="AW109" s="49"/>
      <c r="AX109" s="136" t="s">
        <v>2842</v>
      </c>
      <c r="AY109" s="136" t="s">
        <v>2842</v>
      </c>
      <c r="AZ109" s="136" t="s">
        <v>2960</v>
      </c>
      <c r="BA109" s="136" t="s">
        <v>2960</v>
      </c>
      <c r="BB109" s="71"/>
    </row>
    <row r="110" spans="1:54" ht="41.45" customHeight="1">
      <c r="A110" s="67" t="s">
        <v>301</v>
      </c>
      <c r="C110" s="75" t="s">
        <v>3035</v>
      </c>
      <c r="D110" s="75" t="s">
        <v>56</v>
      </c>
      <c r="E110" s="76">
        <v>1.50003160890154</v>
      </c>
      <c r="F110" s="104">
        <v>10.000334682486894</v>
      </c>
      <c r="G110" s="105" t="s">
        <v>1696</v>
      </c>
      <c r="H110" s="106"/>
      <c r="I110" s="74" t="s">
        <v>301</v>
      </c>
      <c r="J110" s="79"/>
      <c r="K110" s="107"/>
      <c r="L110" s="51" t="s">
        <v>2152</v>
      </c>
      <c r="M110" s="108">
        <v>1.0371795055995929</v>
      </c>
      <c r="N110" s="83">
        <v>1734.559326171875</v>
      </c>
      <c r="O110" s="83">
        <v>9048.4384765625</v>
      </c>
      <c r="P110" s="84"/>
      <c r="Q110" s="85"/>
      <c r="R110" s="85"/>
      <c r="S110" s="109"/>
      <c r="T110" s="49">
        <v>0</v>
      </c>
      <c r="U110" s="49">
        <v>1</v>
      </c>
      <c r="V110" s="50">
        <v>0</v>
      </c>
      <c r="W110" s="50">
        <v>0.04</v>
      </c>
      <c r="X110" s="50">
        <v>0</v>
      </c>
      <c r="Y110" s="50">
        <v>0.55888099999999996</v>
      </c>
      <c r="Z110" s="50">
        <v>0</v>
      </c>
      <c r="AA110" s="50">
        <v>0</v>
      </c>
      <c r="AB110" s="80">
        <v>110</v>
      </c>
      <c r="AC11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0" s="81"/>
      <c r="AE110" s="88">
        <v>291</v>
      </c>
      <c r="AF110" s="88">
        <v>135</v>
      </c>
      <c r="AG110" s="88">
        <v>554</v>
      </c>
      <c r="AH110" s="88">
        <v>3</v>
      </c>
      <c r="AI110" s="88">
        <v>-14400</v>
      </c>
      <c r="AJ110" s="88" t="s">
        <v>1200</v>
      </c>
      <c r="AK110" s="88" t="s">
        <v>1378</v>
      </c>
      <c r="AL110" s="70" t="s">
        <v>1491</v>
      </c>
      <c r="AM110" s="88" t="s">
        <v>1564</v>
      </c>
      <c r="AN110" s="100">
        <v>39870.846643518518</v>
      </c>
      <c r="AO110" s="88" t="s">
        <v>208</v>
      </c>
      <c r="AP110" s="70" t="s">
        <v>1924</v>
      </c>
      <c r="AQ110" s="88" t="s">
        <v>66</v>
      </c>
      <c r="AR110" s="49" t="s">
        <v>596</v>
      </c>
      <c r="AS110" s="49" t="s">
        <v>596</v>
      </c>
      <c r="AT110" s="49" t="s">
        <v>639</v>
      </c>
      <c r="AU110" s="49" t="s">
        <v>639</v>
      </c>
      <c r="AV110" s="49"/>
      <c r="AW110" s="49"/>
      <c r="AX110" s="136" t="s">
        <v>2839</v>
      </c>
      <c r="AY110" s="136" t="s">
        <v>2839</v>
      </c>
      <c r="AZ110" s="136" t="s">
        <v>2957</v>
      </c>
      <c r="BA110" s="136" t="s">
        <v>2957</v>
      </c>
      <c r="BB110" s="71"/>
    </row>
    <row r="111" spans="1:54" ht="41.45" customHeight="1">
      <c r="A111" s="67" t="s">
        <v>302</v>
      </c>
      <c r="C111" s="75" t="s">
        <v>3041</v>
      </c>
      <c r="D111" s="75" t="s">
        <v>56</v>
      </c>
      <c r="E111" s="76">
        <v>1.5000680070305861</v>
      </c>
      <c r="F111" s="104">
        <v>10.000720074441499</v>
      </c>
      <c r="G111" s="105" t="s">
        <v>1697</v>
      </c>
      <c r="H111" s="106"/>
      <c r="I111" s="74" t="s">
        <v>302</v>
      </c>
      <c r="J111" s="79"/>
      <c r="K111" s="107"/>
      <c r="L111" s="51" t="s">
        <v>2153</v>
      </c>
      <c r="M111" s="108">
        <v>1.0799922696233668</v>
      </c>
      <c r="N111" s="83">
        <v>2556.199951171875</v>
      </c>
      <c r="O111" s="83">
        <v>4801.708984375</v>
      </c>
      <c r="P111" s="84"/>
      <c r="Q111" s="85"/>
      <c r="R111" s="85"/>
      <c r="S111" s="109"/>
      <c r="T111" s="49">
        <v>0</v>
      </c>
      <c r="U111" s="49">
        <v>1</v>
      </c>
      <c r="V111" s="50">
        <v>0</v>
      </c>
      <c r="W111" s="50">
        <v>0.04</v>
      </c>
      <c r="X111" s="50">
        <v>0</v>
      </c>
      <c r="Y111" s="50">
        <v>0.55888099999999996</v>
      </c>
      <c r="Z111" s="50">
        <v>0</v>
      </c>
      <c r="AA111" s="50">
        <v>0</v>
      </c>
      <c r="AB111" s="80">
        <v>111</v>
      </c>
      <c r="AC11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111" s="81"/>
      <c r="AE111" s="88">
        <v>240</v>
      </c>
      <c r="AF111" s="88">
        <v>287</v>
      </c>
      <c r="AG111" s="88">
        <v>26706</v>
      </c>
      <c r="AH111" s="88">
        <v>9</v>
      </c>
      <c r="AI111" s="88"/>
      <c r="AJ111" s="88" t="s">
        <v>1201</v>
      </c>
      <c r="AK111" s="88"/>
      <c r="AL111" s="70" t="s">
        <v>1492</v>
      </c>
      <c r="AM111" s="88"/>
      <c r="AN111" s="100">
        <v>41475.400057870371</v>
      </c>
      <c r="AO111" s="88" t="s">
        <v>208</v>
      </c>
      <c r="AP111" s="70" t="s">
        <v>1925</v>
      </c>
      <c r="AQ111" s="88" t="s">
        <v>66</v>
      </c>
      <c r="AR111" s="49" t="s">
        <v>596</v>
      </c>
      <c r="AS111" s="49" t="s">
        <v>596</v>
      </c>
      <c r="AT111" s="49" t="s">
        <v>639</v>
      </c>
      <c r="AU111" s="49" t="s">
        <v>639</v>
      </c>
      <c r="AV111" s="49"/>
      <c r="AW111" s="49"/>
      <c r="AX111" s="136" t="s">
        <v>2839</v>
      </c>
      <c r="AY111" s="136" t="s">
        <v>2839</v>
      </c>
      <c r="AZ111" s="136" t="s">
        <v>2957</v>
      </c>
      <c r="BA111" s="136" t="s">
        <v>2957</v>
      </c>
      <c r="BB111" s="71"/>
    </row>
    <row r="112" spans="1:54" ht="41.45" customHeight="1">
      <c r="A112" s="67" t="s">
        <v>303</v>
      </c>
      <c r="C112" s="75" t="s">
        <v>3037</v>
      </c>
      <c r="D112" s="75" t="s">
        <v>59</v>
      </c>
      <c r="E112" s="76">
        <v>1.5000474133523098</v>
      </c>
      <c r="F112" s="104">
        <v>10.000502023730341</v>
      </c>
      <c r="G112" s="105" t="s">
        <v>1698</v>
      </c>
      <c r="H112" s="106"/>
      <c r="I112" s="74" t="s">
        <v>303</v>
      </c>
      <c r="J112" s="79"/>
      <c r="K112" s="107"/>
      <c r="L112" s="51" t="s">
        <v>2154</v>
      </c>
      <c r="M112" s="108">
        <v>1.0557692583993894</v>
      </c>
      <c r="N112" s="83">
        <v>2123.757568359375</v>
      </c>
      <c r="O112" s="83">
        <v>7336.16845703125</v>
      </c>
      <c r="P112" s="84"/>
      <c r="Q112" s="85"/>
      <c r="R112" s="85"/>
      <c r="S112" s="109"/>
      <c r="T112" s="49">
        <v>1</v>
      </c>
      <c r="U112" s="49">
        <v>1</v>
      </c>
      <c r="V112" s="50">
        <v>0</v>
      </c>
      <c r="W112" s="50">
        <v>0</v>
      </c>
      <c r="X112" s="50">
        <v>0</v>
      </c>
      <c r="Y112" s="50">
        <v>0.99999800000000005</v>
      </c>
      <c r="Z112" s="50">
        <v>0</v>
      </c>
      <c r="AA112" s="50" t="s">
        <v>3033</v>
      </c>
      <c r="AB112" s="80">
        <v>112</v>
      </c>
      <c r="AC11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2" s="81"/>
      <c r="AE112" s="88">
        <v>160</v>
      </c>
      <c r="AF112" s="88">
        <v>201</v>
      </c>
      <c r="AG112" s="88">
        <v>76228</v>
      </c>
      <c r="AH112" s="88">
        <v>22</v>
      </c>
      <c r="AI112" s="88">
        <v>-25200</v>
      </c>
      <c r="AJ112" s="88" t="s">
        <v>1202</v>
      </c>
      <c r="AK112" s="88" t="s">
        <v>1379</v>
      </c>
      <c r="AL112" s="70"/>
      <c r="AM112" s="88" t="s">
        <v>1568</v>
      </c>
      <c r="AN112" s="100">
        <v>40272.050740740742</v>
      </c>
      <c r="AO112" s="88" t="s">
        <v>208</v>
      </c>
      <c r="AP112" s="70" t="s">
        <v>1926</v>
      </c>
      <c r="AQ112" s="88" t="s">
        <v>66</v>
      </c>
      <c r="AR112" s="49" t="s">
        <v>599</v>
      </c>
      <c r="AS112" s="49" t="s">
        <v>599</v>
      </c>
      <c r="AT112" s="49" t="s">
        <v>640</v>
      </c>
      <c r="AU112" s="49" t="s">
        <v>640</v>
      </c>
      <c r="AV112" s="49"/>
      <c r="AW112" s="49"/>
      <c r="AX112" s="136" t="s">
        <v>2841</v>
      </c>
      <c r="AY112" s="136" t="s">
        <v>2841</v>
      </c>
      <c r="AZ112" s="136" t="s">
        <v>2959</v>
      </c>
      <c r="BA112" s="136" t="s">
        <v>2959</v>
      </c>
      <c r="BB112" s="71"/>
    </row>
    <row r="113" spans="1:54" ht="41.45" customHeight="1">
      <c r="A113" s="67" t="s">
        <v>304</v>
      </c>
      <c r="C113" s="75" t="s">
        <v>3035</v>
      </c>
      <c r="D113" s="75" t="s">
        <v>56</v>
      </c>
      <c r="E113" s="76">
        <v>1.5000016762296271</v>
      </c>
      <c r="F113" s="104">
        <v>10.000017748313699</v>
      </c>
      <c r="G113" s="105" t="s">
        <v>1699</v>
      </c>
      <c r="H113" s="106"/>
      <c r="I113" s="74" t="s">
        <v>304</v>
      </c>
      <c r="J113" s="79"/>
      <c r="K113" s="107"/>
      <c r="L113" s="51" t="s">
        <v>2155</v>
      </c>
      <c r="M113" s="108">
        <v>1.0019716404484633</v>
      </c>
      <c r="N113" s="83">
        <v>177.76637268066406</v>
      </c>
      <c r="O113" s="83">
        <v>5787.31689453125</v>
      </c>
      <c r="P113" s="84" t="s">
        <v>65</v>
      </c>
      <c r="Q113" s="85"/>
      <c r="R113" s="85"/>
      <c r="S113" s="109"/>
      <c r="T113" s="49">
        <v>0</v>
      </c>
      <c r="U113" s="49">
        <v>1</v>
      </c>
      <c r="V113" s="50">
        <v>0</v>
      </c>
      <c r="W113" s="50">
        <v>0.04</v>
      </c>
      <c r="X113" s="50">
        <v>0</v>
      </c>
      <c r="Y113" s="50">
        <v>0.55888099999999996</v>
      </c>
      <c r="Z113" s="50">
        <v>0</v>
      </c>
      <c r="AA113" s="50">
        <v>0</v>
      </c>
      <c r="AB113" s="80">
        <v>113</v>
      </c>
      <c r="AC11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3" s="81"/>
      <c r="AE113" s="88">
        <v>37</v>
      </c>
      <c r="AF113" s="88">
        <v>10</v>
      </c>
      <c r="AG113" s="88">
        <v>452</v>
      </c>
      <c r="AH113" s="88">
        <v>30</v>
      </c>
      <c r="AI113" s="88"/>
      <c r="AJ113" s="88"/>
      <c r="AK113" s="88"/>
      <c r="AL113" s="70"/>
      <c r="AM113" s="88"/>
      <c r="AN113" s="100">
        <v>41908.886076388888</v>
      </c>
      <c r="AO113" s="88" t="s">
        <v>208</v>
      </c>
      <c r="AP113" s="70" t="s">
        <v>1927</v>
      </c>
      <c r="AQ113" s="88" t="s">
        <v>66</v>
      </c>
      <c r="AR113" s="49" t="s">
        <v>596</v>
      </c>
      <c r="AS113" s="49" t="s">
        <v>596</v>
      </c>
      <c r="AT113" s="49" t="s">
        <v>639</v>
      </c>
      <c r="AU113" s="49" t="s">
        <v>639</v>
      </c>
      <c r="AV113" s="49"/>
      <c r="AW113" s="49"/>
      <c r="AX113" s="136" t="s">
        <v>2839</v>
      </c>
      <c r="AY113" s="136" t="s">
        <v>2839</v>
      </c>
      <c r="AZ113" s="136" t="s">
        <v>2957</v>
      </c>
      <c r="BA113" s="136" t="s">
        <v>2957</v>
      </c>
      <c r="BB113" s="71"/>
    </row>
    <row r="114" spans="1:54" ht="41.45" customHeight="1">
      <c r="A114" s="67" t="s">
        <v>305</v>
      </c>
      <c r="C114" s="75" t="s">
        <v>3035</v>
      </c>
      <c r="D114" s="75" t="s">
        <v>56</v>
      </c>
      <c r="E114" s="76">
        <v>1.5000352008221696</v>
      </c>
      <c r="F114" s="104">
        <v>10.000372714587677</v>
      </c>
      <c r="G114" s="105" t="s">
        <v>1700</v>
      </c>
      <c r="H114" s="106"/>
      <c r="I114" s="74" t="s">
        <v>305</v>
      </c>
      <c r="J114" s="79"/>
      <c r="K114" s="107"/>
      <c r="L114" s="51" t="s">
        <v>2156</v>
      </c>
      <c r="M114" s="108">
        <v>1.0414044494177286</v>
      </c>
      <c r="N114" s="83">
        <v>1864.2921142578125</v>
      </c>
      <c r="O114" s="83">
        <v>8569.0107421875</v>
      </c>
      <c r="P114" s="84"/>
      <c r="Q114" s="85"/>
      <c r="R114" s="85"/>
      <c r="S114" s="109"/>
      <c r="T114" s="49">
        <v>0</v>
      </c>
      <c r="U114" s="49">
        <v>1</v>
      </c>
      <c r="V114" s="50">
        <v>0</v>
      </c>
      <c r="W114" s="50">
        <v>0.04</v>
      </c>
      <c r="X114" s="50">
        <v>0</v>
      </c>
      <c r="Y114" s="50">
        <v>0.55888099999999996</v>
      </c>
      <c r="Z114" s="50">
        <v>0</v>
      </c>
      <c r="AA114" s="50">
        <v>0</v>
      </c>
      <c r="AB114" s="80">
        <v>114</v>
      </c>
      <c r="AC11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4" s="81"/>
      <c r="AE114" s="88">
        <v>142</v>
      </c>
      <c r="AF114" s="88">
        <v>150</v>
      </c>
      <c r="AG114" s="88">
        <v>399</v>
      </c>
      <c r="AH114" s="88">
        <v>2</v>
      </c>
      <c r="AI114" s="88">
        <v>-18000</v>
      </c>
      <c r="AJ114" s="88" t="s">
        <v>1203</v>
      </c>
      <c r="AK114" s="88" t="s">
        <v>1380</v>
      </c>
      <c r="AL114" s="70"/>
      <c r="AM114" s="88" t="s">
        <v>1563</v>
      </c>
      <c r="AN114" s="100">
        <v>41570.589328703703</v>
      </c>
      <c r="AO114" s="88" t="s">
        <v>208</v>
      </c>
      <c r="AP114" s="70" t="s">
        <v>1928</v>
      </c>
      <c r="AQ114" s="88" t="s">
        <v>66</v>
      </c>
      <c r="AR114" s="49" t="s">
        <v>596</v>
      </c>
      <c r="AS114" s="49" t="s">
        <v>596</v>
      </c>
      <c r="AT114" s="49" t="s">
        <v>639</v>
      </c>
      <c r="AU114" s="49" t="s">
        <v>639</v>
      </c>
      <c r="AV114" s="49"/>
      <c r="AW114" s="49"/>
      <c r="AX114" s="136" t="s">
        <v>2839</v>
      </c>
      <c r="AY114" s="136" t="s">
        <v>2839</v>
      </c>
      <c r="AZ114" s="136" t="s">
        <v>2957</v>
      </c>
      <c r="BA114" s="136" t="s">
        <v>2957</v>
      </c>
      <c r="BB114" s="71"/>
    </row>
    <row r="115" spans="1:54" ht="41.45" customHeight="1">
      <c r="A115" s="67" t="s">
        <v>306</v>
      </c>
      <c r="C115" s="75" t="s">
        <v>3043</v>
      </c>
      <c r="D115" s="75" t="s">
        <v>59</v>
      </c>
      <c r="E115" s="76">
        <v>1.5001245199151574</v>
      </c>
      <c r="F115" s="104">
        <v>10.001318446160491</v>
      </c>
      <c r="G115" s="105" t="s">
        <v>1701</v>
      </c>
      <c r="H115" s="106"/>
      <c r="I115" s="74" t="s">
        <v>306</v>
      </c>
      <c r="J115" s="79"/>
      <c r="K115" s="107"/>
      <c r="L115" s="51" t="s">
        <v>2157</v>
      </c>
      <c r="M115" s="108">
        <v>1.1464647190286996</v>
      </c>
      <c r="N115" s="83">
        <v>3377.8408203125</v>
      </c>
      <c r="O115" s="83">
        <v>751.20599365234375</v>
      </c>
      <c r="P115" s="84"/>
      <c r="Q115" s="85"/>
      <c r="R115" s="85"/>
      <c r="S115" s="109"/>
      <c r="T115" s="49">
        <v>1</v>
      </c>
      <c r="U115" s="49">
        <v>1</v>
      </c>
      <c r="V115" s="50">
        <v>0</v>
      </c>
      <c r="W115" s="50">
        <v>0</v>
      </c>
      <c r="X115" s="50">
        <v>0</v>
      </c>
      <c r="Y115" s="50">
        <v>0.99999800000000005</v>
      </c>
      <c r="Z115" s="50">
        <v>0</v>
      </c>
      <c r="AA115" s="50" t="s">
        <v>3033</v>
      </c>
      <c r="AB115" s="80">
        <v>115</v>
      </c>
      <c r="AC11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5" s="81"/>
      <c r="AE115" s="88">
        <v>2001</v>
      </c>
      <c r="AF115" s="88">
        <v>523</v>
      </c>
      <c r="AG115" s="88">
        <v>14277</v>
      </c>
      <c r="AH115" s="88">
        <v>5</v>
      </c>
      <c r="AI115" s="88"/>
      <c r="AJ115" s="88" t="s">
        <v>1204</v>
      </c>
      <c r="AK115" s="88" t="s">
        <v>1381</v>
      </c>
      <c r="AL115" s="70" t="s">
        <v>1493</v>
      </c>
      <c r="AM115" s="88"/>
      <c r="AN115" s="100">
        <v>41416.593287037038</v>
      </c>
      <c r="AO115" s="88" t="s">
        <v>208</v>
      </c>
      <c r="AP115" s="70" t="s">
        <v>1929</v>
      </c>
      <c r="AQ115" s="88" t="s">
        <v>66</v>
      </c>
      <c r="AR115" s="49" t="s">
        <v>600</v>
      </c>
      <c r="AS115" s="49" t="s">
        <v>600</v>
      </c>
      <c r="AT115" s="49" t="s">
        <v>641</v>
      </c>
      <c r="AU115" s="49" t="s">
        <v>641</v>
      </c>
      <c r="AV115" s="49"/>
      <c r="AW115" s="49"/>
      <c r="AX115" s="136" t="s">
        <v>2843</v>
      </c>
      <c r="AY115" s="136" t="s">
        <v>2843</v>
      </c>
      <c r="AZ115" s="136" t="s">
        <v>2961</v>
      </c>
      <c r="BA115" s="136" t="s">
        <v>2961</v>
      </c>
      <c r="BB115" s="71"/>
    </row>
    <row r="116" spans="1:54" ht="41.45" customHeight="1">
      <c r="A116" s="67" t="s">
        <v>307</v>
      </c>
      <c r="C116" s="75" t="s">
        <v>3043</v>
      </c>
      <c r="D116" s="75" t="s">
        <v>59</v>
      </c>
      <c r="E116" s="76">
        <v>1.5003879274279905</v>
      </c>
      <c r="F116" s="104">
        <v>10.004107466884605</v>
      </c>
      <c r="G116" s="105" t="s">
        <v>1702</v>
      </c>
      <c r="H116" s="106"/>
      <c r="I116" s="74" t="s">
        <v>307</v>
      </c>
      <c r="J116" s="79"/>
      <c r="K116" s="107"/>
      <c r="L116" s="51" t="s">
        <v>2158</v>
      </c>
      <c r="M116" s="108">
        <v>1.456293932358641</v>
      </c>
      <c r="N116" s="83">
        <v>5583.29736328125</v>
      </c>
      <c r="O116" s="83">
        <v>8243.8271484375</v>
      </c>
      <c r="P116" s="84"/>
      <c r="Q116" s="85"/>
      <c r="R116" s="85"/>
      <c r="S116" s="109"/>
      <c r="T116" s="49">
        <v>1</v>
      </c>
      <c r="U116" s="49">
        <v>1</v>
      </c>
      <c r="V116" s="50">
        <v>0</v>
      </c>
      <c r="W116" s="50">
        <v>0</v>
      </c>
      <c r="X116" s="50">
        <v>0</v>
      </c>
      <c r="Y116" s="50">
        <v>0.99999800000000005</v>
      </c>
      <c r="Z116" s="50">
        <v>0</v>
      </c>
      <c r="AA116" s="50" t="s">
        <v>3033</v>
      </c>
      <c r="AB116" s="80">
        <v>116</v>
      </c>
      <c r="AC11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6" s="81"/>
      <c r="AE116" s="88">
        <v>1986</v>
      </c>
      <c r="AF116" s="88">
        <v>1623</v>
      </c>
      <c r="AG116" s="88">
        <v>8032</v>
      </c>
      <c r="AH116" s="88">
        <v>345</v>
      </c>
      <c r="AI116" s="88">
        <v>-14400</v>
      </c>
      <c r="AJ116" s="88" t="s">
        <v>1205</v>
      </c>
      <c r="AK116" s="88" t="s">
        <v>1382</v>
      </c>
      <c r="AL116" s="70" t="s">
        <v>1494</v>
      </c>
      <c r="AM116" s="88" t="s">
        <v>1564</v>
      </c>
      <c r="AN116" s="100">
        <v>39675.905659722222</v>
      </c>
      <c r="AO116" s="88" t="s">
        <v>208</v>
      </c>
      <c r="AP116" s="70" t="s">
        <v>1930</v>
      </c>
      <c r="AQ116" s="88" t="s">
        <v>66</v>
      </c>
      <c r="AR116" s="49"/>
      <c r="AS116" s="49"/>
      <c r="AT116" s="49"/>
      <c r="AU116" s="49"/>
      <c r="AV116" s="49" t="s">
        <v>674</v>
      </c>
      <c r="AW116" s="49" t="s">
        <v>674</v>
      </c>
      <c r="AX116" s="136" t="s">
        <v>2844</v>
      </c>
      <c r="AY116" s="136" t="s">
        <v>2844</v>
      </c>
      <c r="AZ116" s="136" t="s">
        <v>2962</v>
      </c>
      <c r="BA116" s="136" t="s">
        <v>2962</v>
      </c>
      <c r="BB116" s="71"/>
    </row>
    <row r="117" spans="1:54" ht="41.45" customHeight="1">
      <c r="A117" s="67" t="s">
        <v>308</v>
      </c>
      <c r="C117" s="75" t="s">
        <v>3043</v>
      </c>
      <c r="D117" s="75" t="s">
        <v>59</v>
      </c>
      <c r="E117" s="76">
        <v>1.500131224833666</v>
      </c>
      <c r="F117" s="104">
        <v>10.001389439415286</v>
      </c>
      <c r="G117" s="105" t="s">
        <v>1703</v>
      </c>
      <c r="H117" s="106"/>
      <c r="I117" s="74" t="s">
        <v>308</v>
      </c>
      <c r="J117" s="79"/>
      <c r="K117" s="107"/>
      <c r="L117" s="51" t="s">
        <v>2159</v>
      </c>
      <c r="M117" s="108">
        <v>1.1543512808225527</v>
      </c>
      <c r="N117" s="83">
        <v>3594.06201171875</v>
      </c>
      <c r="O117" s="83">
        <v>300.56124877929687</v>
      </c>
      <c r="P117" s="84"/>
      <c r="Q117" s="85"/>
      <c r="R117" s="85"/>
      <c r="S117" s="109"/>
      <c r="T117" s="49">
        <v>1</v>
      </c>
      <c r="U117" s="49">
        <v>1</v>
      </c>
      <c r="V117" s="50">
        <v>0</v>
      </c>
      <c r="W117" s="50">
        <v>0</v>
      </c>
      <c r="X117" s="50">
        <v>0</v>
      </c>
      <c r="Y117" s="50">
        <v>0.99999800000000005</v>
      </c>
      <c r="Z117" s="50">
        <v>0</v>
      </c>
      <c r="AA117" s="50" t="s">
        <v>3033</v>
      </c>
      <c r="AB117" s="80">
        <v>117</v>
      </c>
      <c r="AC11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7" s="81"/>
      <c r="AE117" s="88">
        <v>729</v>
      </c>
      <c r="AF117" s="88">
        <v>551</v>
      </c>
      <c r="AG117" s="88">
        <v>8870</v>
      </c>
      <c r="AH117" s="88">
        <v>14525</v>
      </c>
      <c r="AI117" s="88"/>
      <c r="AJ117" s="88" t="s">
        <v>1206</v>
      </c>
      <c r="AK117" s="88" t="s">
        <v>1383</v>
      </c>
      <c r="AL117" s="70"/>
      <c r="AM117" s="88"/>
      <c r="AN117" s="100">
        <v>41462.416666666664</v>
      </c>
      <c r="AO117" s="88" t="s">
        <v>208</v>
      </c>
      <c r="AP117" s="70" t="s">
        <v>1931</v>
      </c>
      <c r="AQ117" s="88" t="s">
        <v>66</v>
      </c>
      <c r="AR117" s="49" t="s">
        <v>601</v>
      </c>
      <c r="AS117" s="49" t="s">
        <v>601</v>
      </c>
      <c r="AT117" s="49" t="s">
        <v>642</v>
      </c>
      <c r="AU117" s="49" t="s">
        <v>642</v>
      </c>
      <c r="AV117" s="49" t="s">
        <v>661</v>
      </c>
      <c r="AW117" s="49" t="s">
        <v>661</v>
      </c>
      <c r="AX117" s="136" t="s">
        <v>2845</v>
      </c>
      <c r="AY117" s="136" t="s">
        <v>2845</v>
      </c>
      <c r="AZ117" s="136" t="s">
        <v>2963</v>
      </c>
      <c r="BA117" s="136" t="s">
        <v>2963</v>
      </c>
      <c r="BB117" s="71"/>
    </row>
    <row r="118" spans="1:54" ht="41.45" customHeight="1">
      <c r="A118" s="67" t="s">
        <v>309</v>
      </c>
      <c r="C118" s="75" t="s">
        <v>3035</v>
      </c>
      <c r="D118" s="75" t="s">
        <v>56</v>
      </c>
      <c r="E118" s="76">
        <v>1.5000146071438936</v>
      </c>
      <c r="F118" s="104">
        <v>10.000154663876518</v>
      </c>
      <c r="G118" s="105" t="s">
        <v>1704</v>
      </c>
      <c r="H118" s="106"/>
      <c r="I118" s="74" t="s">
        <v>309</v>
      </c>
      <c r="J118" s="79"/>
      <c r="K118" s="107"/>
      <c r="L118" s="51" t="s">
        <v>2160</v>
      </c>
      <c r="M118" s="108">
        <v>1.0171814381937514</v>
      </c>
      <c r="N118" s="83">
        <v>1258.87255859375</v>
      </c>
      <c r="O118" s="83">
        <v>9708.583984375</v>
      </c>
      <c r="P118" s="84"/>
      <c r="Q118" s="85"/>
      <c r="R118" s="85"/>
      <c r="S118" s="109"/>
      <c r="T118" s="49">
        <v>0</v>
      </c>
      <c r="U118" s="49">
        <v>1</v>
      </c>
      <c r="V118" s="50">
        <v>0</v>
      </c>
      <c r="W118" s="50">
        <v>0.04</v>
      </c>
      <c r="X118" s="50">
        <v>0</v>
      </c>
      <c r="Y118" s="50">
        <v>0.55888099999999996</v>
      </c>
      <c r="Z118" s="50">
        <v>0</v>
      </c>
      <c r="AA118" s="50">
        <v>0</v>
      </c>
      <c r="AB118" s="80">
        <v>118</v>
      </c>
      <c r="AC11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8" s="81"/>
      <c r="AE118" s="88">
        <v>80</v>
      </c>
      <c r="AF118" s="88">
        <v>64</v>
      </c>
      <c r="AG118" s="88">
        <v>1176</v>
      </c>
      <c r="AH118" s="88">
        <v>1386</v>
      </c>
      <c r="AI118" s="88">
        <v>-25200</v>
      </c>
      <c r="AJ118" s="88" t="s">
        <v>1207</v>
      </c>
      <c r="AK118" s="88" t="s">
        <v>1384</v>
      </c>
      <c r="AL118" s="70" t="s">
        <v>1495</v>
      </c>
      <c r="AM118" s="88" t="s">
        <v>1567</v>
      </c>
      <c r="AN118" s="100">
        <v>41815.791504629633</v>
      </c>
      <c r="AO118" s="88" t="s">
        <v>208</v>
      </c>
      <c r="AP118" s="70" t="s">
        <v>1932</v>
      </c>
      <c r="AQ118" s="88" t="s">
        <v>66</v>
      </c>
      <c r="AR118" s="49" t="s">
        <v>596</v>
      </c>
      <c r="AS118" s="49" t="s">
        <v>596</v>
      </c>
      <c r="AT118" s="49" t="s">
        <v>639</v>
      </c>
      <c r="AU118" s="49" t="s">
        <v>639</v>
      </c>
      <c r="AV118" s="49"/>
      <c r="AW118" s="49"/>
      <c r="AX118" s="136" t="s">
        <v>2839</v>
      </c>
      <c r="AY118" s="136" t="s">
        <v>2839</v>
      </c>
      <c r="AZ118" s="136" t="s">
        <v>2957</v>
      </c>
      <c r="BA118" s="136" t="s">
        <v>2957</v>
      </c>
      <c r="BB118" s="71"/>
    </row>
    <row r="119" spans="1:54" ht="41.45" customHeight="1">
      <c r="A119" s="67" t="s">
        <v>310</v>
      </c>
      <c r="C119" s="75" t="s">
        <v>3035</v>
      </c>
      <c r="D119" s="75" t="s">
        <v>59</v>
      </c>
      <c r="E119" s="76">
        <v>1.5000560339618207</v>
      </c>
      <c r="F119" s="104">
        <v>10.00059330077222</v>
      </c>
      <c r="G119" s="105" t="s">
        <v>1705</v>
      </c>
      <c r="H119" s="106"/>
      <c r="I119" s="74" t="s">
        <v>310</v>
      </c>
      <c r="J119" s="79"/>
      <c r="K119" s="107"/>
      <c r="L119" s="51" t="s">
        <v>2161</v>
      </c>
      <c r="M119" s="108">
        <v>1.0659091235629148</v>
      </c>
      <c r="N119" s="83">
        <v>2426.46728515625</v>
      </c>
      <c r="O119" s="83">
        <v>5591.533203125</v>
      </c>
      <c r="P119" s="84"/>
      <c r="Q119" s="85"/>
      <c r="R119" s="85"/>
      <c r="S119" s="109"/>
      <c r="T119" s="49">
        <v>1</v>
      </c>
      <c r="U119" s="49">
        <v>1</v>
      </c>
      <c r="V119" s="50">
        <v>0</v>
      </c>
      <c r="W119" s="50">
        <v>0</v>
      </c>
      <c r="X119" s="50">
        <v>0</v>
      </c>
      <c r="Y119" s="50">
        <v>0.99999800000000005</v>
      </c>
      <c r="Z119" s="50">
        <v>0</v>
      </c>
      <c r="AA119" s="50" t="s">
        <v>3033</v>
      </c>
      <c r="AB119" s="80">
        <v>119</v>
      </c>
      <c r="AC11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19" s="81"/>
      <c r="AE119" s="88">
        <v>237</v>
      </c>
      <c r="AF119" s="88">
        <v>237</v>
      </c>
      <c r="AG119" s="88">
        <v>4630</v>
      </c>
      <c r="AH119" s="88">
        <v>5</v>
      </c>
      <c r="AI119" s="88">
        <v>-14400</v>
      </c>
      <c r="AJ119" s="88" t="s">
        <v>1208</v>
      </c>
      <c r="AK119" s="88" t="s">
        <v>1385</v>
      </c>
      <c r="AL119" s="70" t="s">
        <v>1496</v>
      </c>
      <c r="AM119" s="88" t="s">
        <v>1564</v>
      </c>
      <c r="AN119" s="100">
        <v>40771.677847222221</v>
      </c>
      <c r="AO119" s="88" t="s">
        <v>208</v>
      </c>
      <c r="AP119" s="70" t="s">
        <v>1933</v>
      </c>
      <c r="AQ119" s="88" t="s">
        <v>66</v>
      </c>
      <c r="AR119" s="49" t="s">
        <v>602</v>
      </c>
      <c r="AS119" s="49" t="s">
        <v>602</v>
      </c>
      <c r="AT119" s="49" t="s">
        <v>639</v>
      </c>
      <c r="AU119" s="49" t="s">
        <v>639</v>
      </c>
      <c r="AV119" s="49" t="s">
        <v>675</v>
      </c>
      <c r="AW119" s="49" t="s">
        <v>675</v>
      </c>
      <c r="AX119" s="136" t="s">
        <v>2846</v>
      </c>
      <c r="AY119" s="136" t="s">
        <v>2846</v>
      </c>
      <c r="AZ119" s="136" t="s">
        <v>2964</v>
      </c>
      <c r="BA119" s="136" t="s">
        <v>2964</v>
      </c>
      <c r="BB119" s="71"/>
    </row>
    <row r="120" spans="1:54" ht="41.45" customHeight="1">
      <c r="A120" s="67" t="s">
        <v>311</v>
      </c>
      <c r="C120" s="75" t="s">
        <v>3035</v>
      </c>
      <c r="D120" s="75" t="s">
        <v>56</v>
      </c>
      <c r="E120" s="76">
        <v>1.5000287353650363</v>
      </c>
      <c r="F120" s="104">
        <v>10.000304256806267</v>
      </c>
      <c r="G120" s="105" t="s">
        <v>1706</v>
      </c>
      <c r="H120" s="106"/>
      <c r="I120" s="74" t="s">
        <v>311</v>
      </c>
      <c r="J120" s="79"/>
      <c r="K120" s="107"/>
      <c r="L120" s="51" t="s">
        <v>2162</v>
      </c>
      <c r="M120" s="108">
        <v>1.0337995505450845</v>
      </c>
      <c r="N120" s="83">
        <v>1648.07080078125</v>
      </c>
      <c r="O120" s="83">
        <v>9307.9140625</v>
      </c>
      <c r="P120" s="84"/>
      <c r="Q120" s="85"/>
      <c r="R120" s="85"/>
      <c r="S120" s="109"/>
      <c r="T120" s="49">
        <v>0</v>
      </c>
      <c r="U120" s="49">
        <v>1</v>
      </c>
      <c r="V120" s="50">
        <v>0</v>
      </c>
      <c r="W120" s="50">
        <v>0.04</v>
      </c>
      <c r="X120" s="50">
        <v>0</v>
      </c>
      <c r="Y120" s="50">
        <v>0.55888099999999996</v>
      </c>
      <c r="Z120" s="50">
        <v>0</v>
      </c>
      <c r="AA120" s="50">
        <v>0</v>
      </c>
      <c r="AB120" s="80">
        <v>120</v>
      </c>
      <c r="AC12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0" s="81"/>
      <c r="AE120" s="88">
        <v>320</v>
      </c>
      <c r="AF120" s="88">
        <v>123</v>
      </c>
      <c r="AG120" s="88">
        <v>1291</v>
      </c>
      <c r="AH120" s="88">
        <v>80</v>
      </c>
      <c r="AI120" s="88"/>
      <c r="AJ120" s="88" t="s">
        <v>1209</v>
      </c>
      <c r="AK120" s="88" t="s">
        <v>1386</v>
      </c>
      <c r="AL120" s="70"/>
      <c r="AM120" s="88"/>
      <c r="AN120" s="100">
        <v>42004.768634259257</v>
      </c>
      <c r="AO120" s="88" t="s">
        <v>208</v>
      </c>
      <c r="AP120" s="70" t="s">
        <v>1934</v>
      </c>
      <c r="AQ120" s="88" t="s">
        <v>66</v>
      </c>
      <c r="AR120" s="49" t="s">
        <v>596</v>
      </c>
      <c r="AS120" s="49" t="s">
        <v>596</v>
      </c>
      <c r="AT120" s="49" t="s">
        <v>639</v>
      </c>
      <c r="AU120" s="49" t="s">
        <v>639</v>
      </c>
      <c r="AV120" s="49"/>
      <c r="AW120" s="49"/>
      <c r="AX120" s="136" t="s">
        <v>2839</v>
      </c>
      <c r="AY120" s="136" t="s">
        <v>2839</v>
      </c>
      <c r="AZ120" s="136" t="s">
        <v>2957</v>
      </c>
      <c r="BA120" s="136" t="s">
        <v>2957</v>
      </c>
      <c r="BB120" s="71"/>
    </row>
    <row r="121" spans="1:54" ht="41.45" customHeight="1">
      <c r="A121" s="67" t="s">
        <v>312</v>
      </c>
      <c r="C121" s="75" t="s">
        <v>3043</v>
      </c>
      <c r="D121" s="75" t="s">
        <v>59</v>
      </c>
      <c r="E121" s="76">
        <v>1.5001657072717094</v>
      </c>
      <c r="F121" s="104">
        <v>10.001754547582806</v>
      </c>
      <c r="G121" s="105" t="s">
        <v>1707</v>
      </c>
      <c r="H121" s="106"/>
      <c r="I121" s="74" t="s">
        <v>312</v>
      </c>
      <c r="J121" s="79"/>
      <c r="K121" s="107"/>
      <c r="L121" s="51" t="s">
        <v>2163</v>
      </c>
      <c r="M121" s="108">
        <v>1.194910741476654</v>
      </c>
      <c r="N121" s="83">
        <v>4242.7255859375</v>
      </c>
      <c r="O121" s="83">
        <v>1060.612548828125</v>
      </c>
      <c r="P121" s="84"/>
      <c r="Q121" s="85"/>
      <c r="R121" s="85"/>
      <c r="S121" s="109"/>
      <c r="T121" s="49">
        <v>1</v>
      </c>
      <c r="U121" s="49">
        <v>1</v>
      </c>
      <c r="V121" s="50">
        <v>0</v>
      </c>
      <c r="W121" s="50">
        <v>0</v>
      </c>
      <c r="X121" s="50">
        <v>0</v>
      </c>
      <c r="Y121" s="50">
        <v>0.99999800000000005</v>
      </c>
      <c r="Z121" s="50">
        <v>0</v>
      </c>
      <c r="AA121" s="50" t="s">
        <v>3033</v>
      </c>
      <c r="AB121" s="80">
        <v>121</v>
      </c>
      <c r="AC12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1" s="81"/>
      <c r="AE121" s="88">
        <v>337</v>
      </c>
      <c r="AF121" s="88">
        <v>695</v>
      </c>
      <c r="AG121" s="88">
        <v>11989</v>
      </c>
      <c r="AH121" s="88">
        <v>2699</v>
      </c>
      <c r="AI121" s="88">
        <v>-25200</v>
      </c>
      <c r="AJ121" s="88" t="s">
        <v>1210</v>
      </c>
      <c r="AK121" s="88"/>
      <c r="AL121" s="70"/>
      <c r="AM121" s="88" t="s">
        <v>1567</v>
      </c>
      <c r="AN121" s="100">
        <v>40392.928726851853</v>
      </c>
      <c r="AO121" s="88" t="s">
        <v>208</v>
      </c>
      <c r="AP121" s="70" t="s">
        <v>1935</v>
      </c>
      <c r="AQ121" s="88" t="s">
        <v>66</v>
      </c>
      <c r="AR121" s="49"/>
      <c r="AS121" s="49"/>
      <c r="AT121" s="49"/>
      <c r="AU121" s="49"/>
      <c r="AV121" s="49"/>
      <c r="AW121" s="49"/>
      <c r="AX121" s="136" t="s">
        <v>2847</v>
      </c>
      <c r="AY121" s="136" t="s">
        <v>2847</v>
      </c>
      <c r="AZ121" s="136" t="s">
        <v>2965</v>
      </c>
      <c r="BA121" s="136" t="s">
        <v>2965</v>
      </c>
      <c r="BB121" s="71"/>
    </row>
    <row r="122" spans="1:54" ht="41.45" customHeight="1">
      <c r="A122" s="67" t="s">
        <v>313</v>
      </c>
      <c r="C122" s="75" t="s">
        <v>3035</v>
      </c>
      <c r="D122" s="75" t="s">
        <v>59</v>
      </c>
      <c r="E122" s="76">
        <v>1.5000747119490945</v>
      </c>
      <c r="F122" s="104">
        <v>10.000791067696294</v>
      </c>
      <c r="G122" s="105" t="s">
        <v>1708</v>
      </c>
      <c r="H122" s="106"/>
      <c r="I122" s="74" t="s">
        <v>313</v>
      </c>
      <c r="J122" s="79"/>
      <c r="K122" s="107"/>
      <c r="L122" s="51" t="s">
        <v>2164</v>
      </c>
      <c r="M122" s="108">
        <v>1.0878788314172199</v>
      </c>
      <c r="N122" s="83">
        <v>2685.932861328125</v>
      </c>
      <c r="O122" s="83">
        <v>4017.2333984375</v>
      </c>
      <c r="P122" s="84"/>
      <c r="Q122" s="85"/>
      <c r="R122" s="85"/>
      <c r="S122" s="109"/>
      <c r="T122" s="49">
        <v>1</v>
      </c>
      <c r="U122" s="49">
        <v>1</v>
      </c>
      <c r="V122" s="50">
        <v>0</v>
      </c>
      <c r="W122" s="50">
        <v>0</v>
      </c>
      <c r="X122" s="50">
        <v>0</v>
      </c>
      <c r="Y122" s="50">
        <v>0.99999800000000005</v>
      </c>
      <c r="Z122" s="50">
        <v>0</v>
      </c>
      <c r="AA122" s="50" t="s">
        <v>3033</v>
      </c>
      <c r="AB122" s="80">
        <v>122</v>
      </c>
      <c r="AC12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2" s="81"/>
      <c r="AE122" s="88">
        <v>147</v>
      </c>
      <c r="AF122" s="88">
        <v>315</v>
      </c>
      <c r="AG122" s="88">
        <v>2335</v>
      </c>
      <c r="AH122" s="88">
        <v>548</v>
      </c>
      <c r="AI122" s="88"/>
      <c r="AJ122" s="88" t="s">
        <v>1211</v>
      </c>
      <c r="AK122" s="88" t="s">
        <v>1387</v>
      </c>
      <c r="AL122" s="70"/>
      <c r="AM122" s="88"/>
      <c r="AN122" s="100">
        <v>40834.731226851851</v>
      </c>
      <c r="AO122" s="88" t="s">
        <v>208</v>
      </c>
      <c r="AP122" s="70" t="s">
        <v>1936</v>
      </c>
      <c r="AQ122" s="88" t="s">
        <v>66</v>
      </c>
      <c r="AR122" s="49"/>
      <c r="AS122" s="49"/>
      <c r="AT122" s="49"/>
      <c r="AU122" s="49"/>
      <c r="AV122" s="49"/>
      <c r="AW122" s="49"/>
      <c r="AX122" s="136" t="s">
        <v>2848</v>
      </c>
      <c r="AY122" s="136" t="s">
        <v>2848</v>
      </c>
      <c r="AZ122" s="136" t="s">
        <v>2966</v>
      </c>
      <c r="BA122" s="136" t="s">
        <v>2966</v>
      </c>
      <c r="BB122" s="71"/>
    </row>
    <row r="123" spans="1:54" ht="41.45" customHeight="1">
      <c r="A123" s="67" t="s">
        <v>314</v>
      </c>
      <c r="C123" s="75" t="s">
        <v>3035</v>
      </c>
      <c r="D123" s="75" t="s">
        <v>59</v>
      </c>
      <c r="E123" s="76">
        <v>1.5006237968826637</v>
      </c>
      <c r="F123" s="104">
        <v>10.006604908169379</v>
      </c>
      <c r="G123" s="105" t="s">
        <v>1709</v>
      </c>
      <c r="H123" s="106"/>
      <c r="I123" s="74" t="s">
        <v>314</v>
      </c>
      <c r="J123" s="79"/>
      <c r="K123" s="107"/>
      <c r="L123" s="51" t="s">
        <v>2165</v>
      </c>
      <c r="M123" s="108">
        <v>1.7337319097495432</v>
      </c>
      <c r="N123" s="83">
        <v>6275.205078125</v>
      </c>
      <c r="O123" s="83">
        <v>9708.564453125</v>
      </c>
      <c r="P123" s="84"/>
      <c r="Q123" s="85"/>
      <c r="R123" s="85"/>
      <c r="S123" s="109"/>
      <c r="T123" s="49">
        <v>1</v>
      </c>
      <c r="U123" s="49">
        <v>1</v>
      </c>
      <c r="V123" s="50">
        <v>0</v>
      </c>
      <c r="W123" s="50">
        <v>0</v>
      </c>
      <c r="X123" s="50">
        <v>0</v>
      </c>
      <c r="Y123" s="50">
        <v>0.99999800000000005</v>
      </c>
      <c r="Z123" s="50">
        <v>0</v>
      </c>
      <c r="AA123" s="50" t="s">
        <v>3033</v>
      </c>
      <c r="AB123" s="80">
        <v>123</v>
      </c>
      <c r="AC12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3" s="81"/>
      <c r="AE123" s="88">
        <v>2019</v>
      </c>
      <c r="AF123" s="88">
        <v>2608</v>
      </c>
      <c r="AG123" s="88">
        <v>7313</v>
      </c>
      <c r="AH123" s="88">
        <v>164</v>
      </c>
      <c r="AI123" s="88">
        <v>-10800</v>
      </c>
      <c r="AJ123" s="88" t="s">
        <v>1212</v>
      </c>
      <c r="AK123" s="88" t="s">
        <v>1388</v>
      </c>
      <c r="AL123" s="70" t="s">
        <v>1497</v>
      </c>
      <c r="AM123" s="88" t="s">
        <v>1565</v>
      </c>
      <c r="AN123" s="100">
        <v>40471.017465277779</v>
      </c>
      <c r="AO123" s="88" t="s">
        <v>208</v>
      </c>
      <c r="AP123" s="70" t="s">
        <v>1937</v>
      </c>
      <c r="AQ123" s="88" t="s">
        <v>66</v>
      </c>
      <c r="AR123" s="49" t="s">
        <v>603</v>
      </c>
      <c r="AS123" s="49" t="s">
        <v>603</v>
      </c>
      <c r="AT123" s="49" t="s">
        <v>634</v>
      </c>
      <c r="AU123" s="49" t="s">
        <v>634</v>
      </c>
      <c r="AV123" s="49"/>
      <c r="AW123" s="49"/>
      <c r="AX123" s="136" t="s">
        <v>2849</v>
      </c>
      <c r="AY123" s="136" t="s">
        <v>2849</v>
      </c>
      <c r="AZ123" s="136" t="s">
        <v>2967</v>
      </c>
      <c r="BA123" s="136" t="s">
        <v>2967</v>
      </c>
      <c r="BB123" s="71"/>
    </row>
    <row r="124" spans="1:54" ht="41.45" customHeight="1">
      <c r="A124" s="67" t="s">
        <v>315</v>
      </c>
      <c r="C124" s="75" t="s">
        <v>3035</v>
      </c>
      <c r="D124" s="75" t="s">
        <v>59</v>
      </c>
      <c r="E124" s="76">
        <v>1.5000081416867603</v>
      </c>
      <c r="F124" s="104">
        <v>10.000086206095109</v>
      </c>
      <c r="G124" s="105" t="s">
        <v>1710</v>
      </c>
      <c r="H124" s="106"/>
      <c r="I124" s="74" t="s">
        <v>315</v>
      </c>
      <c r="J124" s="79"/>
      <c r="K124" s="107"/>
      <c r="L124" s="51" t="s">
        <v>2166</v>
      </c>
      <c r="M124" s="108">
        <v>1.0095765393211074</v>
      </c>
      <c r="N124" s="83">
        <v>696.69732666015625</v>
      </c>
      <c r="O124" s="83">
        <v>8524.5029296875</v>
      </c>
      <c r="P124" s="84"/>
      <c r="Q124" s="85"/>
      <c r="R124" s="85"/>
      <c r="S124" s="109"/>
      <c r="T124" s="49">
        <v>1</v>
      </c>
      <c r="U124" s="49">
        <v>1</v>
      </c>
      <c r="V124" s="50">
        <v>0</v>
      </c>
      <c r="W124" s="50">
        <v>0</v>
      </c>
      <c r="X124" s="50">
        <v>0</v>
      </c>
      <c r="Y124" s="50">
        <v>0.99999800000000005</v>
      </c>
      <c r="Z124" s="50">
        <v>0</v>
      </c>
      <c r="AA124" s="50" t="s">
        <v>3033</v>
      </c>
      <c r="AB124" s="80">
        <v>124</v>
      </c>
      <c r="AC12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4" s="81"/>
      <c r="AE124" s="88">
        <v>124</v>
      </c>
      <c r="AF124" s="88">
        <v>37</v>
      </c>
      <c r="AG124" s="88">
        <v>504</v>
      </c>
      <c r="AH124" s="88">
        <v>171</v>
      </c>
      <c r="AI124" s="88"/>
      <c r="AJ124" s="88"/>
      <c r="AK124" s="88"/>
      <c r="AL124" s="70"/>
      <c r="AM124" s="88"/>
      <c r="AN124" s="100">
        <v>39745.369363425925</v>
      </c>
      <c r="AO124" s="88" t="s">
        <v>208</v>
      </c>
      <c r="AP124" s="70" t="s">
        <v>1938</v>
      </c>
      <c r="AQ124" s="88" t="s">
        <v>66</v>
      </c>
      <c r="AR124" s="49"/>
      <c r="AS124" s="49"/>
      <c r="AT124" s="49"/>
      <c r="AU124" s="49"/>
      <c r="AV124" s="49" t="s">
        <v>676</v>
      </c>
      <c r="AW124" s="49" t="s">
        <v>676</v>
      </c>
      <c r="AX124" s="136" t="s">
        <v>2850</v>
      </c>
      <c r="AY124" s="136" t="s">
        <v>2850</v>
      </c>
      <c r="AZ124" s="136" t="s">
        <v>2968</v>
      </c>
      <c r="BA124" s="136" t="s">
        <v>2968</v>
      </c>
      <c r="BB124" s="71"/>
    </row>
    <row r="125" spans="1:54" ht="41.45" customHeight="1">
      <c r="A125" s="67" t="s">
        <v>316</v>
      </c>
      <c r="C125" s="75" t="s">
        <v>3048</v>
      </c>
      <c r="D125" s="75" t="s">
        <v>59</v>
      </c>
      <c r="E125" s="76">
        <v>1.5002418559890558</v>
      </c>
      <c r="F125" s="104">
        <v>10.002560828119414</v>
      </c>
      <c r="G125" s="105" t="s">
        <v>1711</v>
      </c>
      <c r="H125" s="106"/>
      <c r="I125" s="74" t="s">
        <v>316</v>
      </c>
      <c r="J125" s="79"/>
      <c r="K125" s="107"/>
      <c r="L125" s="51" t="s">
        <v>2167</v>
      </c>
      <c r="M125" s="108">
        <v>1.2844795504211279</v>
      </c>
      <c r="N125" s="83">
        <v>4934.6337890625</v>
      </c>
      <c r="O125" s="83">
        <v>4604.25341796875</v>
      </c>
      <c r="P125" s="84"/>
      <c r="Q125" s="85"/>
      <c r="R125" s="85"/>
      <c r="S125" s="109"/>
      <c r="T125" s="49">
        <v>2</v>
      </c>
      <c r="U125" s="49">
        <v>1</v>
      </c>
      <c r="V125" s="50">
        <v>0</v>
      </c>
      <c r="W125" s="50">
        <v>1</v>
      </c>
      <c r="X125" s="50">
        <v>0</v>
      </c>
      <c r="Y125" s="50">
        <v>1.298243</v>
      </c>
      <c r="Z125" s="50">
        <v>0</v>
      </c>
      <c r="AA125" s="50">
        <v>0</v>
      </c>
      <c r="AB125" s="80">
        <v>125</v>
      </c>
      <c r="AC12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5" s="81"/>
      <c r="AE125" s="88">
        <v>586</v>
      </c>
      <c r="AF125" s="88">
        <v>1013</v>
      </c>
      <c r="AG125" s="88">
        <v>37494</v>
      </c>
      <c r="AH125" s="88">
        <v>11393</v>
      </c>
      <c r="AI125" s="88">
        <v>28800</v>
      </c>
      <c r="AJ125" s="88" t="s">
        <v>1213</v>
      </c>
      <c r="AK125" s="88" t="s">
        <v>1389</v>
      </c>
      <c r="AL125" s="70" t="s">
        <v>1498</v>
      </c>
      <c r="AM125" s="88" t="s">
        <v>1576</v>
      </c>
      <c r="AN125" s="100">
        <v>40868.128576388888</v>
      </c>
      <c r="AO125" s="88" t="s">
        <v>208</v>
      </c>
      <c r="AP125" s="70" t="s">
        <v>1939</v>
      </c>
      <c r="AQ125" s="88" t="s">
        <v>66</v>
      </c>
      <c r="AR125" s="49"/>
      <c r="AS125" s="49"/>
      <c r="AT125" s="49"/>
      <c r="AU125" s="49"/>
      <c r="AV125" s="49"/>
      <c r="AW125" s="49"/>
      <c r="AX125" s="136" t="s">
        <v>2560</v>
      </c>
      <c r="AY125" s="136" t="s">
        <v>2560</v>
      </c>
      <c r="AZ125" s="136" t="s">
        <v>2679</v>
      </c>
      <c r="BA125" s="136" t="s">
        <v>2679</v>
      </c>
      <c r="BB125" s="71"/>
    </row>
    <row r="126" spans="1:54" ht="41.45" customHeight="1">
      <c r="A126" s="67" t="s">
        <v>317</v>
      </c>
      <c r="C126" s="75" t="s">
        <v>3043</v>
      </c>
      <c r="D126" s="75" t="s">
        <v>56</v>
      </c>
      <c r="E126" s="76">
        <v>1.5000785433310992</v>
      </c>
      <c r="F126" s="104">
        <v>10.000831635270464</v>
      </c>
      <c r="G126" s="105" t="s">
        <v>1712</v>
      </c>
      <c r="H126" s="106"/>
      <c r="I126" s="74" t="s">
        <v>317</v>
      </c>
      <c r="J126" s="79"/>
      <c r="K126" s="107"/>
      <c r="L126" s="51" t="s">
        <v>2168</v>
      </c>
      <c r="M126" s="108">
        <v>1.0923854381565643</v>
      </c>
      <c r="N126" s="83">
        <v>2815.66552734375</v>
      </c>
      <c r="O126" s="83">
        <v>3259.318115234375</v>
      </c>
      <c r="P126" s="84"/>
      <c r="Q126" s="85"/>
      <c r="R126" s="85"/>
      <c r="S126" s="109"/>
      <c r="T126" s="49">
        <v>0</v>
      </c>
      <c r="U126" s="49">
        <v>1</v>
      </c>
      <c r="V126" s="50">
        <v>0</v>
      </c>
      <c r="W126" s="50">
        <v>1</v>
      </c>
      <c r="X126" s="50">
        <v>0</v>
      </c>
      <c r="Y126" s="50">
        <v>0.70175299999999996</v>
      </c>
      <c r="Z126" s="50">
        <v>0</v>
      </c>
      <c r="AA126" s="50">
        <v>0</v>
      </c>
      <c r="AB126" s="80">
        <v>126</v>
      </c>
      <c r="AC12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6" s="81"/>
      <c r="AE126" s="88">
        <v>261</v>
      </c>
      <c r="AF126" s="88">
        <v>331</v>
      </c>
      <c r="AG126" s="88">
        <v>9477</v>
      </c>
      <c r="AH126" s="88">
        <v>2116</v>
      </c>
      <c r="AI126" s="88">
        <v>28800</v>
      </c>
      <c r="AJ126" s="88" t="s">
        <v>1214</v>
      </c>
      <c r="AK126" s="88"/>
      <c r="AL126" s="70"/>
      <c r="AM126" s="88" t="s">
        <v>1576</v>
      </c>
      <c r="AN126" s="100">
        <v>41137.317812499998</v>
      </c>
      <c r="AO126" s="88" t="s">
        <v>208</v>
      </c>
      <c r="AP126" s="70" t="s">
        <v>1940</v>
      </c>
      <c r="AQ126" s="88" t="s">
        <v>66</v>
      </c>
      <c r="AR126" s="49"/>
      <c r="AS126" s="49"/>
      <c r="AT126" s="49"/>
      <c r="AU126" s="49"/>
      <c r="AV126" s="49"/>
      <c r="AW126" s="49"/>
      <c r="AX126" s="136" t="s">
        <v>2851</v>
      </c>
      <c r="AY126" s="136" t="s">
        <v>2851</v>
      </c>
      <c r="AZ126" s="136" t="s">
        <v>2969</v>
      </c>
      <c r="BA126" s="136" t="s">
        <v>2969</v>
      </c>
      <c r="BB126" s="71"/>
    </row>
    <row r="127" spans="1:54" ht="41.45" customHeight="1">
      <c r="A127" s="67" t="s">
        <v>318</v>
      </c>
      <c r="C127" s="75" t="s">
        <v>3035</v>
      </c>
      <c r="D127" s="75" t="s">
        <v>56</v>
      </c>
      <c r="E127" s="76">
        <v>1.5000608231893269</v>
      </c>
      <c r="F127" s="104">
        <v>10.000644010239931</v>
      </c>
      <c r="G127" s="105" t="s">
        <v>1713</v>
      </c>
      <c r="H127" s="106"/>
      <c r="I127" s="74" t="s">
        <v>318</v>
      </c>
      <c r="J127" s="79"/>
      <c r="K127" s="107"/>
      <c r="L127" s="51" t="s">
        <v>2169</v>
      </c>
      <c r="M127" s="108">
        <v>1.0715423819870955</v>
      </c>
      <c r="N127" s="83">
        <v>2512.955810546875</v>
      </c>
      <c r="O127" s="83">
        <v>5065.447265625</v>
      </c>
      <c r="P127" s="84"/>
      <c r="Q127" s="85"/>
      <c r="R127" s="85"/>
      <c r="S127" s="109"/>
      <c r="T127" s="49">
        <v>0</v>
      </c>
      <c r="U127" s="49">
        <v>1</v>
      </c>
      <c r="V127" s="50">
        <v>0</v>
      </c>
      <c r="W127" s="50">
        <v>1</v>
      </c>
      <c r="X127" s="50">
        <v>0</v>
      </c>
      <c r="Y127" s="50">
        <v>0.99999800000000005</v>
      </c>
      <c r="Z127" s="50">
        <v>0</v>
      </c>
      <c r="AA127" s="50">
        <v>0</v>
      </c>
      <c r="AB127" s="80">
        <v>127</v>
      </c>
      <c r="AC12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127" s="81"/>
      <c r="AE127" s="88">
        <v>249</v>
      </c>
      <c r="AF127" s="88">
        <v>257</v>
      </c>
      <c r="AG127" s="88">
        <v>5127</v>
      </c>
      <c r="AH127" s="88">
        <v>2831</v>
      </c>
      <c r="AI127" s="88"/>
      <c r="AJ127" s="88" t="s">
        <v>1215</v>
      </c>
      <c r="AK127" s="88"/>
      <c r="AL127" s="70" t="s">
        <v>1499</v>
      </c>
      <c r="AM127" s="88"/>
      <c r="AN127" s="100">
        <v>41796.003645833334</v>
      </c>
      <c r="AO127" s="88" t="s">
        <v>208</v>
      </c>
      <c r="AP127" s="70" t="s">
        <v>1941</v>
      </c>
      <c r="AQ127" s="88" t="s">
        <v>66</v>
      </c>
      <c r="AR127" s="49"/>
      <c r="AS127" s="49"/>
      <c r="AT127" s="49"/>
      <c r="AU127" s="49"/>
      <c r="AV127" s="49"/>
      <c r="AW127" s="49"/>
      <c r="AX127" s="136" t="s">
        <v>2852</v>
      </c>
      <c r="AY127" s="136" t="s">
        <v>2852</v>
      </c>
      <c r="AZ127" s="136" t="s">
        <v>2970</v>
      </c>
      <c r="BA127" s="136" t="s">
        <v>2970</v>
      </c>
      <c r="BB127" s="71"/>
    </row>
    <row r="128" spans="1:54" ht="41.45" customHeight="1">
      <c r="A128" s="67" t="s">
        <v>414</v>
      </c>
      <c r="C128" s="75" t="s">
        <v>3035</v>
      </c>
      <c r="D128" s="75" t="s">
        <v>59</v>
      </c>
      <c r="E128" s="76">
        <v>1.505187212311808</v>
      </c>
      <c r="F128" s="104">
        <v>10.054923424477968</v>
      </c>
      <c r="G128" s="105" t="s">
        <v>1714</v>
      </c>
      <c r="H128" s="106"/>
      <c r="I128" s="74" t="s">
        <v>414</v>
      </c>
      <c r="J128" s="79"/>
      <c r="K128" s="107"/>
      <c r="L128" s="51" t="s">
        <v>2170</v>
      </c>
      <c r="M128" s="108">
        <v>7.1013821992301738</v>
      </c>
      <c r="N128" s="83">
        <v>8999.59375</v>
      </c>
      <c r="O128" s="83">
        <v>506.48049926757813</v>
      </c>
      <c r="P128" s="84"/>
      <c r="Q128" s="85"/>
      <c r="R128" s="85"/>
      <c r="S128" s="109"/>
      <c r="T128" s="49">
        <v>1</v>
      </c>
      <c r="U128" s="49">
        <v>0</v>
      </c>
      <c r="V128" s="50">
        <v>0</v>
      </c>
      <c r="W128" s="50">
        <v>1</v>
      </c>
      <c r="X128" s="50">
        <v>0</v>
      </c>
      <c r="Y128" s="50">
        <v>0.99999800000000005</v>
      </c>
      <c r="Z128" s="50">
        <v>0</v>
      </c>
      <c r="AA128" s="50">
        <v>0</v>
      </c>
      <c r="AB128" s="80">
        <v>128</v>
      </c>
      <c r="AC12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8" s="81"/>
      <c r="AE128" s="88">
        <v>153</v>
      </c>
      <c r="AF128" s="88">
        <v>21665</v>
      </c>
      <c r="AG128" s="88">
        <v>1900</v>
      </c>
      <c r="AH128" s="88">
        <v>7872</v>
      </c>
      <c r="AI128" s="88">
        <v>3600</v>
      </c>
      <c r="AJ128" s="88" t="s">
        <v>1216</v>
      </c>
      <c r="AK128" s="88" t="s">
        <v>1390</v>
      </c>
      <c r="AL128" s="70" t="s">
        <v>1500</v>
      </c>
      <c r="AM128" s="88" t="s">
        <v>1397</v>
      </c>
      <c r="AN128" s="100">
        <v>40965.855925925927</v>
      </c>
      <c r="AO128" s="88" t="s">
        <v>208</v>
      </c>
      <c r="AP128" s="70" t="s">
        <v>1942</v>
      </c>
      <c r="AQ128" s="88" t="s">
        <v>65</v>
      </c>
      <c r="AR128" s="49"/>
      <c r="AS128" s="49"/>
      <c r="AT128" s="49"/>
      <c r="AU128" s="49"/>
      <c r="AV128" s="49"/>
      <c r="AW128" s="49"/>
      <c r="AX128" s="49"/>
      <c r="AY128" s="49"/>
      <c r="AZ128" s="49"/>
      <c r="BA128" s="49"/>
    </row>
    <row r="129" spans="1:54" ht="41.45" customHeight="1">
      <c r="A129" s="67" t="s">
        <v>319</v>
      </c>
      <c r="C129" s="75" t="s">
        <v>3039</v>
      </c>
      <c r="D129" s="75" t="s">
        <v>59</v>
      </c>
      <c r="E129" s="76">
        <v>1.5000011973068765</v>
      </c>
      <c r="F129" s="104">
        <v>10.000012677366929</v>
      </c>
      <c r="G129" s="105" t="s">
        <v>1715</v>
      </c>
      <c r="H129" s="106"/>
      <c r="I129" s="74" t="s">
        <v>319</v>
      </c>
      <c r="J129" s="79"/>
      <c r="K129" s="107"/>
      <c r="L129" s="51" t="s">
        <v>2171</v>
      </c>
      <c r="M129" s="108">
        <v>1.0014083146060453</v>
      </c>
      <c r="N129" s="83">
        <v>134.52212524414062</v>
      </c>
      <c r="O129" s="83">
        <v>5526.033203125</v>
      </c>
      <c r="P129" s="84"/>
      <c r="Q129" s="85"/>
      <c r="R129" s="85"/>
      <c r="S129" s="109"/>
      <c r="T129" s="49">
        <v>1</v>
      </c>
      <c r="U129" s="49">
        <v>1</v>
      </c>
      <c r="V129" s="50">
        <v>0</v>
      </c>
      <c r="W129" s="50">
        <v>0</v>
      </c>
      <c r="X129" s="50">
        <v>0</v>
      </c>
      <c r="Y129" s="50">
        <v>0.99999800000000005</v>
      </c>
      <c r="Z129" s="50">
        <v>0</v>
      </c>
      <c r="AA129" s="50" t="s">
        <v>3033</v>
      </c>
      <c r="AB129" s="80">
        <v>129</v>
      </c>
      <c r="AC12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29" s="81"/>
      <c r="AE129" s="88">
        <v>40</v>
      </c>
      <c r="AF129" s="88">
        <v>8</v>
      </c>
      <c r="AG129" s="88">
        <v>18393</v>
      </c>
      <c r="AH129" s="88">
        <v>0</v>
      </c>
      <c r="AI129" s="88"/>
      <c r="AJ129" s="88" t="s">
        <v>1217</v>
      </c>
      <c r="AK129" s="88"/>
      <c r="AL129" s="70"/>
      <c r="AM129" s="88"/>
      <c r="AN129" s="100">
        <v>42079.082175925927</v>
      </c>
      <c r="AO129" s="88" t="s">
        <v>208</v>
      </c>
      <c r="AP129" s="70" t="s">
        <v>1943</v>
      </c>
      <c r="AQ129" s="88" t="s">
        <v>66</v>
      </c>
      <c r="AR129" s="49" t="s">
        <v>604</v>
      </c>
      <c r="AS129" s="49" t="s">
        <v>604</v>
      </c>
      <c r="AT129" s="49" t="s">
        <v>643</v>
      </c>
      <c r="AU129" s="49" t="s">
        <v>643</v>
      </c>
      <c r="AV129" s="49"/>
      <c r="AW129" s="49"/>
      <c r="AX129" s="136" t="s">
        <v>2853</v>
      </c>
      <c r="AY129" s="136" t="s">
        <v>2853</v>
      </c>
      <c r="AZ129" s="136" t="s">
        <v>2971</v>
      </c>
      <c r="BA129" s="136" t="s">
        <v>2971</v>
      </c>
      <c r="BB129" s="71"/>
    </row>
    <row r="130" spans="1:54" ht="41.45" customHeight="1">
      <c r="A130" s="67" t="s">
        <v>320</v>
      </c>
      <c r="C130" s="75" t="s">
        <v>3035</v>
      </c>
      <c r="D130" s="75" t="s">
        <v>59</v>
      </c>
      <c r="E130" s="76">
        <v>1.5000524420411914</v>
      </c>
      <c r="F130" s="104">
        <v>10.000555268671437</v>
      </c>
      <c r="G130" s="105" t="s">
        <v>1716</v>
      </c>
      <c r="H130" s="106"/>
      <c r="I130" s="74" t="s">
        <v>320</v>
      </c>
      <c r="J130" s="79"/>
      <c r="K130" s="107"/>
      <c r="L130" s="51" t="s">
        <v>2172</v>
      </c>
      <c r="M130" s="108">
        <v>1.0616841797447794</v>
      </c>
      <c r="N130" s="83">
        <v>2339.978759765625</v>
      </c>
      <c r="O130" s="83">
        <v>6110.49560546875</v>
      </c>
      <c r="P130" s="84"/>
      <c r="Q130" s="85"/>
      <c r="R130" s="85"/>
      <c r="S130" s="109"/>
      <c r="T130" s="49">
        <v>1</v>
      </c>
      <c r="U130" s="49">
        <v>1</v>
      </c>
      <c r="V130" s="50">
        <v>0</v>
      </c>
      <c r="W130" s="50">
        <v>0</v>
      </c>
      <c r="X130" s="50">
        <v>0</v>
      </c>
      <c r="Y130" s="50">
        <v>0.99999800000000005</v>
      </c>
      <c r="Z130" s="50">
        <v>0</v>
      </c>
      <c r="AA130" s="50" t="s">
        <v>3033</v>
      </c>
      <c r="AB130" s="80">
        <v>130</v>
      </c>
      <c r="AC13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0" s="81"/>
      <c r="AE130" s="88">
        <v>816</v>
      </c>
      <c r="AF130" s="88">
        <v>222</v>
      </c>
      <c r="AG130" s="88">
        <v>3404</v>
      </c>
      <c r="AH130" s="88">
        <v>7</v>
      </c>
      <c r="AI130" s="88">
        <v>-36000</v>
      </c>
      <c r="AJ130" s="88" t="s">
        <v>1218</v>
      </c>
      <c r="AK130" s="88" t="s">
        <v>1391</v>
      </c>
      <c r="AL130" s="70" t="s">
        <v>1501</v>
      </c>
      <c r="AM130" s="88" t="s">
        <v>1566</v>
      </c>
      <c r="AN130" s="100">
        <v>40255.881886574076</v>
      </c>
      <c r="AO130" s="88" t="s">
        <v>208</v>
      </c>
      <c r="AP130" s="70" t="s">
        <v>1944</v>
      </c>
      <c r="AQ130" s="88" t="s">
        <v>66</v>
      </c>
      <c r="AR130" s="49"/>
      <c r="AS130" s="49"/>
      <c r="AT130" s="49"/>
      <c r="AU130" s="49"/>
      <c r="AV130" s="49"/>
      <c r="AW130" s="49"/>
      <c r="AX130" s="136" t="s">
        <v>2854</v>
      </c>
      <c r="AY130" s="136" t="s">
        <v>2854</v>
      </c>
      <c r="AZ130" s="136" t="s">
        <v>2972</v>
      </c>
      <c r="BA130" s="136" t="s">
        <v>2972</v>
      </c>
      <c r="BB130" s="71"/>
    </row>
    <row r="131" spans="1:54" ht="41.45" customHeight="1">
      <c r="A131" s="67" t="s">
        <v>321</v>
      </c>
      <c r="C131" s="75" t="s">
        <v>3039</v>
      </c>
      <c r="D131" s="75" t="s">
        <v>56</v>
      </c>
      <c r="E131" s="76">
        <v>1.500193005868494</v>
      </c>
      <c r="F131" s="104">
        <v>10.002043591548761</v>
      </c>
      <c r="G131" s="105" t="s">
        <v>1717</v>
      </c>
      <c r="H131" s="106"/>
      <c r="I131" s="74" t="s">
        <v>321</v>
      </c>
      <c r="J131" s="79"/>
      <c r="K131" s="107"/>
      <c r="L131" s="51" t="s">
        <v>2173</v>
      </c>
      <c r="M131" s="108">
        <v>1.2270203144944845</v>
      </c>
      <c r="N131" s="83">
        <v>4588.6796875</v>
      </c>
      <c r="O131" s="83">
        <v>2605.419189453125</v>
      </c>
      <c r="P131" s="84" t="s">
        <v>65</v>
      </c>
      <c r="Q131" s="85"/>
      <c r="R131" s="85"/>
      <c r="S131" s="109"/>
      <c r="T131" s="49">
        <v>0</v>
      </c>
      <c r="U131" s="49">
        <v>1</v>
      </c>
      <c r="V131" s="50">
        <v>0</v>
      </c>
      <c r="W131" s="50">
        <v>1</v>
      </c>
      <c r="X131" s="50">
        <v>0</v>
      </c>
      <c r="Y131" s="50">
        <v>0.99999800000000005</v>
      </c>
      <c r="Z131" s="50">
        <v>0</v>
      </c>
      <c r="AA131" s="50">
        <v>0</v>
      </c>
      <c r="AB131" s="80">
        <v>131</v>
      </c>
      <c r="AC13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1" s="81"/>
      <c r="AE131" s="88">
        <v>2001</v>
      </c>
      <c r="AF131" s="88">
        <v>809</v>
      </c>
      <c r="AG131" s="88">
        <v>20796</v>
      </c>
      <c r="AH131" s="88">
        <v>1890</v>
      </c>
      <c r="AI131" s="88">
        <v>-18000</v>
      </c>
      <c r="AJ131" s="88" t="s">
        <v>1219</v>
      </c>
      <c r="AK131" s="88" t="s">
        <v>1392</v>
      </c>
      <c r="AL131" s="70"/>
      <c r="AM131" s="88" t="s">
        <v>1563</v>
      </c>
      <c r="AN131" s="100">
        <v>40688.98709490741</v>
      </c>
      <c r="AO131" s="88" t="s">
        <v>208</v>
      </c>
      <c r="AP131" s="70" t="s">
        <v>1945</v>
      </c>
      <c r="AQ131" s="88" t="s">
        <v>66</v>
      </c>
      <c r="AR131" s="49"/>
      <c r="AS131" s="49"/>
      <c r="AT131" s="49"/>
      <c r="AU131" s="49"/>
      <c r="AV131" s="49" t="s">
        <v>661</v>
      </c>
      <c r="AW131" s="49" t="s">
        <v>661</v>
      </c>
      <c r="AX131" s="136" t="s">
        <v>2855</v>
      </c>
      <c r="AY131" s="136" t="s">
        <v>2855</v>
      </c>
      <c r="AZ131" s="136" t="s">
        <v>2973</v>
      </c>
      <c r="BA131" s="136" t="s">
        <v>2973</v>
      </c>
      <c r="BB131" s="71"/>
    </row>
    <row r="132" spans="1:54" ht="41.45" customHeight="1">
      <c r="A132" s="67" t="s">
        <v>415</v>
      </c>
      <c r="C132" s="75" t="s">
        <v>3043</v>
      </c>
      <c r="D132" s="75" t="s">
        <v>59</v>
      </c>
      <c r="E132" s="76">
        <v>1.5007516692570753</v>
      </c>
      <c r="F132" s="104">
        <v>10.007958850957268</v>
      </c>
      <c r="G132" s="105" t="s">
        <v>1718</v>
      </c>
      <c r="H132" s="106"/>
      <c r="I132" s="74" t="s">
        <v>415</v>
      </c>
      <c r="J132" s="79"/>
      <c r="K132" s="107"/>
      <c r="L132" s="51" t="s">
        <v>2174</v>
      </c>
      <c r="M132" s="108">
        <v>1.8841399096751692</v>
      </c>
      <c r="N132" s="83">
        <v>6448.18212890625</v>
      </c>
      <c r="O132" s="83">
        <v>9635.72265625</v>
      </c>
      <c r="P132" s="84"/>
      <c r="Q132" s="85"/>
      <c r="R132" s="85"/>
      <c r="S132" s="109"/>
      <c r="T132" s="49">
        <v>1</v>
      </c>
      <c r="U132" s="49">
        <v>0</v>
      </c>
      <c r="V132" s="50">
        <v>0</v>
      </c>
      <c r="W132" s="50">
        <v>1</v>
      </c>
      <c r="X132" s="50">
        <v>0</v>
      </c>
      <c r="Y132" s="50">
        <v>0.99999800000000005</v>
      </c>
      <c r="Z132" s="50">
        <v>0</v>
      </c>
      <c r="AA132" s="50">
        <v>0</v>
      </c>
      <c r="AB132" s="80">
        <v>132</v>
      </c>
      <c r="AC13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2" s="81"/>
      <c r="AE132" s="88">
        <v>1214</v>
      </c>
      <c r="AF132" s="88">
        <v>3142</v>
      </c>
      <c r="AG132" s="88">
        <v>8770</v>
      </c>
      <c r="AH132" s="88">
        <v>5038</v>
      </c>
      <c r="AI132" s="88">
        <v>-25200</v>
      </c>
      <c r="AJ132" s="88" t="s">
        <v>1220</v>
      </c>
      <c r="AK132" s="88" t="s">
        <v>1365</v>
      </c>
      <c r="AL132" s="70" t="s">
        <v>1502</v>
      </c>
      <c r="AM132" s="88" t="s">
        <v>1567</v>
      </c>
      <c r="AN132" s="100">
        <v>39799.49391203704</v>
      </c>
      <c r="AO132" s="88" t="s">
        <v>208</v>
      </c>
      <c r="AP132" s="70" t="s">
        <v>1946</v>
      </c>
      <c r="AQ132" s="88" t="s">
        <v>65</v>
      </c>
      <c r="AR132" s="49"/>
      <c r="AS132" s="49"/>
      <c r="AT132" s="49"/>
      <c r="AU132" s="49"/>
      <c r="AV132" s="49"/>
      <c r="AW132" s="49"/>
      <c r="AX132" s="49"/>
      <c r="AY132" s="49"/>
      <c r="AZ132" s="49"/>
      <c r="BA132" s="49"/>
    </row>
    <row r="133" spans="1:54" ht="41.45" customHeight="1">
      <c r="A133" s="67" t="s">
        <v>322</v>
      </c>
      <c r="C133" s="75" t="s">
        <v>3043</v>
      </c>
      <c r="D133" s="75" t="s">
        <v>59</v>
      </c>
      <c r="E133" s="76">
        <v>1.5000821352517288</v>
      </c>
      <c r="F133" s="104">
        <v>10.000869667371246</v>
      </c>
      <c r="G133" s="105" t="s">
        <v>1719</v>
      </c>
      <c r="H133" s="106"/>
      <c r="I133" s="74" t="s">
        <v>322</v>
      </c>
      <c r="J133" s="79"/>
      <c r="K133" s="107"/>
      <c r="L133" s="51" t="s">
        <v>2175</v>
      </c>
      <c r="M133" s="108">
        <v>1.0966103819747</v>
      </c>
      <c r="N133" s="83">
        <v>2902.154052734375</v>
      </c>
      <c r="O133" s="83">
        <v>2778.96435546875</v>
      </c>
      <c r="P133" s="84"/>
      <c r="Q133" s="85"/>
      <c r="R133" s="85"/>
      <c r="S133" s="109"/>
      <c r="T133" s="49">
        <v>1</v>
      </c>
      <c r="U133" s="49">
        <v>1</v>
      </c>
      <c r="V133" s="50">
        <v>0</v>
      </c>
      <c r="W133" s="50">
        <v>0</v>
      </c>
      <c r="X133" s="50">
        <v>0</v>
      </c>
      <c r="Y133" s="50">
        <v>0.99999800000000005</v>
      </c>
      <c r="Z133" s="50">
        <v>0</v>
      </c>
      <c r="AA133" s="50" t="s">
        <v>3033</v>
      </c>
      <c r="AB133" s="80">
        <v>133</v>
      </c>
      <c r="AC13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3" s="81"/>
      <c r="AE133" s="88">
        <v>656</v>
      </c>
      <c r="AF133" s="88">
        <v>346</v>
      </c>
      <c r="AG133" s="88">
        <v>10405</v>
      </c>
      <c r="AH133" s="88">
        <v>4086</v>
      </c>
      <c r="AI133" s="88">
        <v>-28800</v>
      </c>
      <c r="AJ133" s="88" t="s">
        <v>1221</v>
      </c>
      <c r="AK133" s="88" t="s">
        <v>1393</v>
      </c>
      <c r="AL133" s="70"/>
      <c r="AM133" s="88" t="s">
        <v>1560</v>
      </c>
      <c r="AN133" s="100">
        <v>39765.98228009259</v>
      </c>
      <c r="AO133" s="88" t="s">
        <v>208</v>
      </c>
      <c r="AP133" s="70" t="s">
        <v>1947</v>
      </c>
      <c r="AQ133" s="88" t="s">
        <v>66</v>
      </c>
      <c r="AR133" s="49" t="s">
        <v>605</v>
      </c>
      <c r="AS133" s="49" t="s">
        <v>605</v>
      </c>
      <c r="AT133" s="49" t="s">
        <v>644</v>
      </c>
      <c r="AU133" s="49" t="s">
        <v>644</v>
      </c>
      <c r="AV133" s="49"/>
      <c r="AW133" s="49"/>
      <c r="AX133" s="136" t="s">
        <v>2856</v>
      </c>
      <c r="AY133" s="136" t="s">
        <v>2856</v>
      </c>
      <c r="AZ133" s="136" t="s">
        <v>2974</v>
      </c>
      <c r="BA133" s="136" t="s">
        <v>2974</v>
      </c>
      <c r="BB133" s="71"/>
    </row>
    <row r="134" spans="1:54" ht="41.45" customHeight="1">
      <c r="A134" s="67" t="s">
        <v>323</v>
      </c>
      <c r="C134" s="75" t="s">
        <v>3042</v>
      </c>
      <c r="D134" s="75" t="s">
        <v>59</v>
      </c>
      <c r="E134" s="76">
        <v>1.500011015223264</v>
      </c>
      <c r="F134" s="104">
        <v>10.000116631775736</v>
      </c>
      <c r="G134" s="105" t="s">
        <v>1720</v>
      </c>
      <c r="H134" s="106"/>
      <c r="I134" s="74" t="s">
        <v>323</v>
      </c>
      <c r="J134" s="79"/>
      <c r="K134" s="107"/>
      <c r="L134" s="51" t="s">
        <v>2176</v>
      </c>
      <c r="M134" s="108">
        <v>1.0129564943756157</v>
      </c>
      <c r="N134" s="83">
        <v>912.9185791015625</v>
      </c>
      <c r="O134" s="83">
        <v>9278.2568359375</v>
      </c>
      <c r="P134" s="84"/>
      <c r="Q134" s="85"/>
      <c r="R134" s="85"/>
      <c r="S134" s="109"/>
      <c r="T134" s="49">
        <v>1</v>
      </c>
      <c r="U134" s="49">
        <v>1</v>
      </c>
      <c r="V134" s="50">
        <v>0</v>
      </c>
      <c r="W134" s="50">
        <v>0</v>
      </c>
      <c r="X134" s="50">
        <v>0</v>
      </c>
      <c r="Y134" s="50">
        <v>0.99999800000000005</v>
      </c>
      <c r="Z134" s="50">
        <v>0</v>
      </c>
      <c r="AA134" s="50" t="s">
        <v>3033</v>
      </c>
      <c r="AB134" s="80">
        <v>134</v>
      </c>
      <c r="AC13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4" s="81"/>
      <c r="AE134" s="88">
        <v>405</v>
      </c>
      <c r="AF134" s="88">
        <v>49</v>
      </c>
      <c r="AG134" s="88">
        <v>55571</v>
      </c>
      <c r="AH134" s="88">
        <v>4</v>
      </c>
      <c r="AI134" s="88">
        <v>-14400</v>
      </c>
      <c r="AJ134" s="88" t="s">
        <v>1222</v>
      </c>
      <c r="AK134" s="88" t="s">
        <v>1394</v>
      </c>
      <c r="AL134" s="70"/>
      <c r="AM134" s="88" t="s">
        <v>1564</v>
      </c>
      <c r="AN134" s="100">
        <v>40042.79546296296</v>
      </c>
      <c r="AO134" s="88" t="s">
        <v>208</v>
      </c>
      <c r="AP134" s="70" t="s">
        <v>1948</v>
      </c>
      <c r="AQ134" s="88" t="s">
        <v>66</v>
      </c>
      <c r="AR134" s="49" t="s">
        <v>606</v>
      </c>
      <c r="AS134" s="49" t="s">
        <v>606</v>
      </c>
      <c r="AT134" s="49" t="s">
        <v>639</v>
      </c>
      <c r="AU134" s="49" t="s">
        <v>639</v>
      </c>
      <c r="AV134" s="49"/>
      <c r="AW134" s="49"/>
      <c r="AX134" s="136" t="s">
        <v>2846</v>
      </c>
      <c r="AY134" s="136" t="s">
        <v>2846</v>
      </c>
      <c r="AZ134" s="136" t="s">
        <v>2975</v>
      </c>
      <c r="BA134" s="136" t="s">
        <v>2975</v>
      </c>
      <c r="BB134" s="71"/>
    </row>
    <row r="135" spans="1:54" ht="41.45" customHeight="1">
      <c r="A135" s="67" t="s">
        <v>324</v>
      </c>
      <c r="C135" s="75" t="s">
        <v>3050</v>
      </c>
      <c r="D135" s="75" t="s">
        <v>59</v>
      </c>
      <c r="E135" s="76">
        <v>1.5003395562301793</v>
      </c>
      <c r="F135" s="104">
        <v>10.003595301260722</v>
      </c>
      <c r="G135" s="105" t="s">
        <v>1721</v>
      </c>
      <c r="H135" s="106"/>
      <c r="I135" s="74" t="s">
        <v>324</v>
      </c>
      <c r="J135" s="79"/>
      <c r="K135" s="107"/>
      <c r="L135" s="51" t="s">
        <v>2177</v>
      </c>
      <c r="M135" s="108">
        <v>1.3993980222744153</v>
      </c>
      <c r="N135" s="83">
        <v>5280.58740234375</v>
      </c>
      <c r="O135" s="83">
        <v>6678.0439453125</v>
      </c>
      <c r="P135" s="84"/>
      <c r="Q135" s="85"/>
      <c r="R135" s="85"/>
      <c r="S135" s="109"/>
      <c r="T135" s="49">
        <v>1</v>
      </c>
      <c r="U135" s="49">
        <v>1</v>
      </c>
      <c r="V135" s="50">
        <v>0</v>
      </c>
      <c r="W135" s="50">
        <v>0</v>
      </c>
      <c r="X135" s="50">
        <v>0</v>
      </c>
      <c r="Y135" s="50">
        <v>0.99999800000000005</v>
      </c>
      <c r="Z135" s="50">
        <v>0</v>
      </c>
      <c r="AA135" s="50" t="s">
        <v>3033</v>
      </c>
      <c r="AB135" s="80">
        <v>135</v>
      </c>
      <c r="AC13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5" s="81"/>
      <c r="AE135" s="88">
        <v>937</v>
      </c>
      <c r="AF135" s="88">
        <v>1421</v>
      </c>
      <c r="AG135" s="88">
        <v>108136</v>
      </c>
      <c r="AH135" s="88">
        <v>2148</v>
      </c>
      <c r="AI135" s="88">
        <v>-14400</v>
      </c>
      <c r="AJ135" s="88" t="s">
        <v>1223</v>
      </c>
      <c r="AK135" s="114">
        <v>42005</v>
      </c>
      <c r="AL135" s="70"/>
      <c r="AM135" s="88" t="s">
        <v>1564</v>
      </c>
      <c r="AN135" s="100">
        <v>39909.879293981481</v>
      </c>
      <c r="AO135" s="88" t="s">
        <v>208</v>
      </c>
      <c r="AP135" s="70" t="s">
        <v>1949</v>
      </c>
      <c r="AQ135" s="88" t="s">
        <v>66</v>
      </c>
      <c r="AR135" s="49"/>
      <c r="AS135" s="49"/>
      <c r="AT135" s="49"/>
      <c r="AU135" s="49"/>
      <c r="AV135" s="49"/>
      <c r="AW135" s="49"/>
      <c r="AX135" s="136" t="s">
        <v>2857</v>
      </c>
      <c r="AY135" s="136" t="s">
        <v>2857</v>
      </c>
      <c r="AZ135" s="136" t="s">
        <v>2976</v>
      </c>
      <c r="BA135" s="136" t="s">
        <v>2976</v>
      </c>
      <c r="BB135" s="71"/>
    </row>
    <row r="136" spans="1:54" ht="41.45" customHeight="1">
      <c r="A136" s="67" t="s">
        <v>325</v>
      </c>
      <c r="C136" s="75" t="s">
        <v>3035</v>
      </c>
      <c r="D136" s="75" t="s">
        <v>56</v>
      </c>
      <c r="E136" s="76">
        <v>1.5000201147555254</v>
      </c>
      <c r="F136" s="104">
        <v>10.000212979764386</v>
      </c>
      <c r="G136" s="105" t="s">
        <v>1722</v>
      </c>
      <c r="H136" s="106"/>
      <c r="I136" s="74" t="s">
        <v>325</v>
      </c>
      <c r="J136" s="79"/>
      <c r="K136" s="107"/>
      <c r="L136" s="51" t="s">
        <v>2178</v>
      </c>
      <c r="M136" s="108">
        <v>1.0236596853815592</v>
      </c>
      <c r="N136" s="83">
        <v>1388.6053466796875</v>
      </c>
      <c r="O136" s="83">
        <v>9708.583984375</v>
      </c>
      <c r="P136" s="84"/>
      <c r="Q136" s="85"/>
      <c r="R136" s="85"/>
      <c r="S136" s="109"/>
      <c r="T136" s="49">
        <v>0</v>
      </c>
      <c r="U136" s="49">
        <v>1</v>
      </c>
      <c r="V136" s="50">
        <v>0</v>
      </c>
      <c r="W136" s="50">
        <v>1</v>
      </c>
      <c r="X136" s="50">
        <v>0</v>
      </c>
      <c r="Y136" s="50">
        <v>0.99999800000000005</v>
      </c>
      <c r="Z136" s="50">
        <v>0</v>
      </c>
      <c r="AA136" s="50">
        <v>0</v>
      </c>
      <c r="AB136" s="80">
        <v>136</v>
      </c>
      <c r="AC13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6" s="81"/>
      <c r="AE136" s="88">
        <v>117</v>
      </c>
      <c r="AF136" s="88">
        <v>87</v>
      </c>
      <c r="AG136" s="88">
        <v>1077</v>
      </c>
      <c r="AH136" s="88">
        <v>2832</v>
      </c>
      <c r="AI136" s="88"/>
      <c r="AJ136" s="88" t="s">
        <v>1224</v>
      </c>
      <c r="AK136" s="88"/>
      <c r="AL136" s="70"/>
      <c r="AM136" s="88"/>
      <c r="AN136" s="100">
        <v>41848.991377314815</v>
      </c>
      <c r="AO136" s="88" t="s">
        <v>208</v>
      </c>
      <c r="AP136" s="70" t="s">
        <v>1950</v>
      </c>
      <c r="AQ136" s="88" t="s">
        <v>66</v>
      </c>
      <c r="AR136" s="49"/>
      <c r="AS136" s="49"/>
      <c r="AT136" s="49"/>
      <c r="AU136" s="49"/>
      <c r="AV136" s="49" t="s">
        <v>677</v>
      </c>
      <c r="AW136" s="49" t="s">
        <v>677</v>
      </c>
      <c r="AX136" s="136" t="s">
        <v>2858</v>
      </c>
      <c r="AY136" s="136" t="s">
        <v>2858</v>
      </c>
      <c r="AZ136" s="136" t="s">
        <v>2977</v>
      </c>
      <c r="BA136" s="136" t="s">
        <v>2977</v>
      </c>
      <c r="BB136" s="71"/>
    </row>
    <row r="137" spans="1:54" ht="41.45" customHeight="1">
      <c r="A137" s="67" t="s">
        <v>416</v>
      </c>
      <c r="C137" s="75" t="s">
        <v>3053</v>
      </c>
      <c r="D137" s="75" t="s">
        <v>59</v>
      </c>
      <c r="E137" s="76">
        <v>1.5003539239126975</v>
      </c>
      <c r="F137" s="104">
        <v>10.003747429663855</v>
      </c>
      <c r="G137" s="105" t="s">
        <v>1723</v>
      </c>
      <c r="H137" s="106"/>
      <c r="I137" s="74" t="s">
        <v>416</v>
      </c>
      <c r="J137" s="79"/>
      <c r="K137" s="107"/>
      <c r="L137" s="51" t="s">
        <v>2179</v>
      </c>
      <c r="M137" s="108">
        <v>1.4162977975469577</v>
      </c>
      <c r="N137" s="83">
        <v>5453.564453125</v>
      </c>
      <c r="O137" s="83">
        <v>7618.61669921875</v>
      </c>
      <c r="P137" s="84"/>
      <c r="Q137" s="85"/>
      <c r="R137" s="85"/>
      <c r="S137" s="109"/>
      <c r="T137" s="49">
        <v>1</v>
      </c>
      <c r="U137" s="49">
        <v>0</v>
      </c>
      <c r="V137" s="50">
        <v>0</v>
      </c>
      <c r="W137" s="50">
        <v>1</v>
      </c>
      <c r="X137" s="50">
        <v>0</v>
      </c>
      <c r="Y137" s="50">
        <v>0.99999800000000005</v>
      </c>
      <c r="Z137" s="50">
        <v>0</v>
      </c>
      <c r="AA137" s="50">
        <v>0</v>
      </c>
      <c r="AB137" s="80">
        <v>137</v>
      </c>
      <c r="AC13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7" s="81"/>
      <c r="AE137" s="88">
        <v>401</v>
      </c>
      <c r="AF137" s="88">
        <v>1481</v>
      </c>
      <c r="AG137" s="88">
        <v>44733</v>
      </c>
      <c r="AH137" s="88">
        <v>52185</v>
      </c>
      <c r="AI137" s="88">
        <v>7200</v>
      </c>
      <c r="AJ137" s="88" t="s">
        <v>1225</v>
      </c>
      <c r="AK137" s="88" t="s">
        <v>1395</v>
      </c>
      <c r="AL137" s="70" t="s">
        <v>1503</v>
      </c>
      <c r="AM137" s="88" t="s">
        <v>1577</v>
      </c>
      <c r="AN137" s="100">
        <v>40836.756851851853</v>
      </c>
      <c r="AO137" s="88" t="s">
        <v>208</v>
      </c>
      <c r="AP137" s="70" t="s">
        <v>1951</v>
      </c>
      <c r="AQ137" s="88" t="s">
        <v>65</v>
      </c>
      <c r="AR137" s="49"/>
      <c r="AS137" s="49"/>
      <c r="AT137" s="49"/>
      <c r="AU137" s="49"/>
      <c r="AV137" s="49"/>
      <c r="AW137" s="49"/>
      <c r="AX137" s="49"/>
      <c r="AY137" s="49"/>
      <c r="AZ137" s="49"/>
      <c r="BA137" s="49"/>
    </row>
    <row r="138" spans="1:54" ht="41.45" customHeight="1">
      <c r="A138" s="67" t="s">
        <v>326</v>
      </c>
      <c r="C138" s="75" t="s">
        <v>3043</v>
      </c>
      <c r="D138" s="75" t="s">
        <v>56</v>
      </c>
      <c r="E138" s="76">
        <v>1.50013050644954</v>
      </c>
      <c r="F138" s="104">
        <v>10.001381832995129</v>
      </c>
      <c r="G138" s="105" t="s">
        <v>1724</v>
      </c>
      <c r="H138" s="106"/>
      <c r="I138" s="74" t="s">
        <v>326</v>
      </c>
      <c r="J138" s="79"/>
      <c r="K138" s="107"/>
      <c r="L138" s="51" t="s">
        <v>2180</v>
      </c>
      <c r="M138" s="108">
        <v>1.1535062920589256</v>
      </c>
      <c r="N138" s="83">
        <v>3550.817626953125</v>
      </c>
      <c r="O138" s="83">
        <v>363.27740478515625</v>
      </c>
      <c r="P138" s="84"/>
      <c r="Q138" s="85"/>
      <c r="R138" s="85"/>
      <c r="S138" s="109"/>
      <c r="T138" s="49">
        <v>0</v>
      </c>
      <c r="U138" s="49">
        <v>1</v>
      </c>
      <c r="V138" s="50">
        <v>0</v>
      </c>
      <c r="W138" s="50">
        <v>1</v>
      </c>
      <c r="X138" s="50">
        <v>0</v>
      </c>
      <c r="Y138" s="50">
        <v>0.99999800000000005</v>
      </c>
      <c r="Z138" s="50">
        <v>0</v>
      </c>
      <c r="AA138" s="50">
        <v>0</v>
      </c>
      <c r="AB138" s="80">
        <v>138</v>
      </c>
      <c r="AC13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8" s="81"/>
      <c r="AE138" s="88">
        <v>322</v>
      </c>
      <c r="AF138" s="88">
        <v>548</v>
      </c>
      <c r="AG138" s="88">
        <v>12183</v>
      </c>
      <c r="AH138" s="88">
        <v>2013</v>
      </c>
      <c r="AI138" s="88">
        <v>3600</v>
      </c>
      <c r="AJ138" s="88" t="s">
        <v>1226</v>
      </c>
      <c r="AK138" s="88" t="s">
        <v>1396</v>
      </c>
      <c r="AL138" s="70" t="s">
        <v>1504</v>
      </c>
      <c r="AM138" s="88" t="s">
        <v>1578</v>
      </c>
      <c r="AN138" s="100">
        <v>40630.675856481481</v>
      </c>
      <c r="AO138" s="88" t="s">
        <v>208</v>
      </c>
      <c r="AP138" s="70" t="s">
        <v>1952</v>
      </c>
      <c r="AQ138" s="88" t="s">
        <v>66</v>
      </c>
      <c r="AR138" s="49"/>
      <c r="AS138" s="49"/>
      <c r="AT138" s="49"/>
      <c r="AU138" s="49"/>
      <c r="AV138" s="49"/>
      <c r="AW138" s="49"/>
      <c r="AX138" s="136" t="s">
        <v>2859</v>
      </c>
      <c r="AY138" s="136" t="s">
        <v>2859</v>
      </c>
      <c r="AZ138" s="136" t="s">
        <v>2978</v>
      </c>
      <c r="BA138" s="136" t="s">
        <v>2978</v>
      </c>
      <c r="BB138" s="71"/>
    </row>
    <row r="139" spans="1:54" ht="41.45" customHeight="1">
      <c r="A139" s="67" t="s">
        <v>417</v>
      </c>
      <c r="C139" s="75" t="s">
        <v>3035</v>
      </c>
      <c r="D139" s="75" t="s">
        <v>59</v>
      </c>
      <c r="E139" s="76">
        <v>1.500131224833666</v>
      </c>
      <c r="F139" s="104">
        <v>10.001389439415286</v>
      </c>
      <c r="G139" s="105" t="s">
        <v>1725</v>
      </c>
      <c r="H139" s="106"/>
      <c r="I139" s="74" t="s">
        <v>417</v>
      </c>
      <c r="J139" s="79"/>
      <c r="K139" s="107"/>
      <c r="L139" s="51" t="s">
        <v>2181</v>
      </c>
      <c r="M139" s="108">
        <v>1.1543512808225527</v>
      </c>
      <c r="N139" s="83">
        <v>3637.30615234375</v>
      </c>
      <c r="O139" s="83">
        <v>290.4190673828125</v>
      </c>
      <c r="P139" s="84"/>
      <c r="Q139" s="85"/>
      <c r="R139" s="85"/>
      <c r="S139" s="109"/>
      <c r="T139" s="49">
        <v>1</v>
      </c>
      <c r="U139" s="49">
        <v>0</v>
      </c>
      <c r="V139" s="50">
        <v>0</v>
      </c>
      <c r="W139" s="50">
        <v>1</v>
      </c>
      <c r="X139" s="50">
        <v>0</v>
      </c>
      <c r="Y139" s="50">
        <v>0.99999800000000005</v>
      </c>
      <c r="Z139" s="50">
        <v>0</v>
      </c>
      <c r="AA139" s="50">
        <v>0</v>
      </c>
      <c r="AB139" s="80">
        <v>139</v>
      </c>
      <c r="AC13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39" s="81"/>
      <c r="AE139" s="88">
        <v>413</v>
      </c>
      <c r="AF139" s="88">
        <v>551</v>
      </c>
      <c r="AG139" s="88">
        <v>4135</v>
      </c>
      <c r="AH139" s="88">
        <v>1672</v>
      </c>
      <c r="AI139" s="88">
        <v>3600</v>
      </c>
      <c r="AJ139" s="88" t="s">
        <v>1227</v>
      </c>
      <c r="AK139" s="88" t="s">
        <v>1397</v>
      </c>
      <c r="AL139" s="70"/>
      <c r="AM139" s="88" t="s">
        <v>1397</v>
      </c>
      <c r="AN139" s="100">
        <v>40713.950162037036</v>
      </c>
      <c r="AO139" s="88" t="s">
        <v>208</v>
      </c>
      <c r="AP139" s="70" t="s">
        <v>1953</v>
      </c>
      <c r="AQ139" s="88" t="s">
        <v>65</v>
      </c>
      <c r="AR139" s="49"/>
      <c r="AS139" s="49"/>
      <c r="AT139" s="49"/>
      <c r="AU139" s="49"/>
      <c r="AV139" s="49"/>
      <c r="AW139" s="49"/>
      <c r="AX139" s="49"/>
      <c r="AY139" s="49"/>
      <c r="AZ139" s="49"/>
      <c r="BA139" s="49"/>
    </row>
    <row r="140" spans="1:54" ht="41.45" customHeight="1">
      <c r="A140" s="67" t="s">
        <v>327</v>
      </c>
      <c r="C140" s="75" t="s">
        <v>3043</v>
      </c>
      <c r="D140" s="75" t="s">
        <v>59</v>
      </c>
      <c r="E140" s="76">
        <v>1.5000498079660629</v>
      </c>
      <c r="F140" s="104">
        <v>10.000527378464197</v>
      </c>
      <c r="G140" s="105" t="s">
        <v>1726</v>
      </c>
      <c r="H140" s="106"/>
      <c r="I140" s="74" t="s">
        <v>327</v>
      </c>
      <c r="J140" s="79"/>
      <c r="K140" s="107"/>
      <c r="L140" s="51" t="s">
        <v>2182</v>
      </c>
      <c r="M140" s="108">
        <v>1.0585858876114798</v>
      </c>
      <c r="N140" s="83">
        <v>2167.001708984375</v>
      </c>
      <c r="O140" s="83">
        <v>7102.2314453125</v>
      </c>
      <c r="P140" s="84"/>
      <c r="Q140" s="85"/>
      <c r="R140" s="85"/>
      <c r="S140" s="109"/>
      <c r="T140" s="49">
        <v>1</v>
      </c>
      <c r="U140" s="49">
        <v>1</v>
      </c>
      <c r="V140" s="50">
        <v>0</v>
      </c>
      <c r="W140" s="50">
        <v>0</v>
      </c>
      <c r="X140" s="50">
        <v>0</v>
      </c>
      <c r="Y140" s="50">
        <v>0.99999800000000005</v>
      </c>
      <c r="Z140" s="50">
        <v>0</v>
      </c>
      <c r="AA140" s="50" t="s">
        <v>3033</v>
      </c>
      <c r="AB140" s="80">
        <v>140</v>
      </c>
      <c r="AC14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0" s="81"/>
      <c r="AE140" s="88">
        <v>167</v>
      </c>
      <c r="AF140" s="88">
        <v>211</v>
      </c>
      <c r="AG140" s="88">
        <v>12458</v>
      </c>
      <c r="AH140" s="88">
        <v>706</v>
      </c>
      <c r="AI140" s="88">
        <v>3600</v>
      </c>
      <c r="AJ140" s="88" t="s">
        <v>1228</v>
      </c>
      <c r="AK140" s="88"/>
      <c r="AL140" s="70"/>
      <c r="AM140" s="88" t="s">
        <v>1397</v>
      </c>
      <c r="AN140" s="100">
        <v>40691.804988425924</v>
      </c>
      <c r="AO140" s="88" t="s">
        <v>208</v>
      </c>
      <c r="AP140" s="70" t="s">
        <v>1954</v>
      </c>
      <c r="AQ140" s="88" t="s">
        <v>66</v>
      </c>
      <c r="AR140" s="49" t="s">
        <v>607</v>
      </c>
      <c r="AS140" s="49" t="s">
        <v>607</v>
      </c>
      <c r="AT140" s="49" t="s">
        <v>645</v>
      </c>
      <c r="AU140" s="49" t="s">
        <v>645</v>
      </c>
      <c r="AV140" s="49"/>
      <c r="AW140" s="49"/>
      <c r="AX140" s="136" t="s">
        <v>2860</v>
      </c>
      <c r="AY140" s="136" t="s">
        <v>2860</v>
      </c>
      <c r="AZ140" s="136" t="s">
        <v>2979</v>
      </c>
      <c r="BA140" s="136" t="s">
        <v>2979</v>
      </c>
      <c r="BB140" s="71"/>
    </row>
    <row r="141" spans="1:54" ht="41.45" customHeight="1">
      <c r="A141" s="67" t="s">
        <v>328</v>
      </c>
      <c r="C141" s="75" t="s">
        <v>3062</v>
      </c>
      <c r="D141" s="75" t="s">
        <v>56</v>
      </c>
      <c r="E141" s="76">
        <v>1.500800519377637</v>
      </c>
      <c r="F141" s="104">
        <v>10.008476087527923</v>
      </c>
      <c r="G141" s="105" t="s">
        <v>1727</v>
      </c>
      <c r="H141" s="106"/>
      <c r="I141" s="74" t="s">
        <v>328</v>
      </c>
      <c r="J141" s="79"/>
      <c r="K141" s="107"/>
      <c r="L141" s="51" t="s">
        <v>2183</v>
      </c>
      <c r="M141" s="108">
        <v>1.9415991456018129</v>
      </c>
      <c r="N141" s="83">
        <v>6491.4267578125</v>
      </c>
      <c r="O141" s="83">
        <v>9559.046875</v>
      </c>
      <c r="P141" s="84"/>
      <c r="Q141" s="85"/>
      <c r="R141" s="85"/>
      <c r="S141" s="109"/>
      <c r="T141" s="49">
        <v>0</v>
      </c>
      <c r="U141" s="49">
        <v>1</v>
      </c>
      <c r="V141" s="50">
        <v>0</v>
      </c>
      <c r="W141" s="50">
        <v>1</v>
      </c>
      <c r="X141" s="50">
        <v>0</v>
      </c>
      <c r="Y141" s="50">
        <v>0.99999800000000005</v>
      </c>
      <c r="Z141" s="50">
        <v>0</v>
      </c>
      <c r="AA141" s="50">
        <v>0</v>
      </c>
      <c r="AB141" s="80">
        <v>141</v>
      </c>
      <c r="AC14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1" s="81"/>
      <c r="AE141" s="88">
        <v>698</v>
      </c>
      <c r="AF141" s="88">
        <v>3346</v>
      </c>
      <c r="AG141" s="88">
        <v>14521</v>
      </c>
      <c r="AH141" s="88">
        <v>6291</v>
      </c>
      <c r="AI141" s="88">
        <v>-10800</v>
      </c>
      <c r="AJ141" s="88" t="s">
        <v>1229</v>
      </c>
      <c r="AK141" s="88" t="s">
        <v>1398</v>
      </c>
      <c r="AL141" s="70" t="s">
        <v>1505</v>
      </c>
      <c r="AM141" s="88" t="s">
        <v>1565</v>
      </c>
      <c r="AN141" s="100">
        <v>40542.636388888888</v>
      </c>
      <c r="AO141" s="88" t="s">
        <v>208</v>
      </c>
      <c r="AP141" s="70" t="s">
        <v>1955</v>
      </c>
      <c r="AQ141" s="88" t="s">
        <v>66</v>
      </c>
      <c r="AR141" s="49" t="s">
        <v>608</v>
      </c>
      <c r="AS141" s="49" t="s">
        <v>608</v>
      </c>
      <c r="AT141" s="49" t="s">
        <v>646</v>
      </c>
      <c r="AU141" s="49" t="s">
        <v>646</v>
      </c>
      <c r="AV141" s="49" t="s">
        <v>678</v>
      </c>
      <c r="AW141" s="49" t="s">
        <v>678</v>
      </c>
      <c r="AX141" s="136" t="s">
        <v>2861</v>
      </c>
      <c r="AY141" s="136" t="s">
        <v>2861</v>
      </c>
      <c r="AZ141" s="136" t="s">
        <v>2980</v>
      </c>
      <c r="BA141" s="136" t="s">
        <v>2980</v>
      </c>
      <c r="BB141" s="71"/>
    </row>
    <row r="142" spans="1:54" ht="41.45" customHeight="1">
      <c r="A142" s="67" t="s">
        <v>418</v>
      </c>
      <c r="C142" s="75" t="s">
        <v>3039</v>
      </c>
      <c r="D142" s="75" t="s">
        <v>59</v>
      </c>
      <c r="E142" s="76">
        <v>1.5004952061241261</v>
      </c>
      <c r="F142" s="104">
        <v>10.005243358961335</v>
      </c>
      <c r="G142" s="105" t="s">
        <v>1728</v>
      </c>
      <c r="H142" s="106"/>
      <c r="I142" s="74" t="s">
        <v>418</v>
      </c>
      <c r="J142" s="79"/>
      <c r="K142" s="107"/>
      <c r="L142" s="51" t="s">
        <v>2184</v>
      </c>
      <c r="M142" s="108">
        <v>1.5824789210602899</v>
      </c>
      <c r="N142" s="83">
        <v>5886.0068359375</v>
      </c>
      <c r="O142" s="83">
        <v>9336.7607421875</v>
      </c>
      <c r="P142" s="84"/>
      <c r="Q142" s="85"/>
      <c r="R142" s="85"/>
      <c r="S142" s="109"/>
      <c r="T142" s="49">
        <v>1</v>
      </c>
      <c r="U142" s="49">
        <v>0</v>
      </c>
      <c r="V142" s="50">
        <v>0</v>
      </c>
      <c r="W142" s="50">
        <v>1</v>
      </c>
      <c r="X142" s="50">
        <v>0</v>
      </c>
      <c r="Y142" s="50">
        <v>0.99999800000000005</v>
      </c>
      <c r="Z142" s="50">
        <v>0</v>
      </c>
      <c r="AA142" s="50">
        <v>0</v>
      </c>
      <c r="AB142" s="80">
        <v>142</v>
      </c>
      <c r="AC14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2" s="81"/>
      <c r="AE142" s="88">
        <v>560</v>
      </c>
      <c r="AF142" s="88">
        <v>2071</v>
      </c>
      <c r="AG142" s="88">
        <v>19021</v>
      </c>
      <c r="AH142" s="88">
        <v>5724</v>
      </c>
      <c r="AI142" s="88">
        <v>-14400</v>
      </c>
      <c r="AJ142" s="88" t="s">
        <v>1230</v>
      </c>
      <c r="AK142" s="88" t="s">
        <v>1318</v>
      </c>
      <c r="AL142" s="70" t="s">
        <v>1506</v>
      </c>
      <c r="AM142" s="88" t="s">
        <v>1564</v>
      </c>
      <c r="AN142" s="100">
        <v>39870.984606481485</v>
      </c>
      <c r="AO142" s="88" t="s">
        <v>208</v>
      </c>
      <c r="AP142" s="70" t="s">
        <v>1956</v>
      </c>
      <c r="AQ142" s="88" t="s">
        <v>65</v>
      </c>
      <c r="AR142" s="49"/>
      <c r="AS142" s="49"/>
      <c r="AT142" s="49"/>
      <c r="AU142" s="49"/>
      <c r="AV142" s="49"/>
      <c r="AW142" s="49"/>
      <c r="AX142" s="49"/>
      <c r="AY142" s="49"/>
      <c r="AZ142" s="49"/>
      <c r="BA142" s="49"/>
    </row>
    <row r="143" spans="1:54" ht="41.45" customHeight="1">
      <c r="A143" s="67" t="s">
        <v>329</v>
      </c>
      <c r="C143" s="75" t="s">
        <v>3043</v>
      </c>
      <c r="D143" s="75" t="s">
        <v>59</v>
      </c>
      <c r="E143" s="76">
        <v>1.5003793068184796</v>
      </c>
      <c r="F143" s="104">
        <v>10.004016189842725</v>
      </c>
      <c r="G143" s="105" t="s">
        <v>1729</v>
      </c>
      <c r="H143" s="106"/>
      <c r="I143" s="74" t="s">
        <v>329</v>
      </c>
      <c r="J143" s="79"/>
      <c r="K143" s="107"/>
      <c r="L143" s="51" t="s">
        <v>2185</v>
      </c>
      <c r="M143" s="108">
        <v>1.4461540671951156</v>
      </c>
      <c r="N143" s="83">
        <v>5540.05322265625</v>
      </c>
      <c r="O143" s="83">
        <v>8044.38134765625</v>
      </c>
      <c r="P143" s="84" t="s">
        <v>65</v>
      </c>
      <c r="Q143" s="85"/>
      <c r="R143" s="85"/>
      <c r="S143" s="109"/>
      <c r="T143" s="49">
        <v>1</v>
      </c>
      <c r="U143" s="49">
        <v>1</v>
      </c>
      <c r="V143" s="50">
        <v>0</v>
      </c>
      <c r="W143" s="50">
        <v>0</v>
      </c>
      <c r="X143" s="50">
        <v>0</v>
      </c>
      <c r="Y143" s="50">
        <v>0.99999800000000005</v>
      </c>
      <c r="Z143" s="50">
        <v>0</v>
      </c>
      <c r="AA143" s="50" t="s">
        <v>3033</v>
      </c>
      <c r="AB143" s="80">
        <v>143</v>
      </c>
      <c r="AC14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3" s="81"/>
      <c r="AE143" s="88">
        <v>1804</v>
      </c>
      <c r="AF143" s="88">
        <v>1587</v>
      </c>
      <c r="AG143" s="88">
        <v>11774</v>
      </c>
      <c r="AH143" s="88">
        <v>1690</v>
      </c>
      <c r="AI143" s="88">
        <v>-10800</v>
      </c>
      <c r="AJ143" s="88" t="s">
        <v>1231</v>
      </c>
      <c r="AK143" s="88" t="s">
        <v>1399</v>
      </c>
      <c r="AL143" s="70" t="s">
        <v>1507</v>
      </c>
      <c r="AM143" s="88" t="s">
        <v>1565</v>
      </c>
      <c r="AN143" s="100">
        <v>40813.944884259261</v>
      </c>
      <c r="AO143" s="88" t="s">
        <v>208</v>
      </c>
      <c r="AP143" s="70" t="s">
        <v>1957</v>
      </c>
      <c r="AQ143" s="88" t="s">
        <v>66</v>
      </c>
      <c r="AR143" s="49"/>
      <c r="AS143" s="49"/>
      <c r="AT143" s="49"/>
      <c r="AU143" s="49"/>
      <c r="AV143" s="49"/>
      <c r="AW143" s="49"/>
      <c r="AX143" s="136" t="s">
        <v>2862</v>
      </c>
      <c r="AY143" s="136" t="s">
        <v>2862</v>
      </c>
      <c r="AZ143" s="136" t="s">
        <v>2981</v>
      </c>
      <c r="BA143" s="136" t="s">
        <v>2981</v>
      </c>
      <c r="BB143" s="71"/>
    </row>
    <row r="144" spans="1:54" ht="41.45" customHeight="1">
      <c r="A144" s="67" t="s">
        <v>330</v>
      </c>
      <c r="C144" s="75" t="s">
        <v>3043</v>
      </c>
      <c r="D144" s="75" t="s">
        <v>59</v>
      </c>
      <c r="E144" s="76">
        <v>1.5005715943028477</v>
      </c>
      <c r="F144" s="104">
        <v>10.006052174971328</v>
      </c>
      <c r="G144" s="105" t="s">
        <v>1730</v>
      </c>
      <c r="H144" s="106"/>
      <c r="I144" s="74" t="s">
        <v>330</v>
      </c>
      <c r="J144" s="79"/>
      <c r="K144" s="107"/>
      <c r="L144" s="51" t="s">
        <v>2186</v>
      </c>
      <c r="M144" s="108">
        <v>1.6723293929259728</v>
      </c>
      <c r="N144" s="83">
        <v>6145.47265625</v>
      </c>
      <c r="O144" s="83">
        <v>9708.56640625</v>
      </c>
      <c r="P144" s="84"/>
      <c r="Q144" s="85"/>
      <c r="R144" s="85"/>
      <c r="S144" s="109"/>
      <c r="T144" s="49">
        <v>1</v>
      </c>
      <c r="U144" s="49">
        <v>1</v>
      </c>
      <c r="V144" s="50">
        <v>0</v>
      </c>
      <c r="W144" s="50">
        <v>0</v>
      </c>
      <c r="X144" s="50">
        <v>0</v>
      </c>
      <c r="Y144" s="50">
        <v>0.99999800000000005</v>
      </c>
      <c r="Z144" s="50">
        <v>0</v>
      </c>
      <c r="AA144" s="50" t="s">
        <v>3033</v>
      </c>
      <c r="AB144" s="80">
        <v>144</v>
      </c>
      <c r="AC14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4" s="81"/>
      <c r="AE144" s="88">
        <v>799</v>
      </c>
      <c r="AF144" s="88">
        <v>2390</v>
      </c>
      <c r="AG144" s="88">
        <v>8410</v>
      </c>
      <c r="AH144" s="88">
        <v>855</v>
      </c>
      <c r="AI144" s="88">
        <v>-14400</v>
      </c>
      <c r="AJ144" s="88" t="s">
        <v>1232</v>
      </c>
      <c r="AK144" s="88" t="s">
        <v>1400</v>
      </c>
      <c r="AL144" s="70" t="s">
        <v>1508</v>
      </c>
      <c r="AM144" s="88" t="s">
        <v>1564</v>
      </c>
      <c r="AN144" s="100">
        <v>40087.683252314811</v>
      </c>
      <c r="AO144" s="88" t="s">
        <v>208</v>
      </c>
      <c r="AP144" s="70" t="s">
        <v>1958</v>
      </c>
      <c r="AQ144" s="88" t="s">
        <v>66</v>
      </c>
      <c r="AR144" s="49" t="s">
        <v>609</v>
      </c>
      <c r="AS144" s="49" t="s">
        <v>609</v>
      </c>
      <c r="AT144" s="49" t="s">
        <v>647</v>
      </c>
      <c r="AU144" s="49" t="s">
        <v>647</v>
      </c>
      <c r="AV144" s="49"/>
      <c r="AW144" s="49"/>
      <c r="AX144" s="136" t="s">
        <v>2863</v>
      </c>
      <c r="AY144" s="136" t="s">
        <v>2863</v>
      </c>
      <c r="AZ144" s="136" t="s">
        <v>2982</v>
      </c>
      <c r="BA144" s="136" t="s">
        <v>2982</v>
      </c>
      <c r="BB144" s="71"/>
    </row>
    <row r="145" spans="1:54" ht="41.45" customHeight="1">
      <c r="A145" s="67" t="s">
        <v>331</v>
      </c>
      <c r="C145" s="75" t="s">
        <v>3043</v>
      </c>
      <c r="D145" s="75" t="s">
        <v>56</v>
      </c>
      <c r="E145" s="76">
        <v>1.5013065012636517</v>
      </c>
      <c r="F145" s="104">
        <v>10.013833542791607</v>
      </c>
      <c r="G145" s="105" t="s">
        <v>1731</v>
      </c>
      <c r="H145" s="106"/>
      <c r="I145" s="74" t="s">
        <v>331</v>
      </c>
      <c r="J145" s="79"/>
      <c r="K145" s="107"/>
      <c r="L145" s="51" t="s">
        <v>2187</v>
      </c>
      <c r="M145" s="108">
        <v>2.5367528981165095</v>
      </c>
      <c r="N145" s="83">
        <v>7010.357421875</v>
      </c>
      <c r="O145" s="83">
        <v>7673.669921875</v>
      </c>
      <c r="P145" s="84"/>
      <c r="Q145" s="85"/>
      <c r="R145" s="85"/>
      <c r="S145" s="109"/>
      <c r="T145" s="49">
        <v>0</v>
      </c>
      <c r="U145" s="49">
        <v>1</v>
      </c>
      <c r="V145" s="50">
        <v>0</v>
      </c>
      <c r="W145" s="50">
        <v>1</v>
      </c>
      <c r="X145" s="50">
        <v>0</v>
      </c>
      <c r="Y145" s="50">
        <v>0.99999800000000005</v>
      </c>
      <c r="Z145" s="50">
        <v>0</v>
      </c>
      <c r="AA145" s="50">
        <v>0</v>
      </c>
      <c r="AB145" s="80">
        <v>145</v>
      </c>
      <c r="AC14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5" s="81"/>
      <c r="AE145" s="88">
        <v>1041</v>
      </c>
      <c r="AF145" s="88">
        <v>5459</v>
      </c>
      <c r="AG145" s="88">
        <v>9446</v>
      </c>
      <c r="AH145" s="88">
        <v>4522</v>
      </c>
      <c r="AI145" s="88">
        <v>-10800</v>
      </c>
      <c r="AJ145" s="88" t="s">
        <v>1233</v>
      </c>
      <c r="AK145" s="88" t="s">
        <v>1401</v>
      </c>
      <c r="AL145" s="70" t="s">
        <v>1509</v>
      </c>
      <c r="AM145" s="88" t="s">
        <v>1565</v>
      </c>
      <c r="AN145" s="100">
        <v>41004.149942129632</v>
      </c>
      <c r="AO145" s="88" t="s">
        <v>208</v>
      </c>
      <c r="AP145" s="70" t="s">
        <v>1959</v>
      </c>
      <c r="AQ145" s="88" t="s">
        <v>66</v>
      </c>
      <c r="AR145" s="49"/>
      <c r="AS145" s="49"/>
      <c r="AT145" s="49"/>
      <c r="AU145" s="49"/>
      <c r="AV145" s="49" t="s">
        <v>679</v>
      </c>
      <c r="AW145" s="49" t="s">
        <v>679</v>
      </c>
      <c r="AX145" s="136" t="s">
        <v>2864</v>
      </c>
      <c r="AY145" s="136" t="s">
        <v>2864</v>
      </c>
      <c r="AZ145" s="136" t="s">
        <v>2983</v>
      </c>
      <c r="BA145" s="136" t="s">
        <v>2983</v>
      </c>
      <c r="BB145" s="71"/>
    </row>
    <row r="146" spans="1:54" ht="41.45" customHeight="1">
      <c r="A146" s="67" t="s">
        <v>419</v>
      </c>
      <c r="C146" s="75" t="s">
        <v>3035</v>
      </c>
      <c r="D146" s="75" t="s">
        <v>59</v>
      </c>
      <c r="E146" s="76">
        <v>1.5035236741375799</v>
      </c>
      <c r="F146" s="104">
        <v>10.037309490868493</v>
      </c>
      <c r="G146" s="105" t="s">
        <v>1732</v>
      </c>
      <c r="H146" s="106"/>
      <c r="I146" s="74" t="s">
        <v>419</v>
      </c>
      <c r="J146" s="79"/>
      <c r="K146" s="107"/>
      <c r="L146" s="51" t="s">
        <v>2188</v>
      </c>
      <c r="M146" s="108">
        <v>5.1446698855909894</v>
      </c>
      <c r="N146" s="83">
        <v>8740.1279296875</v>
      </c>
      <c r="O146" s="83">
        <v>290.53057861328125</v>
      </c>
      <c r="P146" s="84"/>
      <c r="Q146" s="85"/>
      <c r="R146" s="85"/>
      <c r="S146" s="109"/>
      <c r="T146" s="49">
        <v>1</v>
      </c>
      <c r="U146" s="49">
        <v>0</v>
      </c>
      <c r="V146" s="50">
        <v>0</v>
      </c>
      <c r="W146" s="50">
        <v>1</v>
      </c>
      <c r="X146" s="50">
        <v>0</v>
      </c>
      <c r="Y146" s="50">
        <v>0.99999800000000005</v>
      </c>
      <c r="Z146" s="50">
        <v>0</v>
      </c>
      <c r="AA146" s="50">
        <v>0</v>
      </c>
      <c r="AB146" s="80">
        <v>146</v>
      </c>
      <c r="AC14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6" s="81"/>
      <c r="AE146" s="88">
        <v>1892</v>
      </c>
      <c r="AF146" s="88">
        <v>14718</v>
      </c>
      <c r="AG146" s="88">
        <v>4394</v>
      </c>
      <c r="AH146" s="88">
        <v>649</v>
      </c>
      <c r="AI146" s="88">
        <v>-18000</v>
      </c>
      <c r="AJ146" s="88" t="s">
        <v>1234</v>
      </c>
      <c r="AK146" s="88" t="s">
        <v>1402</v>
      </c>
      <c r="AL146" s="70" t="s">
        <v>1510</v>
      </c>
      <c r="AM146" s="88" t="s">
        <v>1562</v>
      </c>
      <c r="AN146" s="100">
        <v>39606.161157407405</v>
      </c>
      <c r="AO146" s="88" t="s">
        <v>208</v>
      </c>
      <c r="AP146" s="70" t="s">
        <v>1960</v>
      </c>
      <c r="AQ146" s="88" t="s">
        <v>65</v>
      </c>
      <c r="AR146" s="49"/>
      <c r="AS146" s="49"/>
      <c r="AT146" s="49"/>
      <c r="AU146" s="49"/>
      <c r="AV146" s="49"/>
      <c r="AW146" s="49"/>
      <c r="AX146" s="49"/>
      <c r="AY146" s="49"/>
      <c r="AZ146" s="49"/>
      <c r="BA146" s="49"/>
    </row>
    <row r="147" spans="1:54" ht="41.45" customHeight="1">
      <c r="A147" s="67" t="s">
        <v>332</v>
      </c>
      <c r="C147" s="75" t="s">
        <v>3035</v>
      </c>
      <c r="D147" s="75" t="s">
        <v>56</v>
      </c>
      <c r="E147" s="76">
        <v>1.5000129309142662</v>
      </c>
      <c r="F147" s="104">
        <v>10.00013691556282</v>
      </c>
      <c r="G147" s="105" t="s">
        <v>1733</v>
      </c>
      <c r="H147" s="106"/>
      <c r="I147" s="74" t="s">
        <v>332</v>
      </c>
      <c r="J147" s="79"/>
      <c r="K147" s="107"/>
      <c r="L147" s="51" t="s">
        <v>2189</v>
      </c>
      <c r="M147" s="108">
        <v>1.0152097977452881</v>
      </c>
      <c r="N147" s="83">
        <v>1129.139892578125</v>
      </c>
      <c r="O147" s="83">
        <v>9708.583984375</v>
      </c>
      <c r="P147" s="84"/>
      <c r="Q147" s="85"/>
      <c r="R147" s="85"/>
      <c r="S147" s="109"/>
      <c r="T147" s="49">
        <v>0</v>
      </c>
      <c r="U147" s="49">
        <v>1</v>
      </c>
      <c r="V147" s="50">
        <v>0</v>
      </c>
      <c r="W147" s="50">
        <v>0.14285700000000001</v>
      </c>
      <c r="X147" s="50">
        <v>0</v>
      </c>
      <c r="Y147" s="50">
        <v>0.59523700000000002</v>
      </c>
      <c r="Z147" s="50">
        <v>0</v>
      </c>
      <c r="AA147" s="50">
        <v>0</v>
      </c>
      <c r="AB147" s="80">
        <v>147</v>
      </c>
      <c r="AC14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7" s="81"/>
      <c r="AE147" s="88">
        <v>73</v>
      </c>
      <c r="AF147" s="88">
        <v>57</v>
      </c>
      <c r="AG147" s="88">
        <v>543</v>
      </c>
      <c r="AH147" s="88">
        <v>1096</v>
      </c>
      <c r="AI147" s="88">
        <v>3600</v>
      </c>
      <c r="AJ147" s="88" t="s">
        <v>1235</v>
      </c>
      <c r="AK147" s="88" t="s">
        <v>1403</v>
      </c>
      <c r="AL147" s="70"/>
      <c r="AM147" s="88" t="s">
        <v>1397</v>
      </c>
      <c r="AN147" s="100">
        <v>41522.899421296293</v>
      </c>
      <c r="AO147" s="88" t="s">
        <v>208</v>
      </c>
      <c r="AP147" s="70" t="s">
        <v>1961</v>
      </c>
      <c r="AQ147" s="88" t="s">
        <v>66</v>
      </c>
      <c r="AR147" s="49" t="s">
        <v>610</v>
      </c>
      <c r="AS147" s="49" t="s">
        <v>610</v>
      </c>
      <c r="AT147" s="49" t="s">
        <v>648</v>
      </c>
      <c r="AU147" s="49" t="s">
        <v>648</v>
      </c>
      <c r="AV147" s="49" t="s">
        <v>680</v>
      </c>
      <c r="AW147" s="49" t="s">
        <v>680</v>
      </c>
      <c r="AX147" s="136" t="s">
        <v>2865</v>
      </c>
      <c r="AY147" s="136" t="s">
        <v>2865</v>
      </c>
      <c r="AZ147" s="136" t="s">
        <v>2984</v>
      </c>
      <c r="BA147" s="136" t="s">
        <v>2984</v>
      </c>
      <c r="BB147" s="71"/>
    </row>
    <row r="148" spans="1:54" ht="41.45" customHeight="1">
      <c r="A148" s="67" t="s">
        <v>349</v>
      </c>
      <c r="C148" s="75" t="s">
        <v>3043</v>
      </c>
      <c r="D148" s="75" t="s">
        <v>59</v>
      </c>
      <c r="E148" s="76">
        <v>1.5019611886637294</v>
      </c>
      <c r="F148" s="104">
        <v>10.020765527027724</v>
      </c>
      <c r="G148" s="105" t="s">
        <v>1734</v>
      </c>
      <c r="H148" s="106"/>
      <c r="I148" s="74" t="s">
        <v>349</v>
      </c>
      <c r="J148" s="79"/>
      <c r="K148" s="107"/>
      <c r="L148" s="51" t="s">
        <v>2190</v>
      </c>
      <c r="M148" s="108">
        <v>3.3068193247020186</v>
      </c>
      <c r="N148" s="83">
        <v>7269.82275390625</v>
      </c>
      <c r="O148" s="83">
        <v>6238.388671875</v>
      </c>
      <c r="P148" s="84"/>
      <c r="Q148" s="85"/>
      <c r="R148" s="85"/>
      <c r="S148" s="109"/>
      <c r="T148" s="49">
        <v>5</v>
      </c>
      <c r="U148" s="49">
        <v>1</v>
      </c>
      <c r="V148" s="50">
        <v>12</v>
      </c>
      <c r="W148" s="50">
        <v>0.25</v>
      </c>
      <c r="X148" s="50">
        <v>0</v>
      </c>
      <c r="Y148" s="50">
        <v>2.6190410000000002</v>
      </c>
      <c r="Z148" s="50">
        <v>0</v>
      </c>
      <c r="AA148" s="50">
        <v>0</v>
      </c>
      <c r="AB148" s="80">
        <v>148</v>
      </c>
      <c r="AC14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8" s="81"/>
      <c r="AE148" s="88">
        <v>1596</v>
      </c>
      <c r="AF148" s="88">
        <v>8193</v>
      </c>
      <c r="AG148" s="88">
        <v>7830</v>
      </c>
      <c r="AH148" s="88">
        <v>151</v>
      </c>
      <c r="AI148" s="88">
        <v>3600</v>
      </c>
      <c r="AJ148" s="88" t="s">
        <v>1236</v>
      </c>
      <c r="AK148" s="88"/>
      <c r="AL148" s="70" t="s">
        <v>1511</v>
      </c>
      <c r="AM148" s="88" t="s">
        <v>1397</v>
      </c>
      <c r="AN148" s="100">
        <v>40130.463437500002</v>
      </c>
      <c r="AO148" s="88" t="s">
        <v>208</v>
      </c>
      <c r="AP148" s="70" t="s">
        <v>1962</v>
      </c>
      <c r="AQ148" s="88" t="s">
        <v>66</v>
      </c>
      <c r="AR148" s="49" t="s">
        <v>610</v>
      </c>
      <c r="AS148" s="49" t="s">
        <v>610</v>
      </c>
      <c r="AT148" s="49" t="s">
        <v>648</v>
      </c>
      <c r="AU148" s="49" t="s">
        <v>648</v>
      </c>
      <c r="AV148" s="49" t="s">
        <v>680</v>
      </c>
      <c r="AW148" s="49" t="s">
        <v>680</v>
      </c>
      <c r="AX148" s="136" t="s">
        <v>2545</v>
      </c>
      <c r="AY148" s="136" t="s">
        <v>2545</v>
      </c>
      <c r="AZ148" s="136" t="s">
        <v>2985</v>
      </c>
      <c r="BA148" s="136" t="s">
        <v>2985</v>
      </c>
      <c r="BB148" s="71"/>
    </row>
    <row r="149" spans="1:54" ht="41.45" customHeight="1">
      <c r="A149" s="67" t="s">
        <v>333</v>
      </c>
      <c r="C149" s="75" t="s">
        <v>3035</v>
      </c>
      <c r="D149" s="75" t="s">
        <v>56</v>
      </c>
      <c r="E149" s="76">
        <v>1.5000129309142662</v>
      </c>
      <c r="F149" s="104">
        <v>10.00013691556282</v>
      </c>
      <c r="G149" s="105" t="s">
        <v>1735</v>
      </c>
      <c r="H149" s="106"/>
      <c r="I149" s="74" t="s">
        <v>333</v>
      </c>
      <c r="J149" s="79"/>
      <c r="K149" s="107"/>
      <c r="L149" s="51" t="s">
        <v>2191</v>
      </c>
      <c r="M149" s="108">
        <v>1.0152097977452881</v>
      </c>
      <c r="N149" s="83">
        <v>1085.8956298828125</v>
      </c>
      <c r="O149" s="83">
        <v>9652.7177734375</v>
      </c>
      <c r="P149" s="84" t="s">
        <v>65</v>
      </c>
      <c r="Q149" s="85"/>
      <c r="R149" s="85"/>
      <c r="S149" s="109"/>
      <c r="T149" s="49">
        <v>0</v>
      </c>
      <c r="U149" s="49">
        <v>1</v>
      </c>
      <c r="V149" s="50">
        <v>0</v>
      </c>
      <c r="W149" s="50">
        <v>0.04</v>
      </c>
      <c r="X149" s="50">
        <v>0</v>
      </c>
      <c r="Y149" s="50">
        <v>0.55888099999999996</v>
      </c>
      <c r="Z149" s="50">
        <v>0</v>
      </c>
      <c r="AA149" s="50">
        <v>0</v>
      </c>
      <c r="AB149" s="80">
        <v>149</v>
      </c>
      <c r="AC14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49" s="81"/>
      <c r="AE149" s="88">
        <v>175</v>
      </c>
      <c r="AF149" s="88">
        <v>57</v>
      </c>
      <c r="AG149" s="88">
        <v>476</v>
      </c>
      <c r="AH149" s="88">
        <v>281</v>
      </c>
      <c r="AI149" s="88"/>
      <c r="AJ149" s="88" t="s">
        <v>1237</v>
      </c>
      <c r="AK149" s="88" t="s">
        <v>1404</v>
      </c>
      <c r="AL149" s="70" t="s">
        <v>1512</v>
      </c>
      <c r="AM149" s="88"/>
      <c r="AN149" s="100">
        <v>41924.089999999997</v>
      </c>
      <c r="AO149" s="88" t="s">
        <v>208</v>
      </c>
      <c r="AP149" s="70" t="s">
        <v>1963</v>
      </c>
      <c r="AQ149" s="88" t="s">
        <v>66</v>
      </c>
      <c r="AR149" s="49" t="s">
        <v>596</v>
      </c>
      <c r="AS149" s="49" t="s">
        <v>596</v>
      </c>
      <c r="AT149" s="49" t="s">
        <v>639</v>
      </c>
      <c r="AU149" s="49" t="s">
        <v>639</v>
      </c>
      <c r="AV149" s="49"/>
      <c r="AW149" s="49"/>
      <c r="AX149" s="136" t="s">
        <v>2839</v>
      </c>
      <c r="AY149" s="136" t="s">
        <v>2839</v>
      </c>
      <c r="AZ149" s="136" t="s">
        <v>2957</v>
      </c>
      <c r="BA149" s="136" t="s">
        <v>2957</v>
      </c>
      <c r="BB149" s="71"/>
    </row>
    <row r="150" spans="1:54" ht="41.45" customHeight="1">
      <c r="A150" s="67" t="s">
        <v>334</v>
      </c>
      <c r="C150" s="75" t="s">
        <v>3048</v>
      </c>
      <c r="D150" s="75" t="s">
        <v>59</v>
      </c>
      <c r="E150" s="76">
        <v>1.5001630731965812</v>
      </c>
      <c r="F150" s="104">
        <v>10.001726657375565</v>
      </c>
      <c r="G150" s="105" t="s">
        <v>1736</v>
      </c>
      <c r="H150" s="106"/>
      <c r="I150" s="74" t="s">
        <v>334</v>
      </c>
      <c r="J150" s="79"/>
      <c r="K150" s="107"/>
      <c r="L150" s="51" t="s">
        <v>2192</v>
      </c>
      <c r="M150" s="108">
        <v>1.1918124493433546</v>
      </c>
      <c r="N150" s="83">
        <v>4112.99267578125</v>
      </c>
      <c r="O150" s="83">
        <v>662.23956298828125</v>
      </c>
      <c r="P150" s="84"/>
      <c r="Q150" s="85"/>
      <c r="R150" s="85"/>
      <c r="S150" s="109"/>
      <c r="T150" s="49">
        <v>2</v>
      </c>
      <c r="U150" s="49">
        <v>1</v>
      </c>
      <c r="V150" s="50">
        <v>0</v>
      </c>
      <c r="W150" s="50">
        <v>1</v>
      </c>
      <c r="X150" s="50">
        <v>0</v>
      </c>
      <c r="Y150" s="50">
        <v>1.298243</v>
      </c>
      <c r="Z150" s="50">
        <v>0</v>
      </c>
      <c r="AA150" s="50">
        <v>0</v>
      </c>
      <c r="AB150" s="80">
        <v>150</v>
      </c>
      <c r="AC15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0" s="81"/>
      <c r="AE150" s="88">
        <v>824</v>
      </c>
      <c r="AF150" s="88">
        <v>684</v>
      </c>
      <c r="AG150" s="88">
        <v>35857</v>
      </c>
      <c r="AH150" s="88">
        <v>38286</v>
      </c>
      <c r="AI150" s="88">
        <v>-21600</v>
      </c>
      <c r="AJ150" s="88" t="s">
        <v>1238</v>
      </c>
      <c r="AK150" s="88" t="s">
        <v>1405</v>
      </c>
      <c r="AL150" s="70" t="s">
        <v>1513</v>
      </c>
      <c r="AM150" s="88" t="s">
        <v>1579</v>
      </c>
      <c r="AN150" s="100">
        <v>41689.901747685188</v>
      </c>
      <c r="AO150" s="88" t="s">
        <v>208</v>
      </c>
      <c r="AP150" s="70" t="s">
        <v>1964</v>
      </c>
      <c r="AQ150" s="88" t="s">
        <v>66</v>
      </c>
      <c r="AR150" s="49"/>
      <c r="AS150" s="49"/>
      <c r="AT150" s="49"/>
      <c r="AU150" s="49"/>
      <c r="AV150" s="49"/>
      <c r="AW150" s="49"/>
      <c r="AX150" s="136" t="s">
        <v>2559</v>
      </c>
      <c r="AY150" s="136" t="s">
        <v>2559</v>
      </c>
      <c r="AZ150" s="136" t="s">
        <v>2678</v>
      </c>
      <c r="BA150" s="136" t="s">
        <v>2678</v>
      </c>
      <c r="BB150" s="71"/>
    </row>
    <row r="151" spans="1:54" ht="41.45" customHeight="1">
      <c r="A151" s="67" t="s">
        <v>335</v>
      </c>
      <c r="C151" s="75" t="s">
        <v>3053</v>
      </c>
      <c r="D151" s="75" t="s">
        <v>56</v>
      </c>
      <c r="E151" s="76">
        <v>1.5001585234304504</v>
      </c>
      <c r="F151" s="104">
        <v>10.001678483381239</v>
      </c>
      <c r="G151" s="105" t="s">
        <v>1737</v>
      </c>
      <c r="H151" s="106"/>
      <c r="I151" s="74" t="s">
        <v>335</v>
      </c>
      <c r="J151" s="79"/>
      <c r="K151" s="107"/>
      <c r="L151" s="51" t="s">
        <v>2193</v>
      </c>
      <c r="M151" s="108">
        <v>1.1864608538403829</v>
      </c>
      <c r="N151" s="83">
        <v>4026.50439453125</v>
      </c>
      <c r="O151" s="83">
        <v>461.27597045898437</v>
      </c>
      <c r="P151" s="84"/>
      <c r="Q151" s="85"/>
      <c r="R151" s="85"/>
      <c r="S151" s="109"/>
      <c r="T151" s="49">
        <v>0</v>
      </c>
      <c r="U151" s="49">
        <v>1</v>
      </c>
      <c r="V151" s="50">
        <v>0</v>
      </c>
      <c r="W151" s="50">
        <v>1</v>
      </c>
      <c r="X151" s="50">
        <v>0</v>
      </c>
      <c r="Y151" s="50">
        <v>0.70175299999999996</v>
      </c>
      <c r="Z151" s="50">
        <v>0</v>
      </c>
      <c r="AA151" s="50">
        <v>0</v>
      </c>
      <c r="AB151" s="80">
        <v>151</v>
      </c>
      <c r="AC15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1" s="81"/>
      <c r="AE151" s="88">
        <v>544</v>
      </c>
      <c r="AF151" s="88">
        <v>665</v>
      </c>
      <c r="AG151" s="88">
        <v>45172</v>
      </c>
      <c r="AH151" s="88">
        <v>47355</v>
      </c>
      <c r="AI151" s="88">
        <v>-28800</v>
      </c>
      <c r="AJ151" s="88" t="s">
        <v>1239</v>
      </c>
      <c r="AK151" s="88" t="s">
        <v>1406</v>
      </c>
      <c r="AL151" s="70" t="s">
        <v>1514</v>
      </c>
      <c r="AM151" s="88" t="s">
        <v>1560</v>
      </c>
      <c r="AN151" s="100">
        <v>40791.970208333332</v>
      </c>
      <c r="AO151" s="88" t="s">
        <v>208</v>
      </c>
      <c r="AP151" s="70" t="s">
        <v>1965</v>
      </c>
      <c r="AQ151" s="88" t="s">
        <v>66</v>
      </c>
      <c r="AR151" s="49"/>
      <c r="AS151" s="49"/>
      <c r="AT151" s="49"/>
      <c r="AU151" s="49"/>
      <c r="AV151" s="49"/>
      <c r="AW151" s="49"/>
      <c r="AX151" s="136" t="s">
        <v>2866</v>
      </c>
      <c r="AY151" s="136" t="s">
        <v>2866</v>
      </c>
      <c r="AZ151" s="136" t="s">
        <v>2986</v>
      </c>
      <c r="BA151" s="136" t="s">
        <v>2986</v>
      </c>
      <c r="BB151" s="71"/>
    </row>
    <row r="152" spans="1:54" ht="41.45" customHeight="1">
      <c r="A152" s="67" t="s">
        <v>336</v>
      </c>
      <c r="C152" s="75" t="s">
        <v>3035</v>
      </c>
      <c r="D152" s="75" t="s">
        <v>59</v>
      </c>
      <c r="E152" s="76">
        <v>1.5001494238981889</v>
      </c>
      <c r="F152" s="104">
        <v>10.001582135392589</v>
      </c>
      <c r="G152" s="105" t="s">
        <v>1738</v>
      </c>
      <c r="H152" s="106"/>
      <c r="I152" s="74" t="s">
        <v>336</v>
      </c>
      <c r="J152" s="79"/>
      <c r="K152" s="107"/>
      <c r="L152" s="51" t="s">
        <v>2194</v>
      </c>
      <c r="M152" s="108">
        <v>1.1757576628344395</v>
      </c>
      <c r="N152" s="83">
        <v>3896.771728515625</v>
      </c>
      <c r="O152" s="83">
        <v>290.4200439453125</v>
      </c>
      <c r="P152" s="84"/>
      <c r="Q152" s="85"/>
      <c r="R152" s="85"/>
      <c r="S152" s="109"/>
      <c r="T152" s="49">
        <v>1</v>
      </c>
      <c r="U152" s="49">
        <v>1</v>
      </c>
      <c r="V152" s="50">
        <v>0</v>
      </c>
      <c r="W152" s="50">
        <v>0</v>
      </c>
      <c r="X152" s="50">
        <v>0</v>
      </c>
      <c r="Y152" s="50">
        <v>0.99999800000000005</v>
      </c>
      <c r="Z152" s="50">
        <v>0</v>
      </c>
      <c r="AA152" s="50" t="s">
        <v>3033</v>
      </c>
      <c r="AB152" s="80">
        <v>152</v>
      </c>
      <c r="AC15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2" s="81"/>
      <c r="AE152" s="88">
        <v>249</v>
      </c>
      <c r="AF152" s="88">
        <v>627</v>
      </c>
      <c r="AG152" s="88">
        <v>5484</v>
      </c>
      <c r="AH152" s="88">
        <v>505</v>
      </c>
      <c r="AI152" s="88"/>
      <c r="AJ152" s="88" t="s">
        <v>1240</v>
      </c>
      <c r="AK152" s="88" t="s">
        <v>1407</v>
      </c>
      <c r="AL152" s="70" t="s">
        <v>1515</v>
      </c>
      <c r="AM152" s="88"/>
      <c r="AN152" s="100">
        <v>41761.459699074076</v>
      </c>
      <c r="AO152" s="88" t="s">
        <v>208</v>
      </c>
      <c r="AP152" s="70" t="s">
        <v>1966</v>
      </c>
      <c r="AQ152" s="88" t="s">
        <v>66</v>
      </c>
      <c r="AR152" s="49" t="s">
        <v>611</v>
      </c>
      <c r="AS152" s="49" t="s">
        <v>611</v>
      </c>
      <c r="AT152" s="49" t="s">
        <v>649</v>
      </c>
      <c r="AU152" s="49" t="s">
        <v>649</v>
      </c>
      <c r="AV152" s="49"/>
      <c r="AW152" s="49"/>
      <c r="AX152" s="136" t="s">
        <v>2867</v>
      </c>
      <c r="AY152" s="136" t="s">
        <v>2867</v>
      </c>
      <c r="AZ152" s="136" t="s">
        <v>2987</v>
      </c>
      <c r="BA152" s="136" t="s">
        <v>2987</v>
      </c>
      <c r="BB152" s="71"/>
    </row>
    <row r="153" spans="1:54" ht="41.45" customHeight="1">
      <c r="A153" s="67" t="s">
        <v>337</v>
      </c>
      <c r="C153" s="75" t="s">
        <v>3035</v>
      </c>
      <c r="D153" s="75" t="s">
        <v>56</v>
      </c>
      <c r="E153" s="76">
        <v>1.5000055076116319</v>
      </c>
      <c r="F153" s="104">
        <v>10.000058315887868</v>
      </c>
      <c r="G153" s="105" t="s">
        <v>1739</v>
      </c>
      <c r="H153" s="106"/>
      <c r="I153" s="74" t="s">
        <v>337</v>
      </c>
      <c r="J153" s="79"/>
      <c r="K153" s="107"/>
      <c r="L153" s="51" t="s">
        <v>2195</v>
      </c>
      <c r="M153" s="108">
        <v>1.0064782471878078</v>
      </c>
      <c r="N153" s="83">
        <v>437.23184204101562</v>
      </c>
      <c r="O153" s="83">
        <v>7278.31640625</v>
      </c>
      <c r="P153" s="84"/>
      <c r="Q153" s="85"/>
      <c r="R153" s="85"/>
      <c r="S153" s="109"/>
      <c r="T153" s="49">
        <v>0</v>
      </c>
      <c r="U153" s="49">
        <v>1</v>
      </c>
      <c r="V153" s="50">
        <v>0</v>
      </c>
      <c r="W153" s="50">
        <v>0.14285700000000001</v>
      </c>
      <c r="X153" s="50">
        <v>0</v>
      </c>
      <c r="Y153" s="50">
        <v>0.59523700000000002</v>
      </c>
      <c r="Z153" s="50">
        <v>0</v>
      </c>
      <c r="AA153" s="50">
        <v>0</v>
      </c>
      <c r="AB153" s="80">
        <v>153</v>
      </c>
      <c r="AC15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3" s="81"/>
      <c r="AE153" s="88">
        <v>41</v>
      </c>
      <c r="AF153" s="88">
        <v>26</v>
      </c>
      <c r="AG153" s="88">
        <v>203</v>
      </c>
      <c r="AH153" s="88">
        <v>102</v>
      </c>
      <c r="AI153" s="88"/>
      <c r="AJ153" s="88" t="s">
        <v>1241</v>
      </c>
      <c r="AK153" s="88" t="s">
        <v>1397</v>
      </c>
      <c r="AL153" s="70"/>
      <c r="AM153" s="88"/>
      <c r="AN153" s="100">
        <v>41314.733136574076</v>
      </c>
      <c r="AO153" s="88" t="s">
        <v>208</v>
      </c>
      <c r="AP153" s="70" t="s">
        <v>1967</v>
      </c>
      <c r="AQ153" s="88" t="s">
        <v>66</v>
      </c>
      <c r="AR153" s="49" t="s">
        <v>610</v>
      </c>
      <c r="AS153" s="49" t="s">
        <v>610</v>
      </c>
      <c r="AT153" s="49" t="s">
        <v>648</v>
      </c>
      <c r="AU153" s="49" t="s">
        <v>648</v>
      </c>
      <c r="AV153" s="49" t="s">
        <v>680</v>
      </c>
      <c r="AW153" s="49" t="s">
        <v>680</v>
      </c>
      <c r="AX153" s="136" t="s">
        <v>2865</v>
      </c>
      <c r="AY153" s="136" t="s">
        <v>2865</v>
      </c>
      <c r="AZ153" s="136" t="s">
        <v>2984</v>
      </c>
      <c r="BA153" s="136" t="s">
        <v>2984</v>
      </c>
      <c r="BB153" s="71"/>
    </row>
    <row r="154" spans="1:54" ht="41.45" customHeight="1">
      <c r="A154" s="67" t="s">
        <v>338</v>
      </c>
      <c r="C154" s="75" t="s">
        <v>3037</v>
      </c>
      <c r="D154" s="75" t="s">
        <v>56</v>
      </c>
      <c r="E154" s="76">
        <v>1.5023256488769403</v>
      </c>
      <c r="F154" s="104">
        <v>10.024624517520543</v>
      </c>
      <c r="G154" s="105" t="s">
        <v>1740</v>
      </c>
      <c r="H154" s="106"/>
      <c r="I154" s="74" t="s">
        <v>338</v>
      </c>
      <c r="J154" s="79"/>
      <c r="K154" s="107"/>
      <c r="L154" s="51" t="s">
        <v>2196</v>
      </c>
      <c r="M154" s="108">
        <v>3.735510290782174</v>
      </c>
      <c r="N154" s="83">
        <v>7745.509765625</v>
      </c>
      <c r="O154" s="83">
        <v>3382.910400390625</v>
      </c>
      <c r="P154" s="84"/>
      <c r="Q154" s="85"/>
      <c r="R154" s="85"/>
      <c r="S154" s="109"/>
      <c r="T154" s="49">
        <v>0</v>
      </c>
      <c r="U154" s="49">
        <v>1</v>
      </c>
      <c r="V154" s="50">
        <v>0</v>
      </c>
      <c r="W154" s="50">
        <v>1</v>
      </c>
      <c r="X154" s="50">
        <v>0</v>
      </c>
      <c r="Y154" s="50">
        <v>0.99999800000000005</v>
      </c>
      <c r="Z154" s="50">
        <v>0</v>
      </c>
      <c r="AA154" s="50">
        <v>0</v>
      </c>
      <c r="AB154" s="80">
        <v>154</v>
      </c>
      <c r="AC15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4" s="81"/>
      <c r="AE154" s="88">
        <v>701</v>
      </c>
      <c r="AF154" s="88">
        <v>9715</v>
      </c>
      <c r="AG154" s="88">
        <v>75750</v>
      </c>
      <c r="AH154" s="88">
        <v>105</v>
      </c>
      <c r="AI154" s="88"/>
      <c r="AJ154" s="88" t="s">
        <v>1242</v>
      </c>
      <c r="AK154" s="88"/>
      <c r="AL154" s="70" t="s">
        <v>1516</v>
      </c>
      <c r="AM154" s="88"/>
      <c r="AN154" s="100">
        <v>40166.364594907405</v>
      </c>
      <c r="AO154" s="88" t="s">
        <v>208</v>
      </c>
      <c r="AP154" s="70" t="s">
        <v>1968</v>
      </c>
      <c r="AQ154" s="88" t="s">
        <v>66</v>
      </c>
      <c r="AR154" s="49"/>
      <c r="AS154" s="49"/>
      <c r="AT154" s="49"/>
      <c r="AU154" s="49"/>
      <c r="AV154" s="49"/>
      <c r="AW154" s="49"/>
      <c r="AX154" s="136" t="s">
        <v>2868</v>
      </c>
      <c r="AY154" s="136" t="s">
        <v>2868</v>
      </c>
      <c r="AZ154" s="136" t="s">
        <v>2988</v>
      </c>
      <c r="BA154" s="136" t="s">
        <v>2988</v>
      </c>
      <c r="BB154" s="71"/>
    </row>
    <row r="155" spans="1:54" ht="41.45" customHeight="1">
      <c r="A155" s="67" t="s">
        <v>420</v>
      </c>
      <c r="C155" s="75" t="s">
        <v>3035</v>
      </c>
      <c r="D155" s="75" t="s">
        <v>59</v>
      </c>
      <c r="E155" s="76">
        <v>1.5011958701082619</v>
      </c>
      <c r="F155" s="104">
        <v>10.012662154087479</v>
      </c>
      <c r="G155" s="105" t="s">
        <v>1741</v>
      </c>
      <c r="H155" s="106"/>
      <c r="I155" s="74" t="s">
        <v>420</v>
      </c>
      <c r="J155" s="79"/>
      <c r="K155" s="107"/>
      <c r="L155" s="51" t="s">
        <v>2197</v>
      </c>
      <c r="M155" s="108">
        <v>2.406624628517934</v>
      </c>
      <c r="N155" s="83">
        <v>6967.11328125</v>
      </c>
      <c r="O155" s="83">
        <v>7888.7470703125</v>
      </c>
      <c r="P155" s="84"/>
      <c r="Q155" s="85"/>
      <c r="R155" s="85"/>
      <c r="S155" s="109"/>
      <c r="T155" s="49">
        <v>1</v>
      </c>
      <c r="U155" s="49">
        <v>0</v>
      </c>
      <c r="V155" s="50">
        <v>0</v>
      </c>
      <c r="W155" s="50">
        <v>1</v>
      </c>
      <c r="X155" s="50">
        <v>0</v>
      </c>
      <c r="Y155" s="50">
        <v>0.99999800000000005</v>
      </c>
      <c r="Z155" s="50">
        <v>0</v>
      </c>
      <c r="AA155" s="50">
        <v>0</v>
      </c>
      <c r="AB155" s="80">
        <v>155</v>
      </c>
      <c r="AC15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5" s="81"/>
      <c r="AE155" s="88">
        <v>2957</v>
      </c>
      <c r="AF155" s="88">
        <v>4997</v>
      </c>
      <c r="AG155" s="88">
        <v>2487</v>
      </c>
      <c r="AH155" s="88">
        <v>13</v>
      </c>
      <c r="AI155" s="88">
        <v>7200</v>
      </c>
      <c r="AJ155" s="88" t="s">
        <v>1243</v>
      </c>
      <c r="AK155" s="88" t="s">
        <v>1408</v>
      </c>
      <c r="AL155" s="70" t="s">
        <v>1517</v>
      </c>
      <c r="AM155" s="88" t="s">
        <v>1577</v>
      </c>
      <c r="AN155" s="100">
        <v>40530.586076388892</v>
      </c>
      <c r="AO155" s="88" t="s">
        <v>208</v>
      </c>
      <c r="AP155" s="70" t="s">
        <v>1969</v>
      </c>
      <c r="AQ155" s="88" t="s">
        <v>65</v>
      </c>
      <c r="AR155" s="49"/>
      <c r="AS155" s="49"/>
      <c r="AT155" s="49"/>
      <c r="AU155" s="49"/>
      <c r="AV155" s="49"/>
      <c r="AW155" s="49"/>
      <c r="AX155" s="49"/>
      <c r="AY155" s="49"/>
      <c r="AZ155" s="49"/>
      <c r="BA155" s="49"/>
    </row>
    <row r="156" spans="1:54" ht="41.45" customHeight="1">
      <c r="A156" s="67" t="s">
        <v>339</v>
      </c>
      <c r="C156" s="75" t="s">
        <v>3035</v>
      </c>
      <c r="D156" s="75" t="s">
        <v>56</v>
      </c>
      <c r="E156" s="76">
        <v>1.5000052681502567</v>
      </c>
      <c r="F156" s="104">
        <v>10.000055780414483</v>
      </c>
      <c r="G156" s="105" t="s">
        <v>1742</v>
      </c>
      <c r="H156" s="106"/>
      <c r="I156" s="74" t="s">
        <v>339</v>
      </c>
      <c r="J156" s="79"/>
      <c r="K156" s="107"/>
      <c r="L156" s="51" t="s">
        <v>2198</v>
      </c>
      <c r="M156" s="108">
        <v>1.0061965842665987</v>
      </c>
      <c r="N156" s="83">
        <v>393.98760986328125</v>
      </c>
      <c r="O156" s="83">
        <v>7042.72998046875</v>
      </c>
      <c r="P156" s="84" t="s">
        <v>65</v>
      </c>
      <c r="Q156" s="85"/>
      <c r="R156" s="85"/>
      <c r="S156" s="109"/>
      <c r="T156" s="49">
        <v>0</v>
      </c>
      <c r="U156" s="49">
        <v>1</v>
      </c>
      <c r="V156" s="50">
        <v>0</v>
      </c>
      <c r="W156" s="50">
        <v>1</v>
      </c>
      <c r="X156" s="50">
        <v>0</v>
      </c>
      <c r="Y156" s="50">
        <v>0.99999800000000005</v>
      </c>
      <c r="Z156" s="50">
        <v>0</v>
      </c>
      <c r="AA156" s="50">
        <v>0</v>
      </c>
      <c r="AB156" s="80">
        <v>156</v>
      </c>
      <c r="AC15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6" s="81"/>
      <c r="AE156" s="88">
        <v>62</v>
      </c>
      <c r="AF156" s="88">
        <v>25</v>
      </c>
      <c r="AG156" s="88">
        <v>498</v>
      </c>
      <c r="AH156" s="88">
        <v>73</v>
      </c>
      <c r="AI156" s="88"/>
      <c r="AJ156" s="88" t="s">
        <v>1244</v>
      </c>
      <c r="AK156" s="88" t="s">
        <v>1409</v>
      </c>
      <c r="AL156" s="70"/>
      <c r="AM156" s="88"/>
      <c r="AN156" s="100">
        <v>41689.521064814813</v>
      </c>
      <c r="AO156" s="88" t="s">
        <v>208</v>
      </c>
      <c r="AP156" s="70" t="s">
        <v>1970</v>
      </c>
      <c r="AQ156" s="88" t="s">
        <v>66</v>
      </c>
      <c r="AR156" s="49"/>
      <c r="AS156" s="49"/>
      <c r="AT156" s="49"/>
      <c r="AU156" s="49"/>
      <c r="AV156" s="49"/>
      <c r="AW156" s="49"/>
      <c r="AX156" s="136" t="s">
        <v>2869</v>
      </c>
      <c r="AY156" s="136" t="s">
        <v>2869</v>
      </c>
      <c r="AZ156" s="136" t="s">
        <v>2989</v>
      </c>
      <c r="BA156" s="136" t="s">
        <v>2989</v>
      </c>
      <c r="BB156" s="71"/>
    </row>
    <row r="157" spans="1:54" ht="41.45" customHeight="1">
      <c r="A157" s="67" t="s">
        <v>421</v>
      </c>
      <c r="C157" s="75" t="s">
        <v>3043</v>
      </c>
      <c r="D157" s="75" t="s">
        <v>59</v>
      </c>
      <c r="E157" s="76">
        <v>1.5188549492299626</v>
      </c>
      <c r="F157" s="104">
        <v>10.199640638905487</v>
      </c>
      <c r="G157" s="105" t="s">
        <v>1743</v>
      </c>
      <c r="H157" s="106"/>
      <c r="I157" s="74" t="s">
        <v>421</v>
      </c>
      <c r="J157" s="79"/>
      <c r="K157" s="107"/>
      <c r="L157" s="51" t="s">
        <v>2199</v>
      </c>
      <c r="M157" s="108">
        <v>23.177856753078416</v>
      </c>
      <c r="N157" s="83">
        <v>9388.7919921875</v>
      </c>
      <c r="O157" s="83">
        <v>1853.7120361328125</v>
      </c>
      <c r="P157" s="84"/>
      <c r="Q157" s="85"/>
      <c r="R157" s="85"/>
      <c r="S157" s="109"/>
      <c r="T157" s="49">
        <v>1</v>
      </c>
      <c r="U157" s="49">
        <v>0</v>
      </c>
      <c r="V157" s="50">
        <v>0</v>
      </c>
      <c r="W157" s="50">
        <v>1</v>
      </c>
      <c r="X157" s="50">
        <v>0</v>
      </c>
      <c r="Y157" s="50">
        <v>0.99999800000000005</v>
      </c>
      <c r="Z157" s="50">
        <v>0</v>
      </c>
      <c r="AA157" s="50">
        <v>0</v>
      </c>
      <c r="AB157" s="80">
        <v>157</v>
      </c>
      <c r="AC15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7" s="81"/>
      <c r="AE157" s="88">
        <v>1388</v>
      </c>
      <c r="AF157" s="88">
        <v>78742</v>
      </c>
      <c r="AG157" s="88">
        <v>11896</v>
      </c>
      <c r="AH157" s="88">
        <v>6110</v>
      </c>
      <c r="AI157" s="88">
        <v>-14400</v>
      </c>
      <c r="AJ157" s="88" t="s">
        <v>1245</v>
      </c>
      <c r="AK157" s="88" t="s">
        <v>1410</v>
      </c>
      <c r="AL157" s="70" t="s">
        <v>1518</v>
      </c>
      <c r="AM157" s="88" t="s">
        <v>1564</v>
      </c>
      <c r="AN157" s="100">
        <v>41061.977280092593</v>
      </c>
      <c r="AO157" s="88" t="s">
        <v>208</v>
      </c>
      <c r="AP157" s="70" t="s">
        <v>1971</v>
      </c>
      <c r="AQ157" s="88" t="s">
        <v>65</v>
      </c>
      <c r="AR157" s="49"/>
      <c r="AS157" s="49"/>
      <c r="AT157" s="49"/>
      <c r="AU157" s="49"/>
      <c r="AV157" s="49"/>
      <c r="AW157" s="49"/>
      <c r="AX157" s="49"/>
      <c r="AY157" s="49"/>
      <c r="AZ157" s="49"/>
      <c r="BA157" s="49"/>
    </row>
    <row r="158" spans="1:54" ht="41.45" customHeight="1">
      <c r="A158" s="67" t="s">
        <v>340</v>
      </c>
      <c r="C158" s="75" t="s">
        <v>3035</v>
      </c>
      <c r="D158" s="75" t="s">
        <v>59</v>
      </c>
      <c r="E158" s="76">
        <v>1.5000174806803972</v>
      </c>
      <c r="F158" s="104">
        <v>10.000185089557146</v>
      </c>
      <c r="G158" s="105" t="s">
        <v>1744</v>
      </c>
      <c r="H158" s="106"/>
      <c r="I158" s="74" t="s">
        <v>340</v>
      </c>
      <c r="J158" s="79"/>
      <c r="K158" s="107"/>
      <c r="L158" s="51" t="s">
        <v>2200</v>
      </c>
      <c r="M158" s="108">
        <v>1.0205613932482598</v>
      </c>
      <c r="N158" s="83">
        <v>1302.1168212890625</v>
      </c>
      <c r="O158" s="83">
        <v>9708.583984375</v>
      </c>
      <c r="P158" s="84"/>
      <c r="Q158" s="85"/>
      <c r="R158" s="85"/>
      <c r="S158" s="109"/>
      <c r="T158" s="49">
        <v>1</v>
      </c>
      <c r="U158" s="49">
        <v>1</v>
      </c>
      <c r="V158" s="50">
        <v>0</v>
      </c>
      <c r="W158" s="50">
        <v>0</v>
      </c>
      <c r="X158" s="50">
        <v>0</v>
      </c>
      <c r="Y158" s="50">
        <v>0.99999800000000005</v>
      </c>
      <c r="Z158" s="50">
        <v>0</v>
      </c>
      <c r="AA158" s="50" t="s">
        <v>3033</v>
      </c>
      <c r="AB158" s="80">
        <v>158</v>
      </c>
      <c r="AC15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8" s="81"/>
      <c r="AE158" s="88">
        <v>84</v>
      </c>
      <c r="AF158" s="88">
        <v>76</v>
      </c>
      <c r="AG158" s="88">
        <v>509</v>
      </c>
      <c r="AH158" s="88">
        <v>49</v>
      </c>
      <c r="AI158" s="88">
        <v>-10800</v>
      </c>
      <c r="AJ158" s="88" t="s">
        <v>1246</v>
      </c>
      <c r="AK158" s="88" t="s">
        <v>1411</v>
      </c>
      <c r="AL158" s="70" t="s">
        <v>1519</v>
      </c>
      <c r="AM158" s="88" t="s">
        <v>1565</v>
      </c>
      <c r="AN158" s="100">
        <v>41029.077685185184</v>
      </c>
      <c r="AO158" s="88" t="s">
        <v>208</v>
      </c>
      <c r="AP158" s="70" t="s">
        <v>1972</v>
      </c>
      <c r="AQ158" s="88" t="s">
        <v>66</v>
      </c>
      <c r="AR158" s="49" t="s">
        <v>612</v>
      </c>
      <c r="AS158" s="49" t="s">
        <v>612</v>
      </c>
      <c r="AT158" s="49" t="s">
        <v>650</v>
      </c>
      <c r="AU158" s="49" t="s">
        <v>650</v>
      </c>
      <c r="AV158" s="49"/>
      <c r="AW158" s="49"/>
      <c r="AX158" s="136" t="s">
        <v>2870</v>
      </c>
      <c r="AY158" s="136" t="s">
        <v>2870</v>
      </c>
      <c r="AZ158" s="136" t="s">
        <v>2990</v>
      </c>
      <c r="BA158" s="136" t="s">
        <v>2990</v>
      </c>
      <c r="BB158" s="71"/>
    </row>
    <row r="159" spans="1:54" ht="41.45" customHeight="1">
      <c r="A159" s="67" t="s">
        <v>342</v>
      </c>
      <c r="C159" s="75" t="s">
        <v>3035</v>
      </c>
      <c r="D159" s="75" t="s">
        <v>56</v>
      </c>
      <c r="E159" s="76">
        <v>1.500010296839138</v>
      </c>
      <c r="F159" s="104">
        <v>10.000109025355579</v>
      </c>
      <c r="G159" s="105" t="s">
        <v>1745</v>
      </c>
      <c r="H159" s="106"/>
      <c r="I159" s="74" t="s">
        <v>342</v>
      </c>
      <c r="J159" s="79"/>
      <c r="K159" s="107"/>
      <c r="L159" s="51" t="s">
        <v>2201</v>
      </c>
      <c r="M159" s="108">
        <v>1.0121115056119887</v>
      </c>
      <c r="N159" s="83">
        <v>869.67431640625</v>
      </c>
      <c r="O159" s="83">
        <v>9151.6318359375</v>
      </c>
      <c r="P159" s="84" t="s">
        <v>65</v>
      </c>
      <c r="Q159" s="85"/>
      <c r="R159" s="85"/>
      <c r="S159" s="109"/>
      <c r="T159" s="49">
        <v>0</v>
      </c>
      <c r="U159" s="49">
        <v>1</v>
      </c>
      <c r="V159" s="50">
        <v>0</v>
      </c>
      <c r="W159" s="50">
        <v>0.04</v>
      </c>
      <c r="X159" s="50">
        <v>0</v>
      </c>
      <c r="Y159" s="50">
        <v>0.55888099999999996</v>
      </c>
      <c r="Z159" s="50">
        <v>0</v>
      </c>
      <c r="AA159" s="50">
        <v>0</v>
      </c>
      <c r="AB159" s="80">
        <v>159</v>
      </c>
      <c r="AC15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59" s="81"/>
      <c r="AE159" s="88">
        <v>116</v>
      </c>
      <c r="AF159" s="88">
        <v>46</v>
      </c>
      <c r="AG159" s="88">
        <v>367</v>
      </c>
      <c r="AH159" s="88">
        <v>170</v>
      </c>
      <c r="AI159" s="88"/>
      <c r="AJ159" s="88"/>
      <c r="AK159" s="88" t="s">
        <v>1412</v>
      </c>
      <c r="AL159" s="70" t="s">
        <v>1520</v>
      </c>
      <c r="AM159" s="88"/>
      <c r="AN159" s="100">
        <v>41968.155543981484</v>
      </c>
      <c r="AO159" s="88" t="s">
        <v>208</v>
      </c>
      <c r="AP159" s="70" t="s">
        <v>1973</v>
      </c>
      <c r="AQ159" s="88" t="s">
        <v>66</v>
      </c>
      <c r="AR159" s="49" t="s">
        <v>596</v>
      </c>
      <c r="AS159" s="49" t="s">
        <v>596</v>
      </c>
      <c r="AT159" s="49" t="s">
        <v>639</v>
      </c>
      <c r="AU159" s="49" t="s">
        <v>639</v>
      </c>
      <c r="AV159" s="49"/>
      <c r="AW159" s="49"/>
      <c r="AX159" s="136" t="s">
        <v>2839</v>
      </c>
      <c r="AY159" s="136" t="s">
        <v>2839</v>
      </c>
      <c r="AZ159" s="136" t="s">
        <v>2957</v>
      </c>
      <c r="BA159" s="136" t="s">
        <v>2957</v>
      </c>
      <c r="BB159" s="71"/>
    </row>
    <row r="160" spans="1:54" ht="41.45" customHeight="1">
      <c r="A160" s="67" t="s">
        <v>343</v>
      </c>
      <c r="C160" s="75" t="s">
        <v>3035</v>
      </c>
      <c r="D160" s="75" t="s">
        <v>59</v>
      </c>
      <c r="E160" s="76">
        <v>1.5001534947415691</v>
      </c>
      <c r="F160" s="104">
        <v>10.001625238440143</v>
      </c>
      <c r="G160" s="105" t="s">
        <v>1746</v>
      </c>
      <c r="H160" s="106"/>
      <c r="I160" s="74" t="s">
        <v>343</v>
      </c>
      <c r="J160" s="79"/>
      <c r="K160" s="107"/>
      <c r="L160" s="51" t="s">
        <v>2202</v>
      </c>
      <c r="M160" s="108">
        <v>1.1805459324949932</v>
      </c>
      <c r="N160" s="83">
        <v>3940.015869140625</v>
      </c>
      <c r="O160" s="83">
        <v>314.92068481445312</v>
      </c>
      <c r="P160" s="84"/>
      <c r="Q160" s="85"/>
      <c r="R160" s="85"/>
      <c r="S160" s="109"/>
      <c r="T160" s="49">
        <v>1</v>
      </c>
      <c r="U160" s="49">
        <v>1</v>
      </c>
      <c r="V160" s="50">
        <v>0</v>
      </c>
      <c r="W160" s="50">
        <v>0</v>
      </c>
      <c r="X160" s="50">
        <v>0</v>
      </c>
      <c r="Y160" s="50">
        <v>0.99999800000000005</v>
      </c>
      <c r="Z160" s="50">
        <v>0</v>
      </c>
      <c r="AA160" s="50" t="s">
        <v>3033</v>
      </c>
      <c r="AB160" s="80">
        <v>160</v>
      </c>
      <c r="AC16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0" s="81"/>
      <c r="AE160" s="88">
        <v>834</v>
      </c>
      <c r="AF160" s="88">
        <v>644</v>
      </c>
      <c r="AG160" s="88">
        <v>2118</v>
      </c>
      <c r="AH160" s="88">
        <v>441</v>
      </c>
      <c r="AI160" s="88">
        <v>-14400</v>
      </c>
      <c r="AJ160" s="88" t="s">
        <v>1247</v>
      </c>
      <c r="AK160" s="88" t="s">
        <v>1378</v>
      </c>
      <c r="AL160" s="70" t="s">
        <v>1521</v>
      </c>
      <c r="AM160" s="88" t="s">
        <v>1564</v>
      </c>
      <c r="AN160" s="100">
        <v>40978.719305555554</v>
      </c>
      <c r="AO160" s="88" t="s">
        <v>208</v>
      </c>
      <c r="AP160" s="70" t="s">
        <v>1974</v>
      </c>
      <c r="AQ160" s="88" t="s">
        <v>66</v>
      </c>
      <c r="AR160" s="49" t="s">
        <v>614</v>
      </c>
      <c r="AS160" s="49" t="s">
        <v>614</v>
      </c>
      <c r="AT160" s="49" t="s">
        <v>651</v>
      </c>
      <c r="AU160" s="49" t="s">
        <v>651</v>
      </c>
      <c r="AV160" s="49"/>
      <c r="AW160" s="49"/>
      <c r="AX160" s="136" t="s">
        <v>2871</v>
      </c>
      <c r="AY160" s="136" t="s">
        <v>2871</v>
      </c>
      <c r="AZ160" s="136" t="s">
        <v>2991</v>
      </c>
      <c r="BA160" s="136" t="s">
        <v>2991</v>
      </c>
      <c r="BB160" s="71"/>
    </row>
    <row r="161" spans="1:54" ht="41.45" customHeight="1">
      <c r="A161" s="67" t="s">
        <v>344</v>
      </c>
      <c r="C161" s="75" t="s">
        <v>3037</v>
      </c>
      <c r="D161" s="75" t="s">
        <v>59</v>
      </c>
      <c r="E161" s="76">
        <v>1.5008251838992932</v>
      </c>
      <c r="F161" s="104">
        <v>10.008737241286635</v>
      </c>
      <c r="G161" s="105" t="s">
        <v>1747</v>
      </c>
      <c r="H161" s="106"/>
      <c r="I161" s="74" t="s">
        <v>344</v>
      </c>
      <c r="J161" s="79"/>
      <c r="K161" s="107"/>
      <c r="L161" s="51" t="s">
        <v>2203</v>
      </c>
      <c r="M161" s="108">
        <v>1.9706104264863438</v>
      </c>
      <c r="N161" s="83">
        <v>6577.9150390625</v>
      </c>
      <c r="O161" s="83">
        <v>9364.791015625</v>
      </c>
      <c r="P161" s="84"/>
      <c r="Q161" s="85"/>
      <c r="R161" s="85"/>
      <c r="S161" s="109"/>
      <c r="T161" s="49">
        <v>1</v>
      </c>
      <c r="U161" s="49">
        <v>3</v>
      </c>
      <c r="V161" s="50">
        <v>1</v>
      </c>
      <c r="W161" s="50">
        <v>0.2</v>
      </c>
      <c r="X161" s="50">
        <v>0</v>
      </c>
      <c r="Y161" s="50">
        <v>1.206607</v>
      </c>
      <c r="Z161" s="50">
        <v>0.33333333333333331</v>
      </c>
      <c r="AA161" s="50">
        <v>0.33333333333333331</v>
      </c>
      <c r="AB161" s="80">
        <v>161</v>
      </c>
      <c r="AC16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1" s="81"/>
      <c r="AE161" s="88">
        <v>859</v>
      </c>
      <c r="AF161" s="88">
        <v>3449</v>
      </c>
      <c r="AG161" s="88">
        <v>73262</v>
      </c>
      <c r="AH161" s="88">
        <v>14507</v>
      </c>
      <c r="AI161" s="88">
        <v>-21600</v>
      </c>
      <c r="AJ161" s="88" t="s">
        <v>1248</v>
      </c>
      <c r="AK161" s="88" t="s">
        <v>1413</v>
      </c>
      <c r="AL161" s="70" t="s">
        <v>1522</v>
      </c>
      <c r="AM161" s="88" t="s">
        <v>1571</v>
      </c>
      <c r="AN161" s="100">
        <v>40273.678506944445</v>
      </c>
      <c r="AO161" s="88" t="s">
        <v>208</v>
      </c>
      <c r="AP161" s="70" t="s">
        <v>1975</v>
      </c>
      <c r="AQ161" s="88" t="s">
        <v>66</v>
      </c>
      <c r="AR161" s="49"/>
      <c r="AS161" s="49"/>
      <c r="AT161" s="49"/>
      <c r="AU161" s="49"/>
      <c r="AV161" s="49"/>
      <c r="AW161" s="49"/>
      <c r="AX161" s="136" t="s">
        <v>2872</v>
      </c>
      <c r="AY161" s="136" t="s">
        <v>2872</v>
      </c>
      <c r="AZ161" s="136" t="s">
        <v>2992</v>
      </c>
      <c r="BA161" s="136" t="s">
        <v>2992</v>
      </c>
      <c r="BB161" s="71"/>
    </row>
    <row r="162" spans="1:54" ht="41.45" customHeight="1">
      <c r="A162" s="67" t="s">
        <v>422</v>
      </c>
      <c r="C162" s="75" t="s">
        <v>3035</v>
      </c>
      <c r="D162" s="75" t="s">
        <v>59</v>
      </c>
      <c r="E162" s="76">
        <v>1.5001321826791671</v>
      </c>
      <c r="F162" s="104">
        <v>10.001399581308828</v>
      </c>
      <c r="G162" s="105" t="s">
        <v>1748</v>
      </c>
      <c r="H162" s="106"/>
      <c r="I162" s="74" t="s">
        <v>422</v>
      </c>
      <c r="J162" s="79"/>
      <c r="K162" s="107"/>
      <c r="L162" s="51" t="s">
        <v>2204</v>
      </c>
      <c r="M162" s="108">
        <v>1.1554779325073887</v>
      </c>
      <c r="N162" s="83">
        <v>3723.794677734375</v>
      </c>
      <c r="O162" s="83">
        <v>290.4200439453125</v>
      </c>
      <c r="P162" s="84" t="s">
        <v>65</v>
      </c>
      <c r="Q162" s="85"/>
      <c r="R162" s="85"/>
      <c r="S162" s="109"/>
      <c r="T162" s="49">
        <v>2</v>
      </c>
      <c r="U162" s="49">
        <v>0</v>
      </c>
      <c r="V162" s="50">
        <v>0</v>
      </c>
      <c r="W162" s="50">
        <v>0.16666700000000001</v>
      </c>
      <c r="X162" s="50">
        <v>0</v>
      </c>
      <c r="Y162" s="50">
        <v>0.83701599999999998</v>
      </c>
      <c r="Z162" s="50">
        <v>1</v>
      </c>
      <c r="AA162" s="50">
        <v>0</v>
      </c>
      <c r="AB162" s="80">
        <v>162</v>
      </c>
      <c r="AC16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2" s="81"/>
      <c r="AE162" s="88">
        <v>66</v>
      </c>
      <c r="AF162" s="88">
        <v>555</v>
      </c>
      <c r="AG162" s="88">
        <v>1410</v>
      </c>
      <c r="AH162" s="88">
        <v>97</v>
      </c>
      <c r="AI162" s="88">
        <v>-18000</v>
      </c>
      <c r="AJ162" s="88" t="s">
        <v>1249</v>
      </c>
      <c r="AK162" s="88" t="s">
        <v>1414</v>
      </c>
      <c r="AL162" s="70"/>
      <c r="AM162" s="88" t="s">
        <v>1563</v>
      </c>
      <c r="AN162" s="100">
        <v>40340.673194444447</v>
      </c>
      <c r="AO162" s="88" t="s">
        <v>208</v>
      </c>
      <c r="AP162" s="70" t="s">
        <v>1976</v>
      </c>
      <c r="AQ162" s="88" t="s">
        <v>65</v>
      </c>
      <c r="AR162" s="49"/>
      <c r="AS162" s="49"/>
      <c r="AT162" s="49"/>
      <c r="AU162" s="49"/>
      <c r="AV162" s="49"/>
      <c r="AW162" s="49"/>
      <c r="AX162" s="49"/>
      <c r="AY162" s="49"/>
      <c r="AZ162" s="49"/>
      <c r="BA162" s="49"/>
    </row>
    <row r="163" spans="1:54" ht="41.45" customHeight="1">
      <c r="A163" s="67" t="s">
        <v>345</v>
      </c>
      <c r="C163" s="75" t="s">
        <v>3037</v>
      </c>
      <c r="D163" s="75" t="s">
        <v>59</v>
      </c>
      <c r="E163" s="76">
        <v>1.5016853291593808</v>
      </c>
      <c r="F163" s="104">
        <v>10.01784466168756</v>
      </c>
      <c r="G163" s="105" t="s">
        <v>1749</v>
      </c>
      <c r="H163" s="106"/>
      <c r="I163" s="74" t="s">
        <v>345</v>
      </c>
      <c r="J163" s="79"/>
      <c r="K163" s="107"/>
      <c r="L163" s="51" t="s">
        <v>2205</v>
      </c>
      <c r="M163" s="108">
        <v>2.9823436394692071</v>
      </c>
      <c r="N163" s="83">
        <v>7096.84619140625</v>
      </c>
      <c r="O163" s="83">
        <v>7220.03564453125</v>
      </c>
      <c r="P163" s="84"/>
      <c r="Q163" s="85"/>
      <c r="R163" s="85"/>
      <c r="S163" s="109"/>
      <c r="T163" s="49">
        <v>1</v>
      </c>
      <c r="U163" s="49">
        <v>4</v>
      </c>
      <c r="V163" s="50">
        <v>7</v>
      </c>
      <c r="W163" s="50">
        <v>0.25</v>
      </c>
      <c r="X163" s="50">
        <v>0</v>
      </c>
      <c r="Y163" s="50">
        <v>1.624207</v>
      </c>
      <c r="Z163" s="50">
        <v>0.16666666666666666</v>
      </c>
      <c r="AA163" s="50">
        <v>0.25</v>
      </c>
      <c r="AB163" s="80">
        <v>163</v>
      </c>
      <c r="AC16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3" s="81"/>
      <c r="AE163" s="88">
        <v>1192</v>
      </c>
      <c r="AF163" s="88">
        <v>7041</v>
      </c>
      <c r="AG163" s="88">
        <v>69907</v>
      </c>
      <c r="AH163" s="88">
        <v>6760</v>
      </c>
      <c r="AI163" s="88">
        <v>3600</v>
      </c>
      <c r="AJ163" s="88" t="s">
        <v>1250</v>
      </c>
      <c r="AK163" s="88"/>
      <c r="AL163" s="70"/>
      <c r="AM163" s="88" t="s">
        <v>1580</v>
      </c>
      <c r="AN163" s="100">
        <v>40837.646886574075</v>
      </c>
      <c r="AO163" s="88" t="s">
        <v>208</v>
      </c>
      <c r="AP163" s="70" t="s">
        <v>1977</v>
      </c>
      <c r="AQ163" s="88" t="s">
        <v>66</v>
      </c>
      <c r="AR163" s="49"/>
      <c r="AS163" s="49"/>
      <c r="AT163" s="49"/>
      <c r="AU163" s="49"/>
      <c r="AV163" s="49"/>
      <c r="AW163" s="49"/>
      <c r="AX163" s="136" t="s">
        <v>2873</v>
      </c>
      <c r="AY163" s="136" t="s">
        <v>2873</v>
      </c>
      <c r="AZ163" s="136" t="s">
        <v>2993</v>
      </c>
      <c r="BA163" s="136" t="s">
        <v>2993</v>
      </c>
      <c r="BB163" s="71"/>
    </row>
    <row r="164" spans="1:54" ht="41.45" customHeight="1">
      <c r="A164" s="67" t="s">
        <v>423</v>
      </c>
      <c r="C164" s="75" t="s">
        <v>3062</v>
      </c>
      <c r="D164" s="75" t="s">
        <v>59</v>
      </c>
      <c r="E164" s="76">
        <v>1.5047054160246989</v>
      </c>
      <c r="F164" s="104">
        <v>10.049822052026224</v>
      </c>
      <c r="G164" s="105" t="s">
        <v>1750</v>
      </c>
      <c r="H164" s="106"/>
      <c r="I164" s="74" t="s">
        <v>423</v>
      </c>
      <c r="J164" s="79"/>
      <c r="K164" s="107"/>
      <c r="L164" s="51" t="s">
        <v>2206</v>
      </c>
      <c r="M164" s="108">
        <v>6.53467640175759</v>
      </c>
      <c r="N164" s="83">
        <v>8913.1044921875</v>
      </c>
      <c r="O164" s="83">
        <v>346.28216552734375</v>
      </c>
      <c r="P164" s="84"/>
      <c r="Q164" s="85"/>
      <c r="R164" s="85"/>
      <c r="S164" s="109"/>
      <c r="T164" s="49">
        <v>2</v>
      </c>
      <c r="U164" s="49">
        <v>0</v>
      </c>
      <c r="V164" s="50">
        <v>0</v>
      </c>
      <c r="W164" s="50">
        <v>0.16666700000000001</v>
      </c>
      <c r="X164" s="50">
        <v>0</v>
      </c>
      <c r="Y164" s="50">
        <v>0.83701599999999998</v>
      </c>
      <c r="Z164" s="50">
        <v>1</v>
      </c>
      <c r="AA164" s="50">
        <v>0</v>
      </c>
      <c r="AB164" s="80">
        <v>164</v>
      </c>
      <c r="AC16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4" s="81"/>
      <c r="AE164" s="88">
        <v>170</v>
      </c>
      <c r="AF164" s="88">
        <v>19653</v>
      </c>
      <c r="AG164" s="88">
        <v>36610</v>
      </c>
      <c r="AH164" s="88">
        <v>594</v>
      </c>
      <c r="AI164" s="88">
        <v>-18000</v>
      </c>
      <c r="AJ164" s="88" t="s">
        <v>1251</v>
      </c>
      <c r="AK164" s="88"/>
      <c r="AL164" s="70"/>
      <c r="AM164" s="88" t="s">
        <v>1562</v>
      </c>
      <c r="AN164" s="100">
        <v>40580.73165509259</v>
      </c>
      <c r="AO164" s="88" t="s">
        <v>208</v>
      </c>
      <c r="AP164" s="70" t="s">
        <v>1978</v>
      </c>
      <c r="AQ164" s="88" t="s">
        <v>65</v>
      </c>
      <c r="AR164" s="49"/>
      <c r="AS164" s="49"/>
      <c r="AT164" s="49"/>
      <c r="AU164" s="49"/>
      <c r="AV164" s="49"/>
      <c r="AW164" s="49"/>
      <c r="AX164" s="49"/>
      <c r="AY164" s="49"/>
      <c r="AZ164" s="49"/>
      <c r="BA164" s="49"/>
    </row>
    <row r="165" spans="1:54" ht="41.45" customHeight="1">
      <c r="A165" s="67" t="s">
        <v>424</v>
      </c>
      <c r="C165" s="75" t="s">
        <v>3043</v>
      </c>
      <c r="D165" s="75" t="s">
        <v>59</v>
      </c>
      <c r="E165" s="76">
        <v>1.5005986534382569</v>
      </c>
      <c r="F165" s="104">
        <v>10.006338683463897</v>
      </c>
      <c r="G165" s="105" t="s">
        <v>1751</v>
      </c>
      <c r="H165" s="106"/>
      <c r="I165" s="74" t="s">
        <v>424</v>
      </c>
      <c r="J165" s="79"/>
      <c r="K165" s="107"/>
      <c r="L165" s="51" t="s">
        <v>2207</v>
      </c>
      <c r="M165" s="108">
        <v>1.7041573030225943</v>
      </c>
      <c r="N165" s="83">
        <v>6231.9609375</v>
      </c>
      <c r="O165" s="83">
        <v>9708.5654296875</v>
      </c>
      <c r="P165" s="84"/>
      <c r="Q165" s="85"/>
      <c r="R165" s="85"/>
      <c r="S165" s="109"/>
      <c r="T165" s="49">
        <v>1</v>
      </c>
      <c r="U165" s="49">
        <v>0</v>
      </c>
      <c r="V165" s="50">
        <v>0</v>
      </c>
      <c r="W165" s="50">
        <v>0.14285700000000001</v>
      </c>
      <c r="X165" s="50">
        <v>0</v>
      </c>
      <c r="Y165" s="50">
        <v>0.49514399999999997</v>
      </c>
      <c r="Z165" s="50">
        <v>0</v>
      </c>
      <c r="AA165" s="50">
        <v>0</v>
      </c>
      <c r="AB165" s="80">
        <v>165</v>
      </c>
      <c r="AC16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5" s="81"/>
      <c r="AE165" s="88">
        <v>81</v>
      </c>
      <c r="AF165" s="88">
        <v>2503</v>
      </c>
      <c r="AG165" s="88">
        <v>10877</v>
      </c>
      <c r="AH165" s="88">
        <v>2138</v>
      </c>
      <c r="AI165" s="88"/>
      <c r="AJ165" s="88" t="s">
        <v>1252</v>
      </c>
      <c r="AK165" s="88" t="s">
        <v>1415</v>
      </c>
      <c r="AL165" s="70"/>
      <c r="AM165" s="88"/>
      <c r="AN165" s="100">
        <v>40753.996215277781</v>
      </c>
      <c r="AO165" s="88" t="s">
        <v>208</v>
      </c>
      <c r="AP165" s="70" t="s">
        <v>1979</v>
      </c>
      <c r="AQ165" s="88" t="s">
        <v>65</v>
      </c>
      <c r="AR165" s="49"/>
      <c r="AS165" s="49"/>
      <c r="AT165" s="49"/>
      <c r="AU165" s="49"/>
      <c r="AV165" s="49"/>
      <c r="AW165" s="49"/>
      <c r="AX165" s="49"/>
      <c r="AY165" s="49"/>
      <c r="AZ165" s="49"/>
      <c r="BA165" s="49"/>
    </row>
    <row r="166" spans="1:54" ht="41.45" customHeight="1">
      <c r="A166" s="67" t="s">
        <v>346</v>
      </c>
      <c r="C166" s="75" t="s">
        <v>3035</v>
      </c>
      <c r="D166" s="75" t="s">
        <v>56</v>
      </c>
      <c r="E166" s="76">
        <v>1.5000747119490945</v>
      </c>
      <c r="F166" s="104">
        <v>10.000791067696294</v>
      </c>
      <c r="G166" s="105" t="s">
        <v>1752</v>
      </c>
      <c r="H166" s="106"/>
      <c r="I166" s="74" t="s">
        <v>346</v>
      </c>
      <c r="J166" s="79"/>
      <c r="K166" s="107"/>
      <c r="L166" s="51" t="s">
        <v>2208</v>
      </c>
      <c r="M166" s="108">
        <v>1.0878788314172199</v>
      </c>
      <c r="N166" s="83">
        <v>2729.177001953125</v>
      </c>
      <c r="O166" s="83">
        <v>3760.611328125</v>
      </c>
      <c r="P166" s="84"/>
      <c r="Q166" s="85"/>
      <c r="R166" s="85"/>
      <c r="S166" s="109"/>
      <c r="T166" s="49">
        <v>0</v>
      </c>
      <c r="U166" s="49">
        <v>1</v>
      </c>
      <c r="V166" s="50">
        <v>0</v>
      </c>
      <c r="W166" s="50">
        <v>1</v>
      </c>
      <c r="X166" s="50">
        <v>0</v>
      </c>
      <c r="Y166" s="50">
        <v>0.99999800000000005</v>
      </c>
      <c r="Z166" s="50">
        <v>0</v>
      </c>
      <c r="AA166" s="50">
        <v>0</v>
      </c>
      <c r="AB166" s="80">
        <v>166</v>
      </c>
      <c r="AC16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6" s="81"/>
      <c r="AE166" s="88">
        <v>293</v>
      </c>
      <c r="AF166" s="88">
        <v>315</v>
      </c>
      <c r="AG166" s="88">
        <v>1503</v>
      </c>
      <c r="AH166" s="88">
        <v>61</v>
      </c>
      <c r="AI166" s="88">
        <v>7200</v>
      </c>
      <c r="AJ166" s="88" t="s">
        <v>1253</v>
      </c>
      <c r="AK166" s="88"/>
      <c r="AL166" s="70"/>
      <c r="AM166" s="88" t="s">
        <v>1577</v>
      </c>
      <c r="AN166" s="100">
        <v>41291.749305555553</v>
      </c>
      <c r="AO166" s="88" t="s">
        <v>208</v>
      </c>
      <c r="AP166" s="70" t="s">
        <v>1980</v>
      </c>
      <c r="AQ166" s="88" t="s">
        <v>66</v>
      </c>
      <c r="AR166" s="49"/>
      <c r="AS166" s="49"/>
      <c r="AT166" s="49"/>
      <c r="AU166" s="49"/>
      <c r="AV166" s="49"/>
      <c r="AW166" s="49"/>
      <c r="AX166" s="136" t="s">
        <v>2874</v>
      </c>
      <c r="AY166" s="136" t="s">
        <v>2874</v>
      </c>
      <c r="AZ166" s="136" t="s">
        <v>2994</v>
      </c>
      <c r="BA166" s="136" t="s">
        <v>2994</v>
      </c>
      <c r="BB166" s="71"/>
    </row>
    <row r="167" spans="1:54" ht="41.45" customHeight="1">
      <c r="A167" s="67" t="s">
        <v>425</v>
      </c>
      <c r="C167" s="75" t="s">
        <v>3035</v>
      </c>
      <c r="D167" s="75" t="s">
        <v>59</v>
      </c>
      <c r="E167" s="76">
        <v>1.5016070252896567</v>
      </c>
      <c r="F167" s="104">
        <v>10.017015561890483</v>
      </c>
      <c r="G167" s="105" t="s">
        <v>1753</v>
      </c>
      <c r="H167" s="106"/>
      <c r="I167" s="74" t="s">
        <v>425</v>
      </c>
      <c r="J167" s="79"/>
      <c r="K167" s="107"/>
      <c r="L167" s="51" t="s">
        <v>2209</v>
      </c>
      <c r="M167" s="108">
        <v>2.8902398642338518</v>
      </c>
      <c r="N167" s="83">
        <v>7053.6015625</v>
      </c>
      <c r="O167" s="83">
        <v>7450.5419921875</v>
      </c>
      <c r="P167" s="84"/>
      <c r="Q167" s="85"/>
      <c r="R167" s="85"/>
      <c r="S167" s="109"/>
      <c r="T167" s="49">
        <v>1</v>
      </c>
      <c r="U167" s="49">
        <v>0</v>
      </c>
      <c r="V167" s="50">
        <v>0</v>
      </c>
      <c r="W167" s="50">
        <v>1</v>
      </c>
      <c r="X167" s="50">
        <v>0</v>
      </c>
      <c r="Y167" s="50">
        <v>0.99999800000000005</v>
      </c>
      <c r="Z167" s="50">
        <v>0</v>
      </c>
      <c r="AA167" s="50">
        <v>0</v>
      </c>
      <c r="AB167" s="80">
        <v>167</v>
      </c>
      <c r="AC16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7" s="81"/>
      <c r="AE167" s="88">
        <v>24</v>
      </c>
      <c r="AF167" s="88">
        <v>6714</v>
      </c>
      <c r="AG167" s="88">
        <v>625</v>
      </c>
      <c r="AH167" s="88">
        <v>3231</v>
      </c>
      <c r="AI167" s="88">
        <v>7200</v>
      </c>
      <c r="AJ167" s="88" t="s">
        <v>1254</v>
      </c>
      <c r="AK167" s="88" t="s">
        <v>1416</v>
      </c>
      <c r="AL167" s="70" t="s">
        <v>1523</v>
      </c>
      <c r="AM167" s="88" t="s">
        <v>1581</v>
      </c>
      <c r="AN167" s="100">
        <v>41894.331400462965</v>
      </c>
      <c r="AO167" s="88" t="s">
        <v>208</v>
      </c>
      <c r="AP167" s="70" t="s">
        <v>1981</v>
      </c>
      <c r="AQ167" s="88" t="s">
        <v>65</v>
      </c>
      <c r="AR167" s="49"/>
      <c r="AS167" s="49"/>
      <c r="AT167" s="49"/>
      <c r="AU167" s="49"/>
      <c r="AV167" s="49"/>
      <c r="AW167" s="49"/>
      <c r="AX167" s="49"/>
      <c r="AY167" s="49"/>
      <c r="AZ167" s="49"/>
      <c r="BA167" s="49"/>
    </row>
    <row r="168" spans="1:54" ht="41.45" customHeight="1">
      <c r="A168" s="67" t="s">
        <v>347</v>
      </c>
      <c r="C168" s="75" t="s">
        <v>3035</v>
      </c>
      <c r="D168" s="75" t="s">
        <v>59</v>
      </c>
      <c r="E168" s="76">
        <v>1.5000067049185084</v>
      </c>
      <c r="F168" s="104">
        <v>10.000070993254795</v>
      </c>
      <c r="G168" s="105" t="s">
        <v>1754</v>
      </c>
      <c r="H168" s="106"/>
      <c r="I168" s="74" t="s">
        <v>347</v>
      </c>
      <c r="J168" s="79"/>
      <c r="K168" s="107"/>
      <c r="L168" s="51" t="s">
        <v>2210</v>
      </c>
      <c r="M168" s="108">
        <v>1.0078865617938531</v>
      </c>
      <c r="N168" s="83">
        <v>566.964599609375</v>
      </c>
      <c r="O168" s="83">
        <v>7941.181640625</v>
      </c>
      <c r="P168" s="84"/>
      <c r="Q168" s="85"/>
      <c r="R168" s="85"/>
      <c r="S168" s="109"/>
      <c r="T168" s="49">
        <v>1</v>
      </c>
      <c r="U168" s="49">
        <v>1</v>
      </c>
      <c r="V168" s="50">
        <v>0</v>
      </c>
      <c r="W168" s="50">
        <v>0</v>
      </c>
      <c r="X168" s="50">
        <v>0</v>
      </c>
      <c r="Y168" s="50">
        <v>0.99999800000000005</v>
      </c>
      <c r="Z168" s="50">
        <v>0</v>
      </c>
      <c r="AA168" s="50" t="s">
        <v>3033</v>
      </c>
      <c r="AB168" s="80">
        <v>168</v>
      </c>
      <c r="AC16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8" s="81"/>
      <c r="AE168" s="88">
        <v>93</v>
      </c>
      <c r="AF168" s="88">
        <v>31</v>
      </c>
      <c r="AG168" s="88">
        <v>855</v>
      </c>
      <c r="AH168" s="88">
        <v>1</v>
      </c>
      <c r="AI168" s="88">
        <v>-25200</v>
      </c>
      <c r="AJ168" s="88" t="s">
        <v>1255</v>
      </c>
      <c r="AK168" s="88" t="s">
        <v>1417</v>
      </c>
      <c r="AL168" s="70" t="s">
        <v>1524</v>
      </c>
      <c r="AM168" s="88" t="s">
        <v>1568</v>
      </c>
      <c r="AN168" s="100">
        <v>42034.109143518515</v>
      </c>
      <c r="AO168" s="88" t="s">
        <v>208</v>
      </c>
      <c r="AP168" s="70" t="s">
        <v>1982</v>
      </c>
      <c r="AQ168" s="88" t="s">
        <v>66</v>
      </c>
      <c r="AR168" s="49" t="s">
        <v>615</v>
      </c>
      <c r="AS168" s="49" t="s">
        <v>615</v>
      </c>
      <c r="AT168" s="49" t="s">
        <v>634</v>
      </c>
      <c r="AU168" s="49" t="s">
        <v>634</v>
      </c>
      <c r="AV168" s="49"/>
      <c r="AW168" s="49"/>
      <c r="AX168" s="136" t="s">
        <v>2875</v>
      </c>
      <c r="AY168" s="136" t="s">
        <v>2875</v>
      </c>
      <c r="AZ168" s="136" t="s">
        <v>2995</v>
      </c>
      <c r="BA168" s="136" t="s">
        <v>2995</v>
      </c>
      <c r="BB168" s="71"/>
    </row>
    <row r="169" spans="1:54" ht="41.45" customHeight="1">
      <c r="A169" s="67" t="s">
        <v>348</v>
      </c>
      <c r="C169" s="75" t="s">
        <v>3041</v>
      </c>
      <c r="D169" s="75" t="s">
        <v>56</v>
      </c>
      <c r="E169" s="76">
        <v>1.5006719286190995</v>
      </c>
      <c r="F169" s="104">
        <v>10.007114538319877</v>
      </c>
      <c r="G169" s="105" t="s">
        <v>1755</v>
      </c>
      <c r="H169" s="106"/>
      <c r="I169" s="74" t="s">
        <v>348</v>
      </c>
      <c r="J169" s="79"/>
      <c r="K169" s="107"/>
      <c r="L169" s="51" t="s">
        <v>2211</v>
      </c>
      <c r="M169" s="108">
        <v>1.7903461569125596</v>
      </c>
      <c r="N169" s="83">
        <v>6318.44970703125</v>
      </c>
      <c r="O169" s="83">
        <v>9708.5625</v>
      </c>
      <c r="P169" s="84"/>
      <c r="Q169" s="85"/>
      <c r="R169" s="85"/>
      <c r="S169" s="109"/>
      <c r="T169" s="49">
        <v>0</v>
      </c>
      <c r="U169" s="49">
        <v>1</v>
      </c>
      <c r="V169" s="50">
        <v>0</v>
      </c>
      <c r="W169" s="50">
        <v>0.14285700000000001</v>
      </c>
      <c r="X169" s="50">
        <v>0</v>
      </c>
      <c r="Y169" s="50">
        <v>0.59523700000000002</v>
      </c>
      <c r="Z169" s="50">
        <v>0</v>
      </c>
      <c r="AA169" s="50">
        <v>0</v>
      </c>
      <c r="AB169" s="80">
        <v>169</v>
      </c>
      <c r="AC16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69" s="81"/>
      <c r="AE169" s="88">
        <v>2932</v>
      </c>
      <c r="AF169" s="88">
        <v>2809</v>
      </c>
      <c r="AG169" s="88">
        <v>25001</v>
      </c>
      <c r="AH169" s="88">
        <v>9007</v>
      </c>
      <c r="AI169" s="88">
        <v>-36000</v>
      </c>
      <c r="AJ169" s="88" t="s">
        <v>1256</v>
      </c>
      <c r="AK169" s="88" t="s">
        <v>1418</v>
      </c>
      <c r="AL169" s="70"/>
      <c r="AM169" s="88" t="s">
        <v>1566</v>
      </c>
      <c r="AN169" s="100">
        <v>40620.833564814813</v>
      </c>
      <c r="AO169" s="88" t="s">
        <v>208</v>
      </c>
      <c r="AP169" s="70" t="s">
        <v>1983</v>
      </c>
      <c r="AQ169" s="88" t="s">
        <v>66</v>
      </c>
      <c r="AR169" s="49" t="s">
        <v>610</v>
      </c>
      <c r="AS169" s="49" t="s">
        <v>610</v>
      </c>
      <c r="AT169" s="49" t="s">
        <v>648</v>
      </c>
      <c r="AU169" s="49" t="s">
        <v>648</v>
      </c>
      <c r="AV169" s="49" t="s">
        <v>680</v>
      </c>
      <c r="AW169" s="49" t="s">
        <v>680</v>
      </c>
      <c r="AX169" s="136" t="s">
        <v>2865</v>
      </c>
      <c r="AY169" s="136" t="s">
        <v>2865</v>
      </c>
      <c r="AZ169" s="136" t="s">
        <v>2984</v>
      </c>
      <c r="BA169" s="136" t="s">
        <v>2984</v>
      </c>
      <c r="BB169" s="71"/>
    </row>
    <row r="170" spans="1:54" ht="41.45" customHeight="1">
      <c r="A170" s="67" t="s">
        <v>350</v>
      </c>
      <c r="C170" s="75" t="s">
        <v>3042</v>
      </c>
      <c r="D170" s="75" t="s">
        <v>56</v>
      </c>
      <c r="E170" s="76">
        <v>1.5009054034600198</v>
      </c>
      <c r="F170" s="104">
        <v>10.009586624870796</v>
      </c>
      <c r="G170" s="105" t="s">
        <v>1756</v>
      </c>
      <c r="H170" s="106"/>
      <c r="I170" s="74" t="s">
        <v>350</v>
      </c>
      <c r="J170" s="79"/>
      <c r="K170" s="107"/>
      <c r="L170" s="51" t="s">
        <v>2212</v>
      </c>
      <c r="M170" s="108">
        <v>2.0649675050913716</v>
      </c>
      <c r="N170" s="83">
        <v>6621.1591796875</v>
      </c>
      <c r="O170" s="83">
        <v>9247.7939453125</v>
      </c>
      <c r="P170" s="84"/>
      <c r="Q170" s="85"/>
      <c r="R170" s="85"/>
      <c r="S170" s="109"/>
      <c r="T170" s="49">
        <v>0</v>
      </c>
      <c r="U170" s="49">
        <v>1</v>
      </c>
      <c r="V170" s="50">
        <v>0</v>
      </c>
      <c r="W170" s="50">
        <v>0.14285700000000001</v>
      </c>
      <c r="X170" s="50">
        <v>0</v>
      </c>
      <c r="Y170" s="50">
        <v>0.59523700000000002</v>
      </c>
      <c r="Z170" s="50">
        <v>0</v>
      </c>
      <c r="AA170" s="50">
        <v>0</v>
      </c>
      <c r="AB170" s="80">
        <v>170</v>
      </c>
      <c r="AC17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0" s="81"/>
      <c r="AE170" s="88">
        <v>4161</v>
      </c>
      <c r="AF170" s="88">
        <v>3784</v>
      </c>
      <c r="AG170" s="88">
        <v>57133</v>
      </c>
      <c r="AH170" s="88">
        <v>21139</v>
      </c>
      <c r="AI170" s="88">
        <v>3600</v>
      </c>
      <c r="AJ170" s="88" t="s">
        <v>1257</v>
      </c>
      <c r="AK170" s="88" t="s">
        <v>1419</v>
      </c>
      <c r="AL170" s="70"/>
      <c r="AM170" s="88" t="s">
        <v>1397</v>
      </c>
      <c r="AN170" s="100">
        <v>40572.982245370367</v>
      </c>
      <c r="AO170" s="88" t="s">
        <v>208</v>
      </c>
      <c r="AP170" s="70" t="s">
        <v>1984</v>
      </c>
      <c r="AQ170" s="88" t="s">
        <v>66</v>
      </c>
      <c r="AR170" s="49" t="s">
        <v>610</v>
      </c>
      <c r="AS170" s="49" t="s">
        <v>610</v>
      </c>
      <c r="AT170" s="49" t="s">
        <v>648</v>
      </c>
      <c r="AU170" s="49" t="s">
        <v>648</v>
      </c>
      <c r="AV170" s="49" t="s">
        <v>680</v>
      </c>
      <c r="AW170" s="49" t="s">
        <v>680</v>
      </c>
      <c r="AX170" s="136" t="s">
        <v>2865</v>
      </c>
      <c r="AY170" s="136" t="s">
        <v>2865</v>
      </c>
      <c r="AZ170" s="136" t="s">
        <v>2984</v>
      </c>
      <c r="BA170" s="136" t="s">
        <v>2984</v>
      </c>
      <c r="BB170" s="71"/>
    </row>
    <row r="171" spans="1:54" ht="41.45" customHeight="1">
      <c r="A171" s="67" t="s">
        <v>351</v>
      </c>
      <c r="C171" s="75" t="s">
        <v>3035</v>
      </c>
      <c r="D171" s="75" t="s">
        <v>56</v>
      </c>
      <c r="E171" s="76">
        <v>1.5001635521193317</v>
      </c>
      <c r="F171" s="104">
        <v>10.001731728322337</v>
      </c>
      <c r="G171" s="105" t="s">
        <v>1757</v>
      </c>
      <c r="H171" s="106"/>
      <c r="I171" s="74" t="s">
        <v>351</v>
      </c>
      <c r="J171" s="79"/>
      <c r="K171" s="107"/>
      <c r="L171" s="51" t="s">
        <v>2213</v>
      </c>
      <c r="M171" s="108">
        <v>1.1923757751857726</v>
      </c>
      <c r="N171" s="83">
        <v>4156.2373046875</v>
      </c>
      <c r="O171" s="83">
        <v>782.46875</v>
      </c>
      <c r="P171" s="84" t="s">
        <v>65</v>
      </c>
      <c r="Q171" s="85"/>
      <c r="R171" s="85"/>
      <c r="S171" s="109"/>
      <c r="T171" s="49">
        <v>0</v>
      </c>
      <c r="U171" s="49">
        <v>1</v>
      </c>
      <c r="V171" s="50">
        <v>0</v>
      </c>
      <c r="W171" s="50">
        <v>1</v>
      </c>
      <c r="X171" s="50">
        <v>0</v>
      </c>
      <c r="Y171" s="50">
        <v>0.99999800000000005</v>
      </c>
      <c r="Z171" s="50">
        <v>0</v>
      </c>
      <c r="AA171" s="50">
        <v>0</v>
      </c>
      <c r="AB171" s="80">
        <v>171</v>
      </c>
      <c r="AC17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1" s="81"/>
      <c r="AE171" s="88">
        <v>724</v>
      </c>
      <c r="AF171" s="88">
        <v>686</v>
      </c>
      <c r="AG171" s="88">
        <v>7091</v>
      </c>
      <c r="AH171" s="88">
        <v>88</v>
      </c>
      <c r="AI171" s="88">
        <v>-14400</v>
      </c>
      <c r="AJ171" s="88" t="s">
        <v>1258</v>
      </c>
      <c r="AK171" s="88" t="s">
        <v>1420</v>
      </c>
      <c r="AL171" s="70" t="s">
        <v>1525</v>
      </c>
      <c r="AM171" s="88" t="s">
        <v>1564</v>
      </c>
      <c r="AN171" s="100">
        <v>39485.030023148145</v>
      </c>
      <c r="AO171" s="88" t="s">
        <v>208</v>
      </c>
      <c r="AP171" s="70" t="s">
        <v>1985</v>
      </c>
      <c r="AQ171" s="88" t="s">
        <v>66</v>
      </c>
      <c r="AR171" s="49" t="s">
        <v>616</v>
      </c>
      <c r="AS171" s="49" t="s">
        <v>616</v>
      </c>
      <c r="AT171" s="49" t="s">
        <v>649</v>
      </c>
      <c r="AU171" s="49" t="s">
        <v>649</v>
      </c>
      <c r="AV171" s="49"/>
      <c r="AW171" s="49"/>
      <c r="AX171" s="136" t="s">
        <v>2876</v>
      </c>
      <c r="AY171" s="136" t="s">
        <v>2876</v>
      </c>
      <c r="AZ171" s="136" t="s">
        <v>2996</v>
      </c>
      <c r="BA171" s="136" t="s">
        <v>2996</v>
      </c>
      <c r="BB171" s="71"/>
    </row>
    <row r="172" spans="1:54" ht="41.45" customHeight="1">
      <c r="A172" s="67" t="s">
        <v>426</v>
      </c>
      <c r="C172" s="75" t="s">
        <v>3053</v>
      </c>
      <c r="D172" s="75" t="s">
        <v>59</v>
      </c>
      <c r="E172" s="76">
        <v>2.5710518242308429</v>
      </c>
      <c r="F172" s="104">
        <v>21.340548727150104</v>
      </c>
      <c r="G172" s="105" t="s">
        <v>1758</v>
      </c>
      <c r="H172" s="106"/>
      <c r="I172" s="74" t="s">
        <v>426</v>
      </c>
      <c r="J172" s="79"/>
      <c r="K172" s="107"/>
      <c r="L172" s="51" t="s">
        <v>2214</v>
      </c>
      <c r="M172" s="108">
        <v>1260.8089574894082</v>
      </c>
      <c r="N172" s="83">
        <v>9777.990234375</v>
      </c>
      <c r="O172" s="83">
        <v>3952.77001953125</v>
      </c>
      <c r="P172" s="84" t="s">
        <v>65</v>
      </c>
      <c r="Q172" s="85"/>
      <c r="R172" s="85"/>
      <c r="S172" s="109"/>
      <c r="T172" s="49">
        <v>1</v>
      </c>
      <c r="U172" s="49">
        <v>0</v>
      </c>
      <c r="V172" s="50">
        <v>0</v>
      </c>
      <c r="W172" s="50">
        <v>1</v>
      </c>
      <c r="X172" s="50">
        <v>0</v>
      </c>
      <c r="Y172" s="50">
        <v>0.99999800000000005</v>
      </c>
      <c r="Z172" s="50">
        <v>0</v>
      </c>
      <c r="AA172" s="50">
        <v>0</v>
      </c>
      <c r="AB172" s="80">
        <v>172</v>
      </c>
      <c r="AC17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2" s="81"/>
      <c r="AE172" s="88">
        <v>259</v>
      </c>
      <c r="AF172" s="88">
        <v>4472757</v>
      </c>
      <c r="AG172" s="88">
        <v>41850</v>
      </c>
      <c r="AH172" s="88">
        <v>5</v>
      </c>
      <c r="AI172" s="88">
        <v>-14400</v>
      </c>
      <c r="AJ172" s="88" t="s">
        <v>1259</v>
      </c>
      <c r="AK172" s="88" t="s">
        <v>1360</v>
      </c>
      <c r="AL172" s="70" t="s">
        <v>1526</v>
      </c>
      <c r="AM172" s="88" t="s">
        <v>1564</v>
      </c>
      <c r="AN172" s="100">
        <v>39583.119756944441</v>
      </c>
      <c r="AO172" s="88" t="s">
        <v>208</v>
      </c>
      <c r="AP172" s="70" t="s">
        <v>1986</v>
      </c>
      <c r="AQ172" s="88" t="s">
        <v>65</v>
      </c>
      <c r="AR172" s="49"/>
      <c r="AS172" s="49"/>
      <c r="AT172" s="49"/>
      <c r="AU172" s="49"/>
      <c r="AV172" s="49"/>
      <c r="AW172" s="49"/>
      <c r="AX172" s="49"/>
      <c r="AY172" s="49"/>
      <c r="AZ172" s="49"/>
      <c r="BA172" s="49"/>
    </row>
    <row r="173" spans="1:54" ht="41.45" customHeight="1">
      <c r="A173" s="67" t="s">
        <v>352</v>
      </c>
      <c r="C173" s="75" t="s">
        <v>3041</v>
      </c>
      <c r="D173" s="75" t="s">
        <v>59</v>
      </c>
      <c r="E173" s="76">
        <v>1.5001115890008911</v>
      </c>
      <c r="F173" s="104">
        <v>10.00118153059767</v>
      </c>
      <c r="G173" s="105" t="s">
        <v>1759</v>
      </c>
      <c r="H173" s="106"/>
      <c r="I173" s="74" t="s">
        <v>352</v>
      </c>
      <c r="J173" s="79"/>
      <c r="K173" s="107"/>
      <c r="L173" s="51" t="s">
        <v>2215</v>
      </c>
      <c r="M173" s="108">
        <v>1.1312549212834115</v>
      </c>
      <c r="N173" s="83">
        <v>3204.86376953125</v>
      </c>
      <c r="O173" s="83">
        <v>1342.9970703125</v>
      </c>
      <c r="P173" s="84"/>
      <c r="Q173" s="85"/>
      <c r="R173" s="85"/>
      <c r="S173" s="109"/>
      <c r="T173" s="49">
        <v>1</v>
      </c>
      <c r="U173" s="49">
        <v>1</v>
      </c>
      <c r="V173" s="50">
        <v>0</v>
      </c>
      <c r="W173" s="50">
        <v>1</v>
      </c>
      <c r="X173" s="50">
        <v>0</v>
      </c>
      <c r="Y173" s="50">
        <v>0.99999800000000005</v>
      </c>
      <c r="Z173" s="50">
        <v>0</v>
      </c>
      <c r="AA173" s="50">
        <v>1</v>
      </c>
      <c r="AB173" s="80">
        <v>173</v>
      </c>
      <c r="AC17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3" s="81"/>
      <c r="AE173" s="88">
        <v>349</v>
      </c>
      <c r="AF173" s="88">
        <v>469</v>
      </c>
      <c r="AG173" s="88">
        <v>26118</v>
      </c>
      <c r="AH173" s="88">
        <v>3579</v>
      </c>
      <c r="AI173" s="88">
        <v>-18000</v>
      </c>
      <c r="AJ173" s="88" t="s">
        <v>1260</v>
      </c>
      <c r="AK173" s="88"/>
      <c r="AL173" s="70"/>
      <c r="AM173" s="88" t="s">
        <v>1563</v>
      </c>
      <c r="AN173" s="100">
        <v>40554.590902777774</v>
      </c>
      <c r="AO173" s="88" t="s">
        <v>208</v>
      </c>
      <c r="AP173" s="70" t="s">
        <v>1987</v>
      </c>
      <c r="AQ173" s="88" t="s">
        <v>66</v>
      </c>
      <c r="AR173" s="49"/>
      <c r="AS173" s="49"/>
      <c r="AT173" s="49"/>
      <c r="AU173" s="49"/>
      <c r="AV173" s="49"/>
      <c r="AW173" s="49"/>
      <c r="AX173" s="136" t="s">
        <v>2557</v>
      </c>
      <c r="AY173" s="136" t="s">
        <v>2557</v>
      </c>
      <c r="AZ173" s="136" t="s">
        <v>2677</v>
      </c>
      <c r="BA173" s="136" t="s">
        <v>2677</v>
      </c>
      <c r="BB173" s="71"/>
    </row>
    <row r="174" spans="1:54" ht="41.45" customHeight="1">
      <c r="A174" s="67" t="s">
        <v>353</v>
      </c>
      <c r="C174" s="75" t="s">
        <v>3043</v>
      </c>
      <c r="D174" s="75" t="s">
        <v>59</v>
      </c>
      <c r="E174" s="76">
        <v>1.500340992998431</v>
      </c>
      <c r="F174" s="104">
        <v>10.003610514101036</v>
      </c>
      <c r="G174" s="105" t="s">
        <v>1760</v>
      </c>
      <c r="H174" s="106"/>
      <c r="I174" s="74" t="s">
        <v>353</v>
      </c>
      <c r="J174" s="79"/>
      <c r="K174" s="107"/>
      <c r="L174" s="51" t="s">
        <v>2216</v>
      </c>
      <c r="M174" s="108">
        <v>1.4010879998016696</v>
      </c>
      <c r="N174" s="83">
        <v>5323.83203125</v>
      </c>
      <c r="O174" s="83">
        <v>6922.5849609375</v>
      </c>
      <c r="P174" s="84"/>
      <c r="Q174" s="85"/>
      <c r="R174" s="85"/>
      <c r="S174" s="109"/>
      <c r="T174" s="49">
        <v>1</v>
      </c>
      <c r="U174" s="49">
        <v>1</v>
      </c>
      <c r="V174" s="50">
        <v>0</v>
      </c>
      <c r="W174" s="50">
        <v>1</v>
      </c>
      <c r="X174" s="50">
        <v>0</v>
      </c>
      <c r="Y174" s="50">
        <v>0.99999800000000005</v>
      </c>
      <c r="Z174" s="50">
        <v>0</v>
      </c>
      <c r="AA174" s="50">
        <v>1</v>
      </c>
      <c r="AB174" s="80">
        <v>174</v>
      </c>
      <c r="AC17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4" s="81"/>
      <c r="AE174" s="88">
        <v>896</v>
      </c>
      <c r="AF174" s="88">
        <v>1427</v>
      </c>
      <c r="AG174" s="88">
        <v>13598</v>
      </c>
      <c r="AH174" s="88">
        <v>13740</v>
      </c>
      <c r="AI174" s="88">
        <v>-10800</v>
      </c>
      <c r="AJ174" s="88" t="s">
        <v>1261</v>
      </c>
      <c r="AK174" s="88" t="s">
        <v>1421</v>
      </c>
      <c r="AL174" s="70"/>
      <c r="AM174" s="88" t="s">
        <v>1565</v>
      </c>
      <c r="AN174" s="100">
        <v>41514.728877314818</v>
      </c>
      <c r="AO174" s="88" t="s">
        <v>208</v>
      </c>
      <c r="AP174" s="70" t="s">
        <v>1988</v>
      </c>
      <c r="AQ174" s="88" t="s">
        <v>66</v>
      </c>
      <c r="AR174" s="49"/>
      <c r="AS174" s="49"/>
      <c r="AT174" s="49"/>
      <c r="AU174" s="49"/>
      <c r="AV174" s="49"/>
      <c r="AW174" s="49"/>
      <c r="AX174" s="136" t="s">
        <v>2877</v>
      </c>
      <c r="AY174" s="136" t="s">
        <v>2877</v>
      </c>
      <c r="AZ174" s="136" t="s">
        <v>2997</v>
      </c>
      <c r="BA174" s="136" t="s">
        <v>2997</v>
      </c>
      <c r="BB174" s="71"/>
    </row>
    <row r="175" spans="1:54" ht="41.45" customHeight="1">
      <c r="A175" s="67" t="s">
        <v>354</v>
      </c>
      <c r="C175" s="75" t="s">
        <v>3035</v>
      </c>
      <c r="D175" s="75" t="s">
        <v>56</v>
      </c>
      <c r="E175" s="76">
        <v>1.5001302669881647</v>
      </c>
      <c r="F175" s="104">
        <v>10.001379297521744</v>
      </c>
      <c r="G175" s="105" t="s">
        <v>1761</v>
      </c>
      <c r="H175" s="106"/>
      <c r="I175" s="74" t="s">
        <v>354</v>
      </c>
      <c r="J175" s="79"/>
      <c r="K175" s="107"/>
      <c r="L175" s="51" t="s">
        <v>2217</v>
      </c>
      <c r="M175" s="108">
        <v>1.1532246291377164</v>
      </c>
      <c r="N175" s="83">
        <v>3507.573486328125</v>
      </c>
      <c r="O175" s="83">
        <v>439.95297241210937</v>
      </c>
      <c r="P175" s="84"/>
      <c r="Q175" s="85"/>
      <c r="R175" s="85"/>
      <c r="S175" s="109"/>
      <c r="T175" s="49">
        <v>0</v>
      </c>
      <c r="U175" s="49">
        <v>1</v>
      </c>
      <c r="V175" s="50">
        <v>0</v>
      </c>
      <c r="W175" s="50">
        <v>0.33333299999999999</v>
      </c>
      <c r="X175" s="50">
        <v>0</v>
      </c>
      <c r="Y175" s="50">
        <v>0.77026899999999998</v>
      </c>
      <c r="Z175" s="50">
        <v>0</v>
      </c>
      <c r="AA175" s="50">
        <v>0</v>
      </c>
      <c r="AB175" s="80">
        <v>175</v>
      </c>
      <c r="AC17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5" s="81"/>
      <c r="AE175" s="88">
        <v>1149</v>
      </c>
      <c r="AF175" s="88">
        <v>547</v>
      </c>
      <c r="AG175" s="88">
        <v>2651</v>
      </c>
      <c r="AH175" s="88">
        <v>28</v>
      </c>
      <c r="AI175" s="88">
        <v>-14400</v>
      </c>
      <c r="AJ175" s="88" t="s">
        <v>1262</v>
      </c>
      <c r="AK175" s="88" t="s">
        <v>1422</v>
      </c>
      <c r="AL175" s="70" t="s">
        <v>1527</v>
      </c>
      <c r="AM175" s="88" t="s">
        <v>1564</v>
      </c>
      <c r="AN175" s="100">
        <v>40805.819131944445</v>
      </c>
      <c r="AO175" s="88" t="s">
        <v>208</v>
      </c>
      <c r="AP175" s="70" t="s">
        <v>1989</v>
      </c>
      <c r="AQ175" s="88" t="s">
        <v>66</v>
      </c>
      <c r="AR175" s="49" t="s">
        <v>617</v>
      </c>
      <c r="AS175" s="49" t="s">
        <v>617</v>
      </c>
      <c r="AT175" s="49" t="s">
        <v>652</v>
      </c>
      <c r="AU175" s="49" t="s">
        <v>652</v>
      </c>
      <c r="AV175" s="49" t="s">
        <v>681</v>
      </c>
      <c r="AW175" s="49" t="s">
        <v>681</v>
      </c>
      <c r="AX175" s="136" t="s">
        <v>2551</v>
      </c>
      <c r="AY175" s="136" t="s">
        <v>2551</v>
      </c>
      <c r="AZ175" s="136" t="s">
        <v>2672</v>
      </c>
      <c r="BA175" s="136" t="s">
        <v>2672</v>
      </c>
      <c r="BB175" s="71"/>
    </row>
    <row r="176" spans="1:54" ht="41.45" customHeight="1">
      <c r="A176" s="67" t="s">
        <v>427</v>
      </c>
      <c r="C176" s="75" t="s">
        <v>3035</v>
      </c>
      <c r="D176" s="75" t="s">
        <v>59</v>
      </c>
      <c r="E176" s="76">
        <v>1.502223398869686</v>
      </c>
      <c r="F176" s="104">
        <v>10.023541870384911</v>
      </c>
      <c r="G176" s="105" t="s">
        <v>1762</v>
      </c>
      <c r="H176" s="106"/>
      <c r="I176" s="74" t="s">
        <v>427</v>
      </c>
      <c r="J176" s="79"/>
      <c r="K176" s="107"/>
      <c r="L176" s="51" t="s">
        <v>2218</v>
      </c>
      <c r="M176" s="108">
        <v>3.6152402234259147</v>
      </c>
      <c r="N176" s="83">
        <v>7615.77685546875</v>
      </c>
      <c r="O176" s="83">
        <v>4146.70166015625</v>
      </c>
      <c r="P176" s="84"/>
      <c r="Q176" s="85"/>
      <c r="R176" s="85"/>
      <c r="S176" s="109"/>
      <c r="T176" s="49">
        <v>2</v>
      </c>
      <c r="U176" s="49">
        <v>0</v>
      </c>
      <c r="V176" s="50">
        <v>2</v>
      </c>
      <c r="W176" s="50">
        <v>0.5</v>
      </c>
      <c r="X176" s="50">
        <v>0</v>
      </c>
      <c r="Y176" s="50">
        <v>1.4594560000000001</v>
      </c>
      <c r="Z176" s="50">
        <v>0</v>
      </c>
      <c r="AA176" s="50">
        <v>0</v>
      </c>
      <c r="AB176" s="80">
        <v>176</v>
      </c>
      <c r="AC17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6" s="81"/>
      <c r="AE176" s="88">
        <v>1</v>
      </c>
      <c r="AF176" s="88">
        <v>9288</v>
      </c>
      <c r="AG176" s="88">
        <v>1304</v>
      </c>
      <c r="AH176" s="88">
        <v>10</v>
      </c>
      <c r="AI176" s="88">
        <v>-25200</v>
      </c>
      <c r="AJ176" s="88" t="s">
        <v>1263</v>
      </c>
      <c r="AK176" s="88"/>
      <c r="AL176" s="70" t="s">
        <v>1528</v>
      </c>
      <c r="AM176" s="88" t="s">
        <v>1568</v>
      </c>
      <c r="AN176" s="100">
        <v>40326.281793981485</v>
      </c>
      <c r="AO176" s="88" t="s">
        <v>208</v>
      </c>
      <c r="AP176" s="70" t="s">
        <v>1990</v>
      </c>
      <c r="AQ176" s="88" t="s">
        <v>65</v>
      </c>
      <c r="AR176" s="49"/>
      <c r="AS176" s="49"/>
      <c r="AT176" s="49"/>
      <c r="AU176" s="49"/>
      <c r="AV176" s="49"/>
      <c r="AW176" s="49"/>
      <c r="AX176" s="49"/>
      <c r="AY176" s="49"/>
      <c r="AZ176" s="49"/>
      <c r="BA176" s="49"/>
    </row>
    <row r="177" spans="1:54" ht="41.45" customHeight="1">
      <c r="A177" s="67" t="s">
        <v>355</v>
      </c>
      <c r="C177" s="75" t="s">
        <v>3035</v>
      </c>
      <c r="D177" s="75" t="s">
        <v>56</v>
      </c>
      <c r="E177" s="76">
        <v>1.5001973161732494</v>
      </c>
      <c r="F177" s="104">
        <v>10.0020892300697</v>
      </c>
      <c r="G177" s="105" t="s">
        <v>1763</v>
      </c>
      <c r="H177" s="106"/>
      <c r="I177" s="74" t="s">
        <v>355</v>
      </c>
      <c r="J177" s="79"/>
      <c r="K177" s="107"/>
      <c r="L177" s="51" t="s">
        <v>2219</v>
      </c>
      <c r="M177" s="108">
        <v>1.2320902470762471</v>
      </c>
      <c r="N177" s="83">
        <v>4675.16796875</v>
      </c>
      <c r="O177" s="83">
        <v>3076.414794921875</v>
      </c>
      <c r="P177" s="84"/>
      <c r="Q177" s="85"/>
      <c r="R177" s="85"/>
      <c r="S177" s="109"/>
      <c r="T177" s="49">
        <v>0</v>
      </c>
      <c r="U177" s="49">
        <v>1</v>
      </c>
      <c r="V177" s="50">
        <v>0</v>
      </c>
      <c r="W177" s="50">
        <v>0.33333299999999999</v>
      </c>
      <c r="X177" s="50">
        <v>0</v>
      </c>
      <c r="Y177" s="50">
        <v>0.77026899999999998</v>
      </c>
      <c r="Z177" s="50">
        <v>0</v>
      </c>
      <c r="AA177" s="50">
        <v>0</v>
      </c>
      <c r="AB177" s="80">
        <v>177</v>
      </c>
      <c r="AC17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7" s="81"/>
      <c r="AE177" s="88">
        <v>451</v>
      </c>
      <c r="AF177" s="88">
        <v>827</v>
      </c>
      <c r="AG177" s="88">
        <v>1209</v>
      </c>
      <c r="AH177" s="88">
        <v>356</v>
      </c>
      <c r="AI177" s="88">
        <v>-25200</v>
      </c>
      <c r="AJ177" s="88" t="s">
        <v>1264</v>
      </c>
      <c r="AK177" s="88" t="s">
        <v>1423</v>
      </c>
      <c r="AL177" s="70" t="s">
        <v>1529</v>
      </c>
      <c r="AM177" s="88" t="s">
        <v>1568</v>
      </c>
      <c r="AN177" s="100">
        <v>39868.963831018518</v>
      </c>
      <c r="AO177" s="88" t="s">
        <v>208</v>
      </c>
      <c r="AP177" s="70" t="s">
        <v>1991</v>
      </c>
      <c r="AQ177" s="88" t="s">
        <v>66</v>
      </c>
      <c r="AR177" s="49" t="s">
        <v>617</v>
      </c>
      <c r="AS177" s="49" t="s">
        <v>617</v>
      </c>
      <c r="AT177" s="49" t="s">
        <v>652</v>
      </c>
      <c r="AU177" s="49" t="s">
        <v>652</v>
      </c>
      <c r="AV177" s="49" t="s">
        <v>681</v>
      </c>
      <c r="AW177" s="49" t="s">
        <v>681</v>
      </c>
      <c r="AX177" s="136" t="s">
        <v>2551</v>
      </c>
      <c r="AY177" s="136" t="s">
        <v>2551</v>
      </c>
      <c r="AZ177" s="136" t="s">
        <v>2672</v>
      </c>
      <c r="BA177" s="136" t="s">
        <v>2672</v>
      </c>
      <c r="BB177" s="71"/>
    </row>
    <row r="178" spans="1:54" ht="41.45" customHeight="1">
      <c r="A178" s="67" t="s">
        <v>356</v>
      </c>
      <c r="C178" s="75" t="s">
        <v>3035</v>
      </c>
      <c r="D178" s="75" t="s">
        <v>56</v>
      </c>
      <c r="E178" s="76">
        <v>1.5000414268179274</v>
      </c>
      <c r="F178" s="104">
        <v>10.000438636895701</v>
      </c>
      <c r="G178" s="105" t="s">
        <v>1764</v>
      </c>
      <c r="H178" s="106"/>
      <c r="I178" s="74" t="s">
        <v>356</v>
      </c>
      <c r="J178" s="79"/>
      <c r="K178" s="107"/>
      <c r="L178" s="51" t="s">
        <v>2220</v>
      </c>
      <c r="M178" s="108">
        <v>1.0487276853691636</v>
      </c>
      <c r="N178" s="83">
        <v>2080.51318359375</v>
      </c>
      <c r="O178" s="83">
        <v>7563.07080078125</v>
      </c>
      <c r="P178" s="84"/>
      <c r="Q178" s="85"/>
      <c r="R178" s="85"/>
      <c r="S178" s="109"/>
      <c r="T178" s="49">
        <v>0</v>
      </c>
      <c r="U178" s="49">
        <v>3</v>
      </c>
      <c r="V178" s="50">
        <v>0.5</v>
      </c>
      <c r="W178" s="50">
        <v>0.14285700000000001</v>
      </c>
      <c r="X178" s="50">
        <v>0</v>
      </c>
      <c r="Y178" s="50">
        <v>0.83592200000000005</v>
      </c>
      <c r="Z178" s="50">
        <v>0.33333333333333331</v>
      </c>
      <c r="AA178" s="50">
        <v>0</v>
      </c>
      <c r="AB178" s="80">
        <v>178</v>
      </c>
      <c r="AC17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8" s="81"/>
      <c r="AE178" s="88">
        <v>94</v>
      </c>
      <c r="AF178" s="88">
        <v>176</v>
      </c>
      <c r="AG178" s="88">
        <v>737</v>
      </c>
      <c r="AH178" s="88">
        <v>0</v>
      </c>
      <c r="AI178" s="88">
        <v>-10800</v>
      </c>
      <c r="AJ178" s="88" t="s">
        <v>1265</v>
      </c>
      <c r="AK178" s="88" t="s">
        <v>1401</v>
      </c>
      <c r="AL178" s="70" t="s">
        <v>1530</v>
      </c>
      <c r="AM178" s="88" t="s">
        <v>1565</v>
      </c>
      <c r="AN178" s="100">
        <v>41130.907962962963</v>
      </c>
      <c r="AO178" s="88" t="s">
        <v>208</v>
      </c>
      <c r="AP178" s="70" t="s">
        <v>1992</v>
      </c>
      <c r="AQ178" s="88" t="s">
        <v>66</v>
      </c>
      <c r="AR178" s="49"/>
      <c r="AS178" s="49"/>
      <c r="AT178" s="49"/>
      <c r="AU178" s="49"/>
      <c r="AV178" s="49"/>
      <c r="AW178" s="49"/>
      <c r="AX178" s="136" t="s">
        <v>2878</v>
      </c>
      <c r="AY178" s="136" t="s">
        <v>2878</v>
      </c>
      <c r="AZ178" s="136" t="s">
        <v>2998</v>
      </c>
      <c r="BA178" s="136" t="s">
        <v>2998</v>
      </c>
      <c r="BB178" s="71"/>
    </row>
    <row r="179" spans="1:54" ht="41.45" customHeight="1">
      <c r="A179" s="67" t="s">
        <v>428</v>
      </c>
      <c r="C179" s="75" t="s">
        <v>3043</v>
      </c>
      <c r="D179" s="75" t="s">
        <v>59</v>
      </c>
      <c r="E179" s="76">
        <v>1.5279302958925614</v>
      </c>
      <c r="F179" s="104">
        <v>10.295732544744766</v>
      </c>
      <c r="G179" s="105" t="s">
        <v>1765</v>
      </c>
      <c r="H179" s="106"/>
      <c r="I179" s="74" t="s">
        <v>428</v>
      </c>
      <c r="J179" s="79"/>
      <c r="K179" s="107"/>
      <c r="L179" s="51" t="s">
        <v>2221</v>
      </c>
      <c r="M179" s="108">
        <v>33.852599803979736</v>
      </c>
      <c r="N179" s="83">
        <v>9561.7685546875</v>
      </c>
      <c r="O179" s="83">
        <v>2720.68359375</v>
      </c>
      <c r="P179" s="84"/>
      <c r="Q179" s="85"/>
      <c r="R179" s="85"/>
      <c r="S179" s="109"/>
      <c r="T179" s="49">
        <v>4</v>
      </c>
      <c r="U179" s="49">
        <v>0</v>
      </c>
      <c r="V179" s="50">
        <v>2</v>
      </c>
      <c r="W179" s="50">
        <v>0.16666700000000001</v>
      </c>
      <c r="X179" s="50">
        <v>0</v>
      </c>
      <c r="Y179" s="50">
        <v>1.085232</v>
      </c>
      <c r="Z179" s="50">
        <v>0.25</v>
      </c>
      <c r="AA179" s="50">
        <v>0</v>
      </c>
      <c r="AB179" s="80">
        <v>179</v>
      </c>
      <c r="AC17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79" s="81"/>
      <c r="AE179" s="88">
        <v>944</v>
      </c>
      <c r="AF179" s="88">
        <v>116641</v>
      </c>
      <c r="AG179" s="88">
        <v>10691</v>
      </c>
      <c r="AH179" s="88">
        <v>8400</v>
      </c>
      <c r="AI179" s="88">
        <v>-18000</v>
      </c>
      <c r="AJ179" s="88" t="s">
        <v>1266</v>
      </c>
      <c r="AK179" s="88" t="s">
        <v>1424</v>
      </c>
      <c r="AL179" s="70"/>
      <c r="AM179" s="88" t="s">
        <v>1562</v>
      </c>
      <c r="AN179" s="100">
        <v>40371.03570601852</v>
      </c>
      <c r="AO179" s="88" t="s">
        <v>208</v>
      </c>
      <c r="AP179" s="70" t="s">
        <v>1993</v>
      </c>
      <c r="AQ179" s="88" t="s">
        <v>65</v>
      </c>
      <c r="AR179" s="49"/>
      <c r="AS179" s="49"/>
      <c r="AT179" s="49"/>
      <c r="AU179" s="49"/>
      <c r="AV179" s="49"/>
      <c r="AW179" s="49"/>
      <c r="AX179" s="49"/>
      <c r="AY179" s="49"/>
      <c r="AZ179" s="49"/>
      <c r="BA179" s="49"/>
    </row>
    <row r="180" spans="1:54" ht="41.45" customHeight="1">
      <c r="A180" s="67" t="s">
        <v>429</v>
      </c>
      <c r="C180" s="75" t="s">
        <v>3035</v>
      </c>
      <c r="D180" s="75" t="s">
        <v>59</v>
      </c>
      <c r="E180" s="76">
        <v>1.5000081416867603</v>
      </c>
      <c r="F180" s="104">
        <v>10.000086206095109</v>
      </c>
      <c r="G180" s="105" t="s">
        <v>1766</v>
      </c>
      <c r="H180" s="106"/>
      <c r="I180" s="74" t="s">
        <v>429</v>
      </c>
      <c r="J180" s="79"/>
      <c r="K180" s="107"/>
      <c r="L180" s="51" t="s">
        <v>2222</v>
      </c>
      <c r="M180" s="108">
        <v>1.0095765393211074</v>
      </c>
      <c r="N180" s="83">
        <v>739.94158935546875</v>
      </c>
      <c r="O180" s="83">
        <v>8698.470703125</v>
      </c>
      <c r="P180" s="84"/>
      <c r="Q180" s="85"/>
      <c r="R180" s="85"/>
      <c r="S180" s="109"/>
      <c r="T180" s="49">
        <v>4</v>
      </c>
      <c r="U180" s="49">
        <v>0</v>
      </c>
      <c r="V180" s="50">
        <v>2</v>
      </c>
      <c r="W180" s="50">
        <v>0.16666700000000001</v>
      </c>
      <c r="X180" s="50">
        <v>0</v>
      </c>
      <c r="Y180" s="50">
        <v>1.085232</v>
      </c>
      <c r="Z180" s="50">
        <v>0.25</v>
      </c>
      <c r="AA180" s="50">
        <v>0</v>
      </c>
      <c r="AB180" s="80">
        <v>180</v>
      </c>
      <c r="AC18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0" s="81"/>
      <c r="AE180" s="88">
        <v>401</v>
      </c>
      <c r="AF180" s="88">
        <v>37</v>
      </c>
      <c r="AG180" s="88">
        <v>405</v>
      </c>
      <c r="AH180" s="88">
        <v>183</v>
      </c>
      <c r="AI180" s="88"/>
      <c r="AJ180" s="88" t="s">
        <v>1267</v>
      </c>
      <c r="AK180" s="88" t="s">
        <v>1425</v>
      </c>
      <c r="AL180" s="70"/>
      <c r="AM180" s="88"/>
      <c r="AN180" s="100">
        <v>41790.666493055556</v>
      </c>
      <c r="AO180" s="88" t="s">
        <v>208</v>
      </c>
      <c r="AP180" s="70" t="s">
        <v>1994</v>
      </c>
      <c r="AQ180" s="88" t="s">
        <v>65</v>
      </c>
      <c r="AR180" s="49"/>
      <c r="AS180" s="49"/>
      <c r="AT180" s="49"/>
      <c r="AU180" s="49"/>
      <c r="AV180" s="49"/>
      <c r="AW180" s="49"/>
      <c r="AX180" s="49"/>
      <c r="AY180" s="49"/>
      <c r="AZ180" s="49"/>
      <c r="BA180" s="49"/>
    </row>
    <row r="181" spans="1:54" ht="41.45" customHeight="1">
      <c r="A181" s="67" t="s">
        <v>387</v>
      </c>
      <c r="C181" s="75" t="s">
        <v>3062</v>
      </c>
      <c r="D181" s="75" t="s">
        <v>59</v>
      </c>
      <c r="E181" s="76">
        <v>1.5004499479241939</v>
      </c>
      <c r="F181" s="104">
        <v>10.004764154491465</v>
      </c>
      <c r="G181" s="105" t="s">
        <v>1767</v>
      </c>
      <c r="H181" s="106"/>
      <c r="I181" s="74" t="s">
        <v>387</v>
      </c>
      <c r="J181" s="79"/>
      <c r="K181" s="107"/>
      <c r="L181" s="51" t="s">
        <v>2223</v>
      </c>
      <c r="M181" s="108">
        <v>1.5292446289517818</v>
      </c>
      <c r="N181" s="83">
        <v>5756.2744140625</v>
      </c>
      <c r="O181" s="83">
        <v>8938.3876953125</v>
      </c>
      <c r="P181" s="84"/>
      <c r="Q181" s="85"/>
      <c r="R181" s="85"/>
      <c r="S181" s="109"/>
      <c r="T181" s="49">
        <v>3</v>
      </c>
      <c r="U181" s="49">
        <v>2</v>
      </c>
      <c r="V181" s="50">
        <v>2.5</v>
      </c>
      <c r="W181" s="50">
        <v>0.2</v>
      </c>
      <c r="X181" s="50">
        <v>0</v>
      </c>
      <c r="Y181" s="50">
        <v>1.3217570000000001</v>
      </c>
      <c r="Z181" s="50">
        <v>0.3</v>
      </c>
      <c r="AA181" s="50">
        <v>0</v>
      </c>
      <c r="AB181" s="80">
        <v>181</v>
      </c>
      <c r="AC18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1" s="81"/>
      <c r="AE181" s="88">
        <v>536</v>
      </c>
      <c r="AF181" s="88">
        <v>1882</v>
      </c>
      <c r="AG181" s="88">
        <v>3785</v>
      </c>
      <c r="AH181" s="88">
        <v>335</v>
      </c>
      <c r="AI181" s="88">
        <v>-25200</v>
      </c>
      <c r="AJ181" s="88" t="s">
        <v>1268</v>
      </c>
      <c r="AK181" s="88"/>
      <c r="AL181" s="70"/>
      <c r="AM181" s="88" t="s">
        <v>1568</v>
      </c>
      <c r="AN181" s="100">
        <v>41457.092002314814</v>
      </c>
      <c r="AO181" s="88" t="s">
        <v>208</v>
      </c>
      <c r="AP181" s="70" t="s">
        <v>1995</v>
      </c>
      <c r="AQ181" s="88" t="s">
        <v>66</v>
      </c>
      <c r="AR181" s="49"/>
      <c r="AS181" s="49"/>
      <c r="AT181" s="49"/>
      <c r="AU181" s="49"/>
      <c r="AV181" s="49"/>
      <c r="AW181" s="49"/>
      <c r="AX181" s="136" t="s">
        <v>2544</v>
      </c>
      <c r="AY181" s="136" t="s">
        <v>2544</v>
      </c>
      <c r="AZ181" s="136" t="s">
        <v>2667</v>
      </c>
      <c r="BA181" s="136" t="s">
        <v>2667</v>
      </c>
      <c r="BB181" s="71"/>
    </row>
    <row r="182" spans="1:54" ht="41.45" customHeight="1">
      <c r="A182" s="67" t="s">
        <v>357</v>
      </c>
      <c r="C182" s="75" t="s">
        <v>3042</v>
      </c>
      <c r="D182" s="75" t="s">
        <v>56</v>
      </c>
      <c r="E182" s="76">
        <v>1.5001261961447845</v>
      </c>
      <c r="F182" s="104">
        <v>10.00133619447419</v>
      </c>
      <c r="G182" s="105" t="s">
        <v>1768</v>
      </c>
      <c r="H182" s="106"/>
      <c r="I182" s="74" t="s">
        <v>357</v>
      </c>
      <c r="J182" s="79"/>
      <c r="K182" s="107"/>
      <c r="L182" s="51" t="s">
        <v>2224</v>
      </c>
      <c r="M182" s="108">
        <v>1.1484363594771629</v>
      </c>
      <c r="N182" s="83">
        <v>3464.3291015625</v>
      </c>
      <c r="O182" s="83">
        <v>530.35321044921875</v>
      </c>
      <c r="P182" s="84"/>
      <c r="Q182" s="85"/>
      <c r="R182" s="85"/>
      <c r="S182" s="109"/>
      <c r="T182" s="49">
        <v>0</v>
      </c>
      <c r="U182" s="49">
        <v>3</v>
      </c>
      <c r="V182" s="50">
        <v>0.5</v>
      </c>
      <c r="W182" s="50">
        <v>0.14285700000000001</v>
      </c>
      <c r="X182" s="50">
        <v>0</v>
      </c>
      <c r="Y182" s="50">
        <v>0.83592200000000005</v>
      </c>
      <c r="Z182" s="50">
        <v>0.33333333333333331</v>
      </c>
      <c r="AA182" s="50">
        <v>0</v>
      </c>
      <c r="AB182" s="80">
        <v>182</v>
      </c>
      <c r="AC18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2" s="81"/>
      <c r="AE182" s="88">
        <v>1115</v>
      </c>
      <c r="AF182" s="88">
        <v>530</v>
      </c>
      <c r="AG182" s="88">
        <v>53757</v>
      </c>
      <c r="AH182" s="88">
        <v>1103</v>
      </c>
      <c r="AI182" s="88">
        <v>-14400</v>
      </c>
      <c r="AJ182" s="88" t="s">
        <v>1269</v>
      </c>
      <c r="AK182" s="88" t="s">
        <v>1426</v>
      </c>
      <c r="AL182" s="70"/>
      <c r="AM182" s="88" t="s">
        <v>1564</v>
      </c>
      <c r="AN182" s="100">
        <v>40370.172893518517</v>
      </c>
      <c r="AO182" s="88" t="s">
        <v>208</v>
      </c>
      <c r="AP182" s="70" t="s">
        <v>1996</v>
      </c>
      <c r="AQ182" s="88" t="s">
        <v>66</v>
      </c>
      <c r="AR182" s="49"/>
      <c r="AS182" s="49"/>
      <c r="AT182" s="49"/>
      <c r="AU182" s="49"/>
      <c r="AV182" s="49"/>
      <c r="AW182" s="49"/>
      <c r="AX182" s="136" t="s">
        <v>2878</v>
      </c>
      <c r="AY182" s="136" t="s">
        <v>2878</v>
      </c>
      <c r="AZ182" s="136" t="s">
        <v>2998</v>
      </c>
      <c r="BA182" s="136" t="s">
        <v>2998</v>
      </c>
      <c r="BB182" s="71"/>
    </row>
    <row r="183" spans="1:54" ht="41.45" customHeight="1">
      <c r="A183" s="67" t="s">
        <v>358</v>
      </c>
      <c r="C183" s="75" t="s">
        <v>3042</v>
      </c>
      <c r="D183" s="75" t="s">
        <v>59</v>
      </c>
      <c r="E183" s="76">
        <v>1.5002595761308282</v>
      </c>
      <c r="F183" s="104">
        <v>10.002748453149945</v>
      </c>
      <c r="G183" s="105" t="s">
        <v>1769</v>
      </c>
      <c r="H183" s="106"/>
      <c r="I183" s="74" t="s">
        <v>358</v>
      </c>
      <c r="J183" s="79"/>
      <c r="K183" s="107"/>
      <c r="L183" s="51" t="s">
        <v>2225</v>
      </c>
      <c r="M183" s="108">
        <v>1.3053226065905967</v>
      </c>
      <c r="N183" s="83">
        <v>5021.1220703125</v>
      </c>
      <c r="O183" s="83">
        <v>5131.38134765625</v>
      </c>
      <c r="P183" s="84"/>
      <c r="Q183" s="85"/>
      <c r="R183" s="85"/>
      <c r="S183" s="109"/>
      <c r="T183" s="49">
        <v>1</v>
      </c>
      <c r="U183" s="49">
        <v>1</v>
      </c>
      <c r="V183" s="50">
        <v>0</v>
      </c>
      <c r="W183" s="50">
        <v>0</v>
      </c>
      <c r="X183" s="50">
        <v>0</v>
      </c>
      <c r="Y183" s="50">
        <v>0.99999800000000005</v>
      </c>
      <c r="Z183" s="50">
        <v>0</v>
      </c>
      <c r="AA183" s="50" t="s">
        <v>3033</v>
      </c>
      <c r="AB183" s="80">
        <v>183</v>
      </c>
      <c r="AC18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183" s="81"/>
      <c r="AE183" s="88">
        <v>740</v>
      </c>
      <c r="AF183" s="88">
        <v>1087</v>
      </c>
      <c r="AG183" s="88">
        <v>57480</v>
      </c>
      <c r="AH183" s="88">
        <v>1978</v>
      </c>
      <c r="AI183" s="88">
        <v>-14400</v>
      </c>
      <c r="AJ183" s="88" t="s">
        <v>1270</v>
      </c>
      <c r="AK183" s="88"/>
      <c r="AL183" s="70" t="s">
        <v>1531</v>
      </c>
      <c r="AM183" s="88" t="s">
        <v>1564</v>
      </c>
      <c r="AN183" s="100">
        <v>39699.811597222222</v>
      </c>
      <c r="AO183" s="88" t="s">
        <v>208</v>
      </c>
      <c r="AP183" s="70" t="s">
        <v>1997</v>
      </c>
      <c r="AQ183" s="88" t="s">
        <v>66</v>
      </c>
      <c r="AR183" s="49" t="s">
        <v>618</v>
      </c>
      <c r="AS183" s="49" t="s">
        <v>618</v>
      </c>
      <c r="AT183" s="49" t="s">
        <v>653</v>
      </c>
      <c r="AU183" s="49" t="s">
        <v>653</v>
      </c>
      <c r="AV183" s="49" t="s">
        <v>682</v>
      </c>
      <c r="AW183" s="49" t="s">
        <v>682</v>
      </c>
      <c r="AX183" s="136" t="s">
        <v>2879</v>
      </c>
      <c r="AY183" s="136" t="s">
        <v>2879</v>
      </c>
      <c r="AZ183" s="136" t="s">
        <v>2999</v>
      </c>
      <c r="BA183" s="136" t="s">
        <v>2999</v>
      </c>
      <c r="BB183" s="71"/>
    </row>
    <row r="184" spans="1:54" ht="41.45" customHeight="1">
      <c r="A184" s="67" t="s">
        <v>359</v>
      </c>
      <c r="C184" s="75" t="s">
        <v>3062</v>
      </c>
      <c r="D184" s="75" t="s">
        <v>56</v>
      </c>
      <c r="E184" s="76">
        <v>1.5003347670026732</v>
      </c>
      <c r="F184" s="104">
        <v>10.003544591793011</v>
      </c>
      <c r="G184" s="105" t="s">
        <v>1770</v>
      </c>
      <c r="H184" s="106"/>
      <c r="I184" s="74" t="s">
        <v>359</v>
      </c>
      <c r="J184" s="79"/>
      <c r="K184" s="107"/>
      <c r="L184" s="51" t="s">
        <v>2226</v>
      </c>
      <c r="M184" s="108">
        <v>1.3937647638502346</v>
      </c>
      <c r="N184" s="83">
        <v>5237.34326171875</v>
      </c>
      <c r="O184" s="83">
        <v>6428.44921875</v>
      </c>
      <c r="P184" s="84"/>
      <c r="Q184" s="85"/>
      <c r="R184" s="85"/>
      <c r="S184" s="109"/>
      <c r="T184" s="49">
        <v>0</v>
      </c>
      <c r="U184" s="49">
        <v>1</v>
      </c>
      <c r="V184" s="50">
        <v>0</v>
      </c>
      <c r="W184" s="50">
        <v>1</v>
      </c>
      <c r="X184" s="50">
        <v>0</v>
      </c>
      <c r="Y184" s="50">
        <v>0.99999800000000005</v>
      </c>
      <c r="Z184" s="50">
        <v>0</v>
      </c>
      <c r="AA184" s="50">
        <v>0</v>
      </c>
      <c r="AB184" s="80">
        <v>184</v>
      </c>
      <c r="AC18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4" s="81"/>
      <c r="AE184" s="88">
        <v>984</v>
      </c>
      <c r="AF184" s="88">
        <v>1401</v>
      </c>
      <c r="AG184" s="88">
        <v>23286</v>
      </c>
      <c r="AH184" s="88">
        <v>9016</v>
      </c>
      <c r="AI184" s="88">
        <v>-14400</v>
      </c>
      <c r="AJ184" s="88" t="s">
        <v>1271</v>
      </c>
      <c r="AK184" s="88" t="s">
        <v>1427</v>
      </c>
      <c r="AL184" s="70" t="s">
        <v>1532</v>
      </c>
      <c r="AM184" s="88" t="s">
        <v>1564</v>
      </c>
      <c r="AN184" s="100">
        <v>40661.984756944446</v>
      </c>
      <c r="AO184" s="88" t="s">
        <v>208</v>
      </c>
      <c r="AP184" s="70" t="s">
        <v>1998</v>
      </c>
      <c r="AQ184" s="88" t="s">
        <v>66</v>
      </c>
      <c r="AR184" s="49"/>
      <c r="AS184" s="49"/>
      <c r="AT184" s="49"/>
      <c r="AU184" s="49"/>
      <c r="AV184" s="49" t="s">
        <v>683</v>
      </c>
      <c r="AW184" s="49" t="s">
        <v>683</v>
      </c>
      <c r="AX184" s="136" t="s">
        <v>2880</v>
      </c>
      <c r="AY184" s="136" t="s">
        <v>2880</v>
      </c>
      <c r="AZ184" s="136" t="s">
        <v>3000</v>
      </c>
      <c r="BA184" s="136" t="s">
        <v>3000</v>
      </c>
      <c r="BB184" s="71"/>
    </row>
    <row r="185" spans="1:54" ht="41.45" customHeight="1">
      <c r="A185" s="67" t="s">
        <v>430</v>
      </c>
      <c r="C185" s="75" t="s">
        <v>3039</v>
      </c>
      <c r="D185" s="75" t="s">
        <v>59</v>
      </c>
      <c r="E185" s="76">
        <v>2.9775820486230549</v>
      </c>
      <c r="F185" s="104">
        <v>25.644986397185285</v>
      </c>
      <c r="G185" s="105" t="s">
        <v>1771</v>
      </c>
      <c r="H185" s="106"/>
      <c r="I185" s="74" t="s">
        <v>430</v>
      </c>
      <c r="J185" s="79"/>
      <c r="K185" s="107"/>
      <c r="L185" s="51" t="s">
        <v>2227</v>
      </c>
      <c r="M185" s="108">
        <v>1738.9841555450944</v>
      </c>
      <c r="N185" s="83">
        <v>9864.478515625</v>
      </c>
      <c r="O185" s="83">
        <v>4472.966796875</v>
      </c>
      <c r="P185" s="84"/>
      <c r="Q185" s="85"/>
      <c r="R185" s="85"/>
      <c r="S185" s="109"/>
      <c r="T185" s="49">
        <v>1</v>
      </c>
      <c r="U185" s="49">
        <v>0</v>
      </c>
      <c r="V185" s="50">
        <v>0</v>
      </c>
      <c r="W185" s="50">
        <v>1</v>
      </c>
      <c r="X185" s="50">
        <v>0</v>
      </c>
      <c r="Y185" s="50">
        <v>0.99999800000000005</v>
      </c>
      <c r="Z185" s="50">
        <v>0</v>
      </c>
      <c r="AA185" s="50">
        <v>0</v>
      </c>
      <c r="AB185" s="80">
        <v>185</v>
      </c>
      <c r="AC18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5" s="81"/>
      <c r="AE185" s="88">
        <v>197</v>
      </c>
      <c r="AF185" s="88">
        <v>6170443</v>
      </c>
      <c r="AG185" s="88">
        <v>19356</v>
      </c>
      <c r="AH185" s="88">
        <v>0</v>
      </c>
      <c r="AI185" s="88">
        <v>-14400</v>
      </c>
      <c r="AJ185" s="88" t="s">
        <v>1272</v>
      </c>
      <c r="AK185" s="88" t="s">
        <v>1324</v>
      </c>
      <c r="AL185" s="70" t="s">
        <v>1533</v>
      </c>
      <c r="AM185" s="88" t="s">
        <v>1564</v>
      </c>
      <c r="AN185" s="100">
        <v>39913.882291666669</v>
      </c>
      <c r="AO185" s="88" t="s">
        <v>208</v>
      </c>
      <c r="AP185" s="70" t="s">
        <v>1999</v>
      </c>
      <c r="AQ185" s="88" t="s">
        <v>65</v>
      </c>
      <c r="AR185" s="49"/>
      <c r="AS185" s="49"/>
      <c r="AT185" s="49"/>
      <c r="AU185" s="49"/>
      <c r="AV185" s="49"/>
      <c r="AW185" s="49"/>
      <c r="AX185" s="49"/>
      <c r="AY185" s="49"/>
      <c r="AZ185" s="49"/>
      <c r="BA185" s="49"/>
    </row>
    <row r="186" spans="1:54" ht="41.45" customHeight="1">
      <c r="A186" s="67" t="s">
        <v>360</v>
      </c>
      <c r="C186" s="75" t="s">
        <v>3035</v>
      </c>
      <c r="D186" s="75" t="s">
        <v>56</v>
      </c>
      <c r="E186" s="76">
        <v>1.5000033524592542</v>
      </c>
      <c r="F186" s="104">
        <v>10.000035496627397</v>
      </c>
      <c r="G186" s="105" t="s">
        <v>1772</v>
      </c>
      <c r="H186" s="106"/>
      <c r="I186" s="74" t="s">
        <v>360</v>
      </c>
      <c r="J186" s="79"/>
      <c r="K186" s="107"/>
      <c r="L186" s="51" t="s">
        <v>2228</v>
      </c>
      <c r="M186" s="108">
        <v>1.0039432808969266</v>
      </c>
      <c r="N186" s="83">
        <v>264.2548828125</v>
      </c>
      <c r="O186" s="83">
        <v>6301.9912109375</v>
      </c>
      <c r="P186" s="84" t="s">
        <v>65</v>
      </c>
      <c r="Q186" s="85"/>
      <c r="R186" s="85"/>
      <c r="S186" s="109"/>
      <c r="T186" s="49">
        <v>0</v>
      </c>
      <c r="U186" s="49">
        <v>1</v>
      </c>
      <c r="V186" s="50">
        <v>0</v>
      </c>
      <c r="W186" s="50">
        <v>1</v>
      </c>
      <c r="X186" s="50">
        <v>0</v>
      </c>
      <c r="Y186" s="50">
        <v>0.99999800000000005</v>
      </c>
      <c r="Z186" s="50">
        <v>0</v>
      </c>
      <c r="AA186" s="50">
        <v>0</v>
      </c>
      <c r="AB186" s="80">
        <v>186</v>
      </c>
      <c r="AC18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6" s="81"/>
      <c r="AE186" s="88">
        <v>60</v>
      </c>
      <c r="AF186" s="88">
        <v>17</v>
      </c>
      <c r="AG186" s="88">
        <v>129</v>
      </c>
      <c r="AH186" s="88">
        <v>0</v>
      </c>
      <c r="AI186" s="88"/>
      <c r="AJ186" s="88" t="s">
        <v>1273</v>
      </c>
      <c r="AK186" s="88" t="s">
        <v>1428</v>
      </c>
      <c r="AL186" s="70"/>
      <c r="AM186" s="88"/>
      <c r="AN186" s="100">
        <v>41557.036053240743</v>
      </c>
      <c r="AO186" s="88" t="s">
        <v>208</v>
      </c>
      <c r="AP186" s="70" t="s">
        <v>2000</v>
      </c>
      <c r="AQ186" s="88" t="s">
        <v>66</v>
      </c>
      <c r="AR186" s="49"/>
      <c r="AS186" s="49"/>
      <c r="AT186" s="49"/>
      <c r="AU186" s="49"/>
      <c r="AV186" s="49"/>
      <c r="AW186" s="49"/>
      <c r="AX186" s="136" t="s">
        <v>2881</v>
      </c>
      <c r="AY186" s="136" t="s">
        <v>2881</v>
      </c>
      <c r="AZ186" s="136" t="s">
        <v>3001</v>
      </c>
      <c r="BA186" s="136" t="s">
        <v>3001</v>
      </c>
      <c r="BB186" s="71"/>
    </row>
    <row r="187" spans="1:54" ht="41.45" customHeight="1">
      <c r="A187" s="67" t="s">
        <v>431</v>
      </c>
      <c r="C187" s="75" t="s">
        <v>3035</v>
      </c>
      <c r="D187" s="75" t="s">
        <v>59</v>
      </c>
      <c r="E187" s="76">
        <v>10</v>
      </c>
      <c r="F187" s="104">
        <v>100</v>
      </c>
      <c r="G187" s="105" t="s">
        <v>1773</v>
      </c>
      <c r="H187" s="106"/>
      <c r="I187" s="74" t="s">
        <v>431</v>
      </c>
      <c r="J187" s="79"/>
      <c r="K187" s="107"/>
      <c r="L187" s="51" t="s">
        <v>2229</v>
      </c>
      <c r="M187" s="108">
        <v>9999</v>
      </c>
      <c r="N187" s="83">
        <v>9887.6767578125</v>
      </c>
      <c r="O187" s="83">
        <v>4735.8369140625</v>
      </c>
      <c r="P187" s="84" t="s">
        <v>65</v>
      </c>
      <c r="Q187" s="85"/>
      <c r="R187" s="85"/>
      <c r="S187" s="109"/>
      <c r="T187" s="49">
        <v>1</v>
      </c>
      <c r="U187" s="49">
        <v>0</v>
      </c>
      <c r="V187" s="50">
        <v>0</v>
      </c>
      <c r="W187" s="50">
        <v>1</v>
      </c>
      <c r="X187" s="50">
        <v>0</v>
      </c>
      <c r="Y187" s="50">
        <v>0.99999800000000005</v>
      </c>
      <c r="Z187" s="50">
        <v>0</v>
      </c>
      <c r="AA187" s="50">
        <v>0</v>
      </c>
      <c r="AB187" s="80">
        <v>187</v>
      </c>
      <c r="AC18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7" s="81"/>
      <c r="AE187" s="88">
        <v>92</v>
      </c>
      <c r="AF187" s="88">
        <v>35496333</v>
      </c>
      <c r="AG187" s="88">
        <v>2318</v>
      </c>
      <c r="AH187" s="88">
        <v>1</v>
      </c>
      <c r="AI187" s="88">
        <v>7200</v>
      </c>
      <c r="AJ187" s="88" t="s">
        <v>1274</v>
      </c>
      <c r="AK187" s="88" t="s">
        <v>1429</v>
      </c>
      <c r="AL187" s="70" t="s">
        <v>1534</v>
      </c>
      <c r="AM187" s="88" t="s">
        <v>1429</v>
      </c>
      <c r="AN187" s="100">
        <v>40343.798148148147</v>
      </c>
      <c r="AO187" s="88" t="s">
        <v>208</v>
      </c>
      <c r="AP187" s="70" t="s">
        <v>2001</v>
      </c>
      <c r="AQ187" s="88" t="s">
        <v>65</v>
      </c>
      <c r="AR187" s="49"/>
      <c r="AS187" s="49"/>
      <c r="AT187" s="49"/>
      <c r="AU187" s="49"/>
      <c r="AV187" s="49"/>
      <c r="AW187" s="49"/>
      <c r="AX187" s="49"/>
      <c r="AY187" s="49"/>
      <c r="AZ187" s="49"/>
      <c r="BA187" s="49"/>
    </row>
    <row r="188" spans="1:54" ht="41.45" customHeight="1">
      <c r="A188" s="67" t="s">
        <v>361</v>
      </c>
      <c r="C188" s="75" t="s">
        <v>3039</v>
      </c>
      <c r="D188" s="75" t="s">
        <v>59</v>
      </c>
      <c r="E188" s="76">
        <v>1.5001113495395157</v>
      </c>
      <c r="F188" s="104">
        <v>10.001178995124285</v>
      </c>
      <c r="G188" s="105" t="s">
        <v>1774</v>
      </c>
      <c r="H188" s="106"/>
      <c r="I188" s="74" t="s">
        <v>361</v>
      </c>
      <c r="J188" s="79"/>
      <c r="K188" s="107"/>
      <c r="L188" s="51" t="s">
        <v>2230</v>
      </c>
      <c r="M188" s="108">
        <v>1.1309732583622025</v>
      </c>
      <c r="N188" s="83">
        <v>3161.619384765625</v>
      </c>
      <c r="O188" s="83">
        <v>1519.66845703125</v>
      </c>
      <c r="P188" s="84"/>
      <c r="Q188" s="85"/>
      <c r="R188" s="85"/>
      <c r="S188" s="109"/>
      <c r="T188" s="49">
        <v>1</v>
      </c>
      <c r="U188" s="49">
        <v>1</v>
      </c>
      <c r="V188" s="50">
        <v>0</v>
      </c>
      <c r="W188" s="50">
        <v>0</v>
      </c>
      <c r="X188" s="50">
        <v>0</v>
      </c>
      <c r="Y188" s="50">
        <v>0.99999800000000005</v>
      </c>
      <c r="Z188" s="50">
        <v>0</v>
      </c>
      <c r="AA188" s="50" t="s">
        <v>3033</v>
      </c>
      <c r="AB188" s="80">
        <v>188</v>
      </c>
      <c r="AC18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8" s="81"/>
      <c r="AE188" s="88">
        <v>0</v>
      </c>
      <c r="AF188" s="88">
        <v>468</v>
      </c>
      <c r="AG188" s="88">
        <v>22494</v>
      </c>
      <c r="AH188" s="88">
        <v>0</v>
      </c>
      <c r="AI188" s="88">
        <v>32400</v>
      </c>
      <c r="AJ188" s="88"/>
      <c r="AK188" s="88"/>
      <c r="AL188" s="70"/>
      <c r="AM188" s="88" t="s">
        <v>1582</v>
      </c>
      <c r="AN188" s="100">
        <v>40218.326249999998</v>
      </c>
      <c r="AO188" s="88" t="s">
        <v>208</v>
      </c>
      <c r="AP188" s="70" t="s">
        <v>2002</v>
      </c>
      <c r="AQ188" s="88" t="s">
        <v>66</v>
      </c>
      <c r="AR188" s="49" t="s">
        <v>619</v>
      </c>
      <c r="AS188" s="49" t="s">
        <v>619</v>
      </c>
      <c r="AT188" s="49" t="s">
        <v>654</v>
      </c>
      <c r="AU188" s="49" t="s">
        <v>654</v>
      </c>
      <c r="AV188" s="49" t="s">
        <v>684</v>
      </c>
      <c r="AW188" s="49" t="s">
        <v>684</v>
      </c>
      <c r="AX188" s="136" t="s">
        <v>2882</v>
      </c>
      <c r="AY188" s="136" t="s">
        <v>2882</v>
      </c>
      <c r="AZ188" s="136" t="s">
        <v>3002</v>
      </c>
      <c r="BA188" s="136" t="s">
        <v>3002</v>
      </c>
      <c r="BB188" s="71"/>
    </row>
    <row r="189" spans="1:54" ht="41.45" customHeight="1">
      <c r="A189" s="67" t="s">
        <v>362</v>
      </c>
      <c r="C189" s="75" t="s">
        <v>3035</v>
      </c>
      <c r="D189" s="75" t="s">
        <v>59</v>
      </c>
      <c r="E189" s="76">
        <v>1.5000086206095109</v>
      </c>
      <c r="F189" s="104">
        <v>10.00009127704188</v>
      </c>
      <c r="G189" s="105" t="s">
        <v>1775</v>
      </c>
      <c r="H189" s="106"/>
      <c r="I189" s="74" t="s">
        <v>362</v>
      </c>
      <c r="J189" s="79"/>
      <c r="K189" s="107"/>
      <c r="L189" s="51" t="s">
        <v>2231</v>
      </c>
      <c r="M189" s="108">
        <v>1.0101398651635254</v>
      </c>
      <c r="N189" s="83">
        <v>783.18585205078125</v>
      </c>
      <c r="O189" s="83">
        <v>8861.3017578125</v>
      </c>
      <c r="P189" s="84"/>
      <c r="Q189" s="85"/>
      <c r="R189" s="85"/>
      <c r="S189" s="109"/>
      <c r="T189" s="49">
        <v>1</v>
      </c>
      <c r="U189" s="49">
        <v>1</v>
      </c>
      <c r="V189" s="50">
        <v>0</v>
      </c>
      <c r="W189" s="50">
        <v>0</v>
      </c>
      <c r="X189" s="50">
        <v>0</v>
      </c>
      <c r="Y189" s="50">
        <v>0.99999800000000005</v>
      </c>
      <c r="Z189" s="50">
        <v>0</v>
      </c>
      <c r="AA189" s="50" t="s">
        <v>3033</v>
      </c>
      <c r="AB189" s="80">
        <v>189</v>
      </c>
      <c r="AC18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89" s="81"/>
      <c r="AE189" s="88">
        <v>40</v>
      </c>
      <c r="AF189" s="88">
        <v>39</v>
      </c>
      <c r="AG189" s="88">
        <v>179</v>
      </c>
      <c r="AH189" s="88">
        <v>12</v>
      </c>
      <c r="AI189" s="88"/>
      <c r="AJ189" s="88" t="s">
        <v>1275</v>
      </c>
      <c r="AK189" s="88"/>
      <c r="AL189" s="70" t="s">
        <v>1535</v>
      </c>
      <c r="AM189" s="88"/>
      <c r="AN189" s="100">
        <v>42122.113321759258</v>
      </c>
      <c r="AO189" s="88" t="s">
        <v>208</v>
      </c>
      <c r="AP189" s="70" t="s">
        <v>2003</v>
      </c>
      <c r="AQ189" s="88" t="s">
        <v>66</v>
      </c>
      <c r="AR189" s="49"/>
      <c r="AS189" s="49"/>
      <c r="AT189" s="49"/>
      <c r="AU189" s="49"/>
      <c r="AV189" s="49"/>
      <c r="AW189" s="49"/>
      <c r="AX189" s="136" t="s">
        <v>2883</v>
      </c>
      <c r="AY189" s="136" t="s">
        <v>2883</v>
      </c>
      <c r="AZ189" s="136" t="s">
        <v>3003</v>
      </c>
      <c r="BA189" s="136" t="s">
        <v>3003</v>
      </c>
      <c r="BB189" s="71"/>
    </row>
    <row r="190" spans="1:54" ht="41.45" customHeight="1">
      <c r="A190" s="67" t="s">
        <v>363</v>
      </c>
      <c r="C190" s="75" t="s">
        <v>3056</v>
      </c>
      <c r="D190" s="75" t="s">
        <v>59</v>
      </c>
      <c r="E190" s="76">
        <v>1.50051460249553</v>
      </c>
      <c r="F190" s="104">
        <v>10.005448732305565</v>
      </c>
      <c r="G190" s="105" t="s">
        <v>1776</v>
      </c>
      <c r="H190" s="106"/>
      <c r="I190" s="74" t="s">
        <v>363</v>
      </c>
      <c r="J190" s="79"/>
      <c r="K190" s="107"/>
      <c r="L190" s="51" t="s">
        <v>2232</v>
      </c>
      <c r="M190" s="108">
        <v>1.605293617678222</v>
      </c>
      <c r="N190" s="83">
        <v>5972.49560546875</v>
      </c>
      <c r="O190" s="83">
        <v>9537.7236328125</v>
      </c>
      <c r="P190" s="84"/>
      <c r="Q190" s="85"/>
      <c r="R190" s="85"/>
      <c r="S190" s="109"/>
      <c r="T190" s="49">
        <v>1</v>
      </c>
      <c r="U190" s="49">
        <v>1</v>
      </c>
      <c r="V190" s="50">
        <v>0</v>
      </c>
      <c r="W190" s="50">
        <v>0</v>
      </c>
      <c r="X190" s="50">
        <v>0</v>
      </c>
      <c r="Y190" s="50">
        <v>0.99999800000000005</v>
      </c>
      <c r="Z190" s="50">
        <v>0</v>
      </c>
      <c r="AA190" s="50" t="s">
        <v>3033</v>
      </c>
      <c r="AB190" s="80">
        <v>190</v>
      </c>
      <c r="AC19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0" s="81"/>
      <c r="AE190" s="88">
        <v>22</v>
      </c>
      <c r="AF190" s="88">
        <v>2152</v>
      </c>
      <c r="AG190" s="88">
        <v>201030</v>
      </c>
      <c r="AH190" s="88">
        <v>0</v>
      </c>
      <c r="AI190" s="88"/>
      <c r="AJ190" s="88" t="s">
        <v>1276</v>
      </c>
      <c r="AK190" s="88" t="s">
        <v>1430</v>
      </c>
      <c r="AL190" s="70" t="s">
        <v>1536</v>
      </c>
      <c r="AM190" s="88"/>
      <c r="AN190" s="100">
        <v>40743.146018518521</v>
      </c>
      <c r="AO190" s="88" t="s">
        <v>208</v>
      </c>
      <c r="AP190" s="70" t="s">
        <v>2004</v>
      </c>
      <c r="AQ190" s="88" t="s">
        <v>66</v>
      </c>
      <c r="AR190" s="49" t="s">
        <v>2275</v>
      </c>
      <c r="AS190" s="49" t="s">
        <v>2275</v>
      </c>
      <c r="AT190" s="49" t="s">
        <v>2278</v>
      </c>
      <c r="AU190" s="49" t="s">
        <v>2278</v>
      </c>
      <c r="AV190" s="49" t="s">
        <v>363</v>
      </c>
      <c r="AW190" s="49" t="s">
        <v>363</v>
      </c>
      <c r="AX190" s="136" t="s">
        <v>2884</v>
      </c>
      <c r="AY190" s="136" t="s">
        <v>2884</v>
      </c>
      <c r="AZ190" s="136" t="s">
        <v>3004</v>
      </c>
      <c r="BA190" s="136" t="s">
        <v>3004</v>
      </c>
      <c r="BB190" s="71"/>
    </row>
    <row r="191" spans="1:54" ht="41.45" customHeight="1">
      <c r="A191" s="67" t="s">
        <v>364</v>
      </c>
      <c r="C191" s="75" t="s">
        <v>3035</v>
      </c>
      <c r="D191" s="75" t="s">
        <v>59</v>
      </c>
      <c r="E191" s="76">
        <v>1.5001661861944602</v>
      </c>
      <c r="F191" s="104">
        <v>10.001759618529578</v>
      </c>
      <c r="G191" s="105" t="s">
        <v>1777</v>
      </c>
      <c r="H191" s="106"/>
      <c r="I191" s="74" t="s">
        <v>364</v>
      </c>
      <c r="J191" s="79"/>
      <c r="K191" s="107"/>
      <c r="L191" s="51" t="s">
        <v>2233</v>
      </c>
      <c r="M191" s="108">
        <v>1.1954740673190722</v>
      </c>
      <c r="N191" s="83">
        <v>4285.9697265625</v>
      </c>
      <c r="O191" s="83">
        <v>1217.68994140625</v>
      </c>
      <c r="P191" s="84" t="s">
        <v>65</v>
      </c>
      <c r="Q191" s="85"/>
      <c r="R191" s="85"/>
      <c r="S191" s="109"/>
      <c r="T191" s="49">
        <v>2</v>
      </c>
      <c r="U191" s="49">
        <v>1</v>
      </c>
      <c r="V191" s="50">
        <v>0</v>
      </c>
      <c r="W191" s="50">
        <v>0.5</v>
      </c>
      <c r="X191" s="50">
        <v>0</v>
      </c>
      <c r="Y191" s="50">
        <v>0.99999800000000005</v>
      </c>
      <c r="Z191" s="50">
        <v>0.5</v>
      </c>
      <c r="AA191" s="50">
        <v>0.5</v>
      </c>
      <c r="AB191" s="80">
        <v>191</v>
      </c>
      <c r="AC19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1" s="81"/>
      <c r="AE191" s="88">
        <v>1703</v>
      </c>
      <c r="AF191" s="88">
        <v>697</v>
      </c>
      <c r="AG191" s="88">
        <v>3757</v>
      </c>
      <c r="AH191" s="88">
        <v>484</v>
      </c>
      <c r="AI191" s="88">
        <v>-14400</v>
      </c>
      <c r="AJ191" s="88" t="s">
        <v>1277</v>
      </c>
      <c r="AK191" s="88" t="s">
        <v>1431</v>
      </c>
      <c r="AL191" s="70" t="s">
        <v>1537</v>
      </c>
      <c r="AM191" s="88" t="s">
        <v>1564</v>
      </c>
      <c r="AN191" s="100">
        <v>40247.933831018519</v>
      </c>
      <c r="AO191" s="88" t="s">
        <v>208</v>
      </c>
      <c r="AP191" s="70" t="s">
        <v>2005</v>
      </c>
      <c r="AQ191" s="88" t="s">
        <v>66</v>
      </c>
      <c r="AR191" s="49" t="s">
        <v>620</v>
      </c>
      <c r="AS191" s="49" t="s">
        <v>620</v>
      </c>
      <c r="AT191" s="49" t="s">
        <v>655</v>
      </c>
      <c r="AU191" s="49" t="s">
        <v>655</v>
      </c>
      <c r="AV191" s="49"/>
      <c r="AW191" s="49"/>
      <c r="AX191" s="136" t="s">
        <v>2550</v>
      </c>
      <c r="AY191" s="136" t="s">
        <v>2550</v>
      </c>
      <c r="AZ191" s="136" t="s">
        <v>2671</v>
      </c>
      <c r="BA191" s="136" t="s">
        <v>2671</v>
      </c>
      <c r="BB191" s="71"/>
    </row>
    <row r="192" spans="1:54" ht="41.45" customHeight="1">
      <c r="A192" s="67" t="s">
        <v>365</v>
      </c>
      <c r="C192" s="75" t="s">
        <v>3040</v>
      </c>
      <c r="D192" s="75" t="s">
        <v>59</v>
      </c>
      <c r="E192" s="76">
        <v>1.5053608218089025</v>
      </c>
      <c r="F192" s="104">
        <v>10.056761642682497</v>
      </c>
      <c r="G192" s="105" t="s">
        <v>1778</v>
      </c>
      <c r="H192" s="106"/>
      <c r="I192" s="74" t="s">
        <v>365</v>
      </c>
      <c r="J192" s="79"/>
      <c r="K192" s="107"/>
      <c r="L192" s="51" t="s">
        <v>2234</v>
      </c>
      <c r="M192" s="108">
        <v>7.3055878171067263</v>
      </c>
      <c r="N192" s="83">
        <v>9042.837890625</v>
      </c>
      <c r="O192" s="83">
        <v>607.00042724609375</v>
      </c>
      <c r="P192" s="84"/>
      <c r="Q192" s="85"/>
      <c r="R192" s="85"/>
      <c r="S192" s="109"/>
      <c r="T192" s="49">
        <v>2</v>
      </c>
      <c r="U192" s="49">
        <v>1</v>
      </c>
      <c r="V192" s="50">
        <v>0</v>
      </c>
      <c r="W192" s="50">
        <v>0.5</v>
      </c>
      <c r="X192" s="50">
        <v>0</v>
      </c>
      <c r="Y192" s="50">
        <v>0.99999800000000005</v>
      </c>
      <c r="Z192" s="50">
        <v>0.5</v>
      </c>
      <c r="AA192" s="50">
        <v>0.5</v>
      </c>
      <c r="AB192" s="80">
        <v>192</v>
      </c>
      <c r="AC19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2" s="81"/>
      <c r="AE192" s="88">
        <v>2207</v>
      </c>
      <c r="AF192" s="88">
        <v>22390</v>
      </c>
      <c r="AG192" s="88">
        <v>76436</v>
      </c>
      <c r="AH192" s="88">
        <v>832</v>
      </c>
      <c r="AI192" s="88">
        <v>-14400</v>
      </c>
      <c r="AJ192" s="88" t="s">
        <v>1278</v>
      </c>
      <c r="AK192" s="88" t="s">
        <v>1432</v>
      </c>
      <c r="AL192" s="70" t="s">
        <v>1538</v>
      </c>
      <c r="AM192" s="88" t="s">
        <v>1564</v>
      </c>
      <c r="AN192" s="100">
        <v>39406.893275462964</v>
      </c>
      <c r="AO192" s="88" t="s">
        <v>208</v>
      </c>
      <c r="AP192" s="70" t="s">
        <v>2006</v>
      </c>
      <c r="AQ192" s="88" t="s">
        <v>66</v>
      </c>
      <c r="AR192" s="49" t="s">
        <v>620</v>
      </c>
      <c r="AS192" s="49" t="s">
        <v>620</v>
      </c>
      <c r="AT192" s="49" t="s">
        <v>655</v>
      </c>
      <c r="AU192" s="49" t="s">
        <v>655</v>
      </c>
      <c r="AV192" s="49"/>
      <c r="AW192" s="49"/>
      <c r="AX192" s="136" t="s">
        <v>2885</v>
      </c>
      <c r="AY192" s="136" t="s">
        <v>2885</v>
      </c>
      <c r="AZ192" s="136" t="s">
        <v>3005</v>
      </c>
      <c r="BA192" s="136" t="s">
        <v>3005</v>
      </c>
      <c r="BB192" s="71"/>
    </row>
    <row r="193" spans="1:54" ht="41.45" customHeight="1">
      <c r="A193" s="67" t="s">
        <v>366</v>
      </c>
      <c r="C193" s="75" t="s">
        <v>3035</v>
      </c>
      <c r="D193" s="75" t="s">
        <v>56</v>
      </c>
      <c r="E193" s="76">
        <v>1.5000771065628475</v>
      </c>
      <c r="F193" s="104">
        <v>10.00081642243015</v>
      </c>
      <c r="G193" s="105" t="s">
        <v>1779</v>
      </c>
      <c r="H193" s="106"/>
      <c r="I193" s="74" t="s">
        <v>366</v>
      </c>
      <c r="J193" s="79"/>
      <c r="K193" s="107"/>
      <c r="L193" s="51" t="s">
        <v>2235</v>
      </c>
      <c r="M193" s="108">
        <v>1.0906954606293102</v>
      </c>
      <c r="N193" s="83">
        <v>2772.42138671875</v>
      </c>
      <c r="O193" s="83">
        <v>3507.71923828125</v>
      </c>
      <c r="P193" s="84"/>
      <c r="Q193" s="85"/>
      <c r="R193" s="85"/>
      <c r="S193" s="109"/>
      <c r="T193" s="49">
        <v>0</v>
      </c>
      <c r="U193" s="49">
        <v>2</v>
      </c>
      <c r="V193" s="50">
        <v>0</v>
      </c>
      <c r="W193" s="50">
        <v>0.5</v>
      </c>
      <c r="X193" s="50">
        <v>0</v>
      </c>
      <c r="Y193" s="50">
        <v>0.99999800000000005</v>
      </c>
      <c r="Z193" s="50">
        <v>1</v>
      </c>
      <c r="AA193" s="50">
        <v>0</v>
      </c>
      <c r="AB193" s="80">
        <v>193</v>
      </c>
      <c r="AC19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3" s="81"/>
      <c r="AE193" s="88">
        <v>412</v>
      </c>
      <c r="AF193" s="88">
        <v>325</v>
      </c>
      <c r="AG193" s="88">
        <v>3481</v>
      </c>
      <c r="AH193" s="88">
        <v>4924</v>
      </c>
      <c r="AI193" s="88">
        <v>-14400</v>
      </c>
      <c r="AJ193" s="88" t="s">
        <v>1279</v>
      </c>
      <c r="AK193" s="88" t="s">
        <v>1433</v>
      </c>
      <c r="AL193" s="70"/>
      <c r="AM193" s="88" t="s">
        <v>1564</v>
      </c>
      <c r="AN193" s="100">
        <v>40775.592499999999</v>
      </c>
      <c r="AO193" s="88" t="s">
        <v>208</v>
      </c>
      <c r="AP193" s="70" t="s">
        <v>2007</v>
      </c>
      <c r="AQ193" s="88" t="s">
        <v>66</v>
      </c>
      <c r="AR193" s="49" t="s">
        <v>620</v>
      </c>
      <c r="AS193" s="49" t="s">
        <v>620</v>
      </c>
      <c r="AT193" s="49" t="s">
        <v>655</v>
      </c>
      <c r="AU193" s="49" t="s">
        <v>655</v>
      </c>
      <c r="AV193" s="49"/>
      <c r="AW193" s="49"/>
      <c r="AX193" s="136" t="s">
        <v>2885</v>
      </c>
      <c r="AY193" s="136" t="s">
        <v>2885</v>
      </c>
      <c r="AZ193" s="136" t="s">
        <v>3005</v>
      </c>
      <c r="BA193" s="136" t="s">
        <v>3005</v>
      </c>
      <c r="BB193" s="71"/>
    </row>
    <row r="194" spans="1:54" ht="41.45" customHeight="1">
      <c r="A194" s="67" t="s">
        <v>367</v>
      </c>
      <c r="C194" s="75" t="s">
        <v>3043</v>
      </c>
      <c r="D194" s="75" t="s">
        <v>59</v>
      </c>
      <c r="E194" s="76">
        <v>1.5000936293977434</v>
      </c>
      <c r="F194" s="104">
        <v>10.000991370093754</v>
      </c>
      <c r="G194" s="105" t="s">
        <v>1780</v>
      </c>
      <c r="H194" s="106"/>
      <c r="I194" s="74" t="s">
        <v>367</v>
      </c>
      <c r="J194" s="79"/>
      <c r="K194" s="107"/>
      <c r="L194" s="51" t="s">
        <v>2236</v>
      </c>
      <c r="M194" s="108">
        <v>1.1101302021927337</v>
      </c>
      <c r="N194" s="83">
        <v>3075.131103515625</v>
      </c>
      <c r="O194" s="83">
        <v>1903.8741455078125</v>
      </c>
      <c r="P194" s="84"/>
      <c r="Q194" s="85"/>
      <c r="R194" s="85"/>
      <c r="S194" s="109"/>
      <c r="T194" s="49">
        <v>2</v>
      </c>
      <c r="U194" s="49">
        <v>1</v>
      </c>
      <c r="V194" s="50">
        <v>0</v>
      </c>
      <c r="W194" s="50">
        <v>1</v>
      </c>
      <c r="X194" s="50">
        <v>0</v>
      </c>
      <c r="Y194" s="50">
        <v>1.298243</v>
      </c>
      <c r="Z194" s="50">
        <v>0</v>
      </c>
      <c r="AA194" s="50">
        <v>0</v>
      </c>
      <c r="AB194" s="80">
        <v>194</v>
      </c>
      <c r="AC19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4" s="81"/>
      <c r="AE194" s="88">
        <v>134</v>
      </c>
      <c r="AF194" s="88">
        <v>394</v>
      </c>
      <c r="AG194" s="88">
        <v>8621</v>
      </c>
      <c r="AH194" s="88">
        <v>1648</v>
      </c>
      <c r="AI194" s="88">
        <v>-14400</v>
      </c>
      <c r="AJ194" s="88" t="s">
        <v>1280</v>
      </c>
      <c r="AK194" s="88"/>
      <c r="AL194" s="70" t="s">
        <v>1539</v>
      </c>
      <c r="AM194" s="88" t="s">
        <v>1564</v>
      </c>
      <c r="AN194" s="100">
        <v>40932.556875000002</v>
      </c>
      <c r="AO194" s="88" t="s">
        <v>208</v>
      </c>
      <c r="AP194" s="70" t="s">
        <v>2008</v>
      </c>
      <c r="AQ194" s="88" t="s">
        <v>66</v>
      </c>
      <c r="AR194" s="49"/>
      <c r="AS194" s="49"/>
      <c r="AT194" s="49"/>
      <c r="AU194" s="49"/>
      <c r="AV194" s="49"/>
      <c r="AW194" s="49"/>
      <c r="AX194" s="136" t="s">
        <v>2555</v>
      </c>
      <c r="AY194" s="136" t="s">
        <v>2555</v>
      </c>
      <c r="AZ194" s="136" t="s">
        <v>2676</v>
      </c>
      <c r="BA194" s="136" t="s">
        <v>2676</v>
      </c>
      <c r="BB194" s="71"/>
    </row>
    <row r="195" spans="1:54" ht="41.45" customHeight="1">
      <c r="A195" s="67" t="s">
        <v>368</v>
      </c>
      <c r="C195" s="75" t="s">
        <v>3057</v>
      </c>
      <c r="D195" s="75" t="s">
        <v>56</v>
      </c>
      <c r="E195" s="76">
        <v>1.5006831833037386</v>
      </c>
      <c r="F195" s="104">
        <v>10.007233705568998</v>
      </c>
      <c r="G195" s="105" t="s">
        <v>1781</v>
      </c>
      <c r="H195" s="106"/>
      <c r="I195" s="74" t="s">
        <v>368</v>
      </c>
      <c r="J195" s="79"/>
      <c r="K195" s="107"/>
      <c r="L195" s="51" t="s">
        <v>2237</v>
      </c>
      <c r="M195" s="108">
        <v>1.8035843142093844</v>
      </c>
      <c r="N195" s="83">
        <v>6361.69384765625</v>
      </c>
      <c r="O195" s="83">
        <v>9708.5625</v>
      </c>
      <c r="P195" s="84"/>
      <c r="Q195" s="85"/>
      <c r="R195" s="85"/>
      <c r="S195" s="109"/>
      <c r="T195" s="49">
        <v>0</v>
      </c>
      <c r="U195" s="49">
        <v>1</v>
      </c>
      <c r="V195" s="50">
        <v>0</v>
      </c>
      <c r="W195" s="50">
        <v>1</v>
      </c>
      <c r="X195" s="50">
        <v>0</v>
      </c>
      <c r="Y195" s="50">
        <v>0.70175299999999996</v>
      </c>
      <c r="Z195" s="50">
        <v>0</v>
      </c>
      <c r="AA195" s="50">
        <v>0</v>
      </c>
      <c r="AB195" s="80">
        <v>195</v>
      </c>
      <c r="AC19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5" s="81"/>
      <c r="AE195" s="88">
        <v>2835</v>
      </c>
      <c r="AF195" s="88">
        <v>2856</v>
      </c>
      <c r="AG195" s="88">
        <v>174872</v>
      </c>
      <c r="AH195" s="88">
        <v>21015</v>
      </c>
      <c r="AI195" s="88">
        <v>-14400</v>
      </c>
      <c r="AJ195" s="88" t="s">
        <v>1281</v>
      </c>
      <c r="AK195" s="88" t="s">
        <v>1434</v>
      </c>
      <c r="AL195" s="70" t="s">
        <v>1540</v>
      </c>
      <c r="AM195" s="88" t="s">
        <v>1564</v>
      </c>
      <c r="AN195" s="100">
        <v>39902.060902777775</v>
      </c>
      <c r="AO195" s="88" t="s">
        <v>208</v>
      </c>
      <c r="AP195" s="70" t="s">
        <v>2009</v>
      </c>
      <c r="AQ195" s="88" t="s">
        <v>66</v>
      </c>
      <c r="AR195" s="49"/>
      <c r="AS195" s="49"/>
      <c r="AT195" s="49"/>
      <c r="AU195" s="49"/>
      <c r="AV195" s="49"/>
      <c r="AW195" s="49"/>
      <c r="AX195" s="136" t="s">
        <v>2886</v>
      </c>
      <c r="AY195" s="136" t="s">
        <v>2886</v>
      </c>
      <c r="AZ195" s="136" t="s">
        <v>3006</v>
      </c>
      <c r="BA195" s="136" t="s">
        <v>3006</v>
      </c>
      <c r="BB195" s="71"/>
    </row>
    <row r="196" spans="1:54" ht="41.45" customHeight="1">
      <c r="A196" s="67" t="s">
        <v>369</v>
      </c>
      <c r="C196" s="75" t="s">
        <v>3035</v>
      </c>
      <c r="D196" s="75" t="s">
        <v>59</v>
      </c>
      <c r="E196" s="76">
        <v>1.5000126914528911</v>
      </c>
      <c r="F196" s="104">
        <v>10.000134380089435</v>
      </c>
      <c r="G196" s="105" t="s">
        <v>1782</v>
      </c>
      <c r="H196" s="106"/>
      <c r="I196" s="74" t="s">
        <v>369</v>
      </c>
      <c r="J196" s="79"/>
      <c r="K196" s="107"/>
      <c r="L196" s="51" t="s">
        <v>2238</v>
      </c>
      <c r="M196" s="108">
        <v>1.0149281348240791</v>
      </c>
      <c r="N196" s="83">
        <v>1042.6513671875</v>
      </c>
      <c r="O196" s="83">
        <v>9579.513671875</v>
      </c>
      <c r="P196" s="84"/>
      <c r="Q196" s="85"/>
      <c r="R196" s="85"/>
      <c r="S196" s="109"/>
      <c r="T196" s="49">
        <v>1</v>
      </c>
      <c r="U196" s="49">
        <v>1</v>
      </c>
      <c r="V196" s="50">
        <v>0</v>
      </c>
      <c r="W196" s="50">
        <v>0</v>
      </c>
      <c r="X196" s="50">
        <v>0</v>
      </c>
      <c r="Y196" s="50">
        <v>0.99999800000000005</v>
      </c>
      <c r="Z196" s="50">
        <v>0</v>
      </c>
      <c r="AA196" s="50" t="s">
        <v>3033</v>
      </c>
      <c r="AB196" s="80">
        <v>196</v>
      </c>
      <c r="AC19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6" s="81"/>
      <c r="AE196" s="88">
        <v>118</v>
      </c>
      <c r="AF196" s="88">
        <v>56</v>
      </c>
      <c r="AG196" s="88">
        <v>625</v>
      </c>
      <c r="AH196" s="88">
        <v>1</v>
      </c>
      <c r="AI196" s="88"/>
      <c r="AJ196" s="88" t="s">
        <v>1282</v>
      </c>
      <c r="AK196" s="88" t="s">
        <v>1423</v>
      </c>
      <c r="AL196" s="70" t="s">
        <v>1541</v>
      </c>
      <c r="AM196" s="88"/>
      <c r="AN196" s="100">
        <v>41363.935636574075</v>
      </c>
      <c r="AO196" s="88" t="s">
        <v>208</v>
      </c>
      <c r="AP196" s="70" t="s">
        <v>2010</v>
      </c>
      <c r="AQ196" s="88" t="s">
        <v>66</v>
      </c>
      <c r="AR196" s="49" t="s">
        <v>621</v>
      </c>
      <c r="AS196" s="49" t="s">
        <v>621</v>
      </c>
      <c r="AT196" s="49" t="s">
        <v>656</v>
      </c>
      <c r="AU196" s="49" t="s">
        <v>656</v>
      </c>
      <c r="AV196" s="49" t="s">
        <v>685</v>
      </c>
      <c r="AW196" s="49" t="s">
        <v>685</v>
      </c>
      <c r="AX196" s="136" t="s">
        <v>2572</v>
      </c>
      <c r="AY196" s="136" t="s">
        <v>2911</v>
      </c>
      <c r="AZ196" s="136" t="s">
        <v>3007</v>
      </c>
      <c r="BA196" s="136" t="s">
        <v>3032</v>
      </c>
      <c r="BB196" s="71"/>
    </row>
    <row r="197" spans="1:54" ht="41.45" customHeight="1">
      <c r="A197" s="67" t="s">
        <v>370</v>
      </c>
      <c r="C197" s="75" t="s">
        <v>3035</v>
      </c>
      <c r="D197" s="75" t="s">
        <v>59</v>
      </c>
      <c r="E197" s="76">
        <v>1.5000064654571332</v>
      </c>
      <c r="F197" s="104">
        <v>10.00006845778141</v>
      </c>
      <c r="G197" s="105" t="s">
        <v>1783</v>
      </c>
      <c r="H197" s="106"/>
      <c r="I197" s="74" t="s">
        <v>370</v>
      </c>
      <c r="J197" s="79"/>
      <c r="K197" s="107"/>
      <c r="L197" s="51" t="s">
        <v>2239</v>
      </c>
      <c r="M197" s="108">
        <v>1.007604898872644</v>
      </c>
      <c r="N197" s="83">
        <v>523.7203369140625</v>
      </c>
      <c r="O197" s="83">
        <v>7728.21923828125</v>
      </c>
      <c r="P197" s="84"/>
      <c r="Q197" s="85"/>
      <c r="R197" s="85"/>
      <c r="S197" s="109"/>
      <c r="T197" s="49">
        <v>1</v>
      </c>
      <c r="U197" s="49">
        <v>1</v>
      </c>
      <c r="V197" s="50">
        <v>0</v>
      </c>
      <c r="W197" s="50">
        <v>0</v>
      </c>
      <c r="X197" s="50">
        <v>0</v>
      </c>
      <c r="Y197" s="50">
        <v>0.99999800000000005</v>
      </c>
      <c r="Z197" s="50">
        <v>0</v>
      </c>
      <c r="AA197" s="50" t="s">
        <v>3033</v>
      </c>
      <c r="AB197" s="80">
        <v>197</v>
      </c>
      <c r="AC19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7" s="81"/>
      <c r="AE197" s="88">
        <v>91</v>
      </c>
      <c r="AF197" s="88">
        <v>30</v>
      </c>
      <c r="AG197" s="88">
        <v>53</v>
      </c>
      <c r="AH197" s="88">
        <v>22</v>
      </c>
      <c r="AI197" s="88"/>
      <c r="AJ197" s="88"/>
      <c r="AK197" s="88"/>
      <c r="AL197" s="70"/>
      <c r="AM197" s="88"/>
      <c r="AN197" s="100">
        <v>41764.678506944445</v>
      </c>
      <c r="AO197" s="88" t="s">
        <v>208</v>
      </c>
      <c r="AP197" s="70" t="s">
        <v>2011</v>
      </c>
      <c r="AQ197" s="88" t="s">
        <v>66</v>
      </c>
      <c r="AR197" s="49" t="s">
        <v>622</v>
      </c>
      <c r="AS197" s="49" t="s">
        <v>622</v>
      </c>
      <c r="AT197" s="49" t="s">
        <v>657</v>
      </c>
      <c r="AU197" s="49" t="s">
        <v>657</v>
      </c>
      <c r="AV197" s="49"/>
      <c r="AW197" s="49"/>
      <c r="AX197" s="136" t="s">
        <v>2887</v>
      </c>
      <c r="AY197" s="136" t="s">
        <v>2887</v>
      </c>
      <c r="AZ197" s="136" t="s">
        <v>3008</v>
      </c>
      <c r="BA197" s="136" t="s">
        <v>3008</v>
      </c>
      <c r="BB197" s="71"/>
    </row>
    <row r="198" spans="1:54" ht="41.45" customHeight="1">
      <c r="A198" s="67" t="s">
        <v>371</v>
      </c>
      <c r="C198" s="75" t="s">
        <v>3041</v>
      </c>
      <c r="D198" s="75" t="s">
        <v>56</v>
      </c>
      <c r="E198" s="76">
        <v>1.5001448741320582</v>
      </c>
      <c r="F198" s="104">
        <v>10.001533961398263</v>
      </c>
      <c r="G198" s="105" t="s">
        <v>1784</v>
      </c>
      <c r="H198" s="106"/>
      <c r="I198" s="74" t="s">
        <v>371</v>
      </c>
      <c r="J198" s="79"/>
      <c r="K198" s="107"/>
      <c r="L198" s="51" t="s">
        <v>2240</v>
      </c>
      <c r="M198" s="108">
        <v>1.1704060673314678</v>
      </c>
      <c r="N198" s="83">
        <v>3853.52734375</v>
      </c>
      <c r="O198" s="83">
        <v>290.4200439453125</v>
      </c>
      <c r="P198" s="84"/>
      <c r="Q198" s="85"/>
      <c r="R198" s="85"/>
      <c r="S198" s="109"/>
      <c r="T198" s="49">
        <v>0</v>
      </c>
      <c r="U198" s="49">
        <v>1</v>
      </c>
      <c r="V198" s="50">
        <v>0</v>
      </c>
      <c r="W198" s="50">
        <v>1</v>
      </c>
      <c r="X198" s="50">
        <v>0</v>
      </c>
      <c r="Y198" s="50">
        <v>0.99999800000000005</v>
      </c>
      <c r="Z198" s="50">
        <v>0</v>
      </c>
      <c r="AA198" s="50">
        <v>0</v>
      </c>
      <c r="AB198" s="80">
        <v>198</v>
      </c>
      <c r="AC19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8" s="81"/>
      <c r="AE198" s="88">
        <v>1166</v>
      </c>
      <c r="AF198" s="88">
        <v>608</v>
      </c>
      <c r="AG198" s="88">
        <v>27663</v>
      </c>
      <c r="AH198" s="88">
        <v>943</v>
      </c>
      <c r="AI198" s="88">
        <v>-14400</v>
      </c>
      <c r="AJ198" s="88" t="s">
        <v>1283</v>
      </c>
      <c r="AK198" s="88" t="s">
        <v>1435</v>
      </c>
      <c r="AL198" s="70" t="s">
        <v>1542</v>
      </c>
      <c r="AM198" s="88" t="s">
        <v>1564</v>
      </c>
      <c r="AN198" s="100">
        <v>39939.086689814816</v>
      </c>
      <c r="AO198" s="88" t="s">
        <v>208</v>
      </c>
      <c r="AP198" s="70" t="s">
        <v>2012</v>
      </c>
      <c r="AQ198" s="88" t="s">
        <v>66</v>
      </c>
      <c r="AR198" s="49"/>
      <c r="AS198" s="49"/>
      <c r="AT198" s="49"/>
      <c r="AU198" s="49"/>
      <c r="AV198" s="49"/>
      <c r="AW198" s="49"/>
      <c r="AX198" s="136" t="s">
        <v>2888</v>
      </c>
      <c r="AY198" s="136" t="s">
        <v>2888</v>
      </c>
      <c r="AZ198" s="136" t="s">
        <v>3009</v>
      </c>
      <c r="BA198" s="136" t="s">
        <v>3009</v>
      </c>
      <c r="BB198" s="71"/>
    </row>
    <row r="199" spans="1:54" ht="41.45" customHeight="1">
      <c r="A199" s="67" t="s">
        <v>432</v>
      </c>
      <c r="C199" s="75" t="s">
        <v>3051</v>
      </c>
      <c r="D199" s="75" t="s">
        <v>59</v>
      </c>
      <c r="E199" s="76">
        <v>1.5002076130123876</v>
      </c>
      <c r="F199" s="104">
        <v>10.002198255425279</v>
      </c>
      <c r="G199" s="105" t="s">
        <v>1785</v>
      </c>
      <c r="H199" s="106"/>
      <c r="I199" s="74" t="s">
        <v>432</v>
      </c>
      <c r="J199" s="79"/>
      <c r="K199" s="107"/>
      <c r="L199" s="51" t="s">
        <v>2241</v>
      </c>
      <c r="M199" s="108">
        <v>1.2442017526882356</v>
      </c>
      <c r="N199" s="83">
        <v>4761.65673828125</v>
      </c>
      <c r="O199" s="83">
        <v>3570.55078125</v>
      </c>
      <c r="P199" s="84"/>
      <c r="Q199" s="85"/>
      <c r="R199" s="85"/>
      <c r="S199" s="109"/>
      <c r="T199" s="49">
        <v>1</v>
      </c>
      <c r="U199" s="49">
        <v>0</v>
      </c>
      <c r="V199" s="50">
        <v>0</v>
      </c>
      <c r="W199" s="50">
        <v>1</v>
      </c>
      <c r="X199" s="50">
        <v>0</v>
      </c>
      <c r="Y199" s="50">
        <v>0.99999800000000005</v>
      </c>
      <c r="Z199" s="50">
        <v>0</v>
      </c>
      <c r="AA199" s="50">
        <v>0</v>
      </c>
      <c r="AB199" s="80">
        <v>199</v>
      </c>
      <c r="AC19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199" s="81"/>
      <c r="AE199" s="88">
        <v>294</v>
      </c>
      <c r="AF199" s="88">
        <v>870</v>
      </c>
      <c r="AG199" s="88">
        <v>103258</v>
      </c>
      <c r="AH199" s="88">
        <v>1711</v>
      </c>
      <c r="AI199" s="88">
        <v>-14400</v>
      </c>
      <c r="AJ199" s="88" t="s">
        <v>1284</v>
      </c>
      <c r="AK199" s="88" t="s">
        <v>1436</v>
      </c>
      <c r="AL199" s="70" t="s">
        <v>1543</v>
      </c>
      <c r="AM199" s="88" t="s">
        <v>1583</v>
      </c>
      <c r="AN199" s="100">
        <v>40542.131793981483</v>
      </c>
      <c r="AO199" s="88" t="s">
        <v>208</v>
      </c>
      <c r="AP199" s="70" t="s">
        <v>2013</v>
      </c>
      <c r="AQ199" s="88" t="s">
        <v>65</v>
      </c>
      <c r="AR199" s="49"/>
      <c r="AS199" s="49"/>
      <c r="AT199" s="49"/>
      <c r="AU199" s="49"/>
      <c r="AV199" s="49"/>
      <c r="AW199" s="49"/>
      <c r="AX199" s="49"/>
      <c r="AY199" s="49"/>
      <c r="AZ199" s="49"/>
      <c r="BA199" s="49"/>
    </row>
    <row r="200" spans="1:54" ht="41.45" customHeight="1">
      <c r="A200" s="67" t="s">
        <v>372</v>
      </c>
      <c r="C200" s="75" t="s">
        <v>3053</v>
      </c>
      <c r="D200" s="75" t="s">
        <v>59</v>
      </c>
      <c r="E200" s="76">
        <v>1.5000953056273705</v>
      </c>
      <c r="F200" s="104">
        <v>10.001009118407453</v>
      </c>
      <c r="G200" s="105" t="s">
        <v>1786</v>
      </c>
      <c r="H200" s="106"/>
      <c r="I200" s="74" t="s">
        <v>372</v>
      </c>
      <c r="J200" s="79"/>
      <c r="K200" s="107"/>
      <c r="L200" s="51" t="s">
        <v>2242</v>
      </c>
      <c r="M200" s="108">
        <v>1.112101842641197</v>
      </c>
      <c r="N200" s="83">
        <v>3118.375244140625</v>
      </c>
      <c r="O200" s="83">
        <v>1706.8143310546875</v>
      </c>
      <c r="P200" s="84"/>
      <c r="Q200" s="85"/>
      <c r="R200" s="85"/>
      <c r="S200" s="109"/>
      <c r="T200" s="49">
        <v>2</v>
      </c>
      <c r="U200" s="49">
        <v>1</v>
      </c>
      <c r="V200" s="50">
        <v>0</v>
      </c>
      <c r="W200" s="50">
        <v>1</v>
      </c>
      <c r="X200" s="50">
        <v>0</v>
      </c>
      <c r="Y200" s="50">
        <v>1.298243</v>
      </c>
      <c r="Z200" s="50">
        <v>0</v>
      </c>
      <c r="AA200" s="50">
        <v>0</v>
      </c>
      <c r="AB200" s="80">
        <v>200</v>
      </c>
      <c r="AC20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0" s="81"/>
      <c r="AE200" s="88">
        <v>392</v>
      </c>
      <c r="AF200" s="88">
        <v>401</v>
      </c>
      <c r="AG200" s="88">
        <v>43881</v>
      </c>
      <c r="AH200" s="88">
        <v>1627</v>
      </c>
      <c r="AI200" s="88">
        <v>-18000</v>
      </c>
      <c r="AJ200" s="88" t="s">
        <v>1285</v>
      </c>
      <c r="AK200" s="88" t="s">
        <v>1437</v>
      </c>
      <c r="AL200" s="70"/>
      <c r="AM200" s="88" t="s">
        <v>1562</v>
      </c>
      <c r="AN200" s="100">
        <v>40318.840821759259</v>
      </c>
      <c r="AO200" s="88" t="s">
        <v>208</v>
      </c>
      <c r="AP200" s="70" t="s">
        <v>2014</v>
      </c>
      <c r="AQ200" s="88" t="s">
        <v>66</v>
      </c>
      <c r="AR200" s="49"/>
      <c r="AS200" s="49"/>
      <c r="AT200" s="49"/>
      <c r="AU200" s="49"/>
      <c r="AV200" s="49" t="s">
        <v>686</v>
      </c>
      <c r="AW200" s="49" t="s">
        <v>686</v>
      </c>
      <c r="AX200" s="136" t="s">
        <v>2554</v>
      </c>
      <c r="AY200" s="136" t="s">
        <v>2554</v>
      </c>
      <c r="AZ200" s="136" t="s">
        <v>2675</v>
      </c>
      <c r="BA200" s="136" t="s">
        <v>2675</v>
      </c>
      <c r="BB200" s="71"/>
    </row>
    <row r="201" spans="1:54" ht="41.45" customHeight="1">
      <c r="A201" s="67" t="s">
        <v>373</v>
      </c>
      <c r="C201" s="75" t="s">
        <v>3048</v>
      </c>
      <c r="D201" s="75" t="s">
        <v>56</v>
      </c>
      <c r="E201" s="76">
        <v>1.5001228436855303</v>
      </c>
      <c r="F201" s="104">
        <v>10.001300697846791</v>
      </c>
      <c r="G201" s="105" t="s">
        <v>1787</v>
      </c>
      <c r="H201" s="106"/>
      <c r="I201" s="74" t="s">
        <v>373</v>
      </c>
      <c r="J201" s="79"/>
      <c r="K201" s="107"/>
      <c r="L201" s="51" t="s">
        <v>2243</v>
      </c>
      <c r="M201" s="108">
        <v>1.1444930785802363</v>
      </c>
      <c r="N201" s="83">
        <v>3291.352294921875</v>
      </c>
      <c r="O201" s="83">
        <v>1023.177490234375</v>
      </c>
      <c r="P201" s="84" t="s">
        <v>65</v>
      </c>
      <c r="Q201" s="85"/>
      <c r="R201" s="85"/>
      <c r="S201" s="109"/>
      <c r="T201" s="49">
        <v>0</v>
      </c>
      <c r="U201" s="49">
        <v>1</v>
      </c>
      <c r="V201" s="50">
        <v>0</v>
      </c>
      <c r="W201" s="50">
        <v>1</v>
      </c>
      <c r="X201" s="50">
        <v>0</v>
      </c>
      <c r="Y201" s="50">
        <v>0.70175299999999996</v>
      </c>
      <c r="Z201" s="50">
        <v>0</v>
      </c>
      <c r="AA201" s="50">
        <v>0</v>
      </c>
      <c r="AB201" s="80">
        <v>201</v>
      </c>
      <c r="AC20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1" s="81"/>
      <c r="AE201" s="88">
        <v>571</v>
      </c>
      <c r="AF201" s="88">
        <v>516</v>
      </c>
      <c r="AG201" s="88">
        <v>30814</v>
      </c>
      <c r="AH201" s="88">
        <v>5868</v>
      </c>
      <c r="AI201" s="88">
        <v>-18000</v>
      </c>
      <c r="AJ201" s="88" t="s">
        <v>1286</v>
      </c>
      <c r="AK201" s="88"/>
      <c r="AL201" s="70"/>
      <c r="AM201" s="88" t="s">
        <v>1563</v>
      </c>
      <c r="AN201" s="100">
        <v>40862.793391203704</v>
      </c>
      <c r="AO201" s="88" t="s">
        <v>208</v>
      </c>
      <c r="AP201" s="70" t="s">
        <v>2015</v>
      </c>
      <c r="AQ201" s="88" t="s">
        <v>66</v>
      </c>
      <c r="AR201" s="49"/>
      <c r="AS201" s="49"/>
      <c r="AT201" s="49"/>
      <c r="AU201" s="49"/>
      <c r="AV201" s="49" t="s">
        <v>686</v>
      </c>
      <c r="AW201" s="49" t="s">
        <v>686</v>
      </c>
      <c r="AX201" s="136" t="s">
        <v>2889</v>
      </c>
      <c r="AY201" s="136" t="s">
        <v>2889</v>
      </c>
      <c r="AZ201" s="136" t="s">
        <v>3010</v>
      </c>
      <c r="BA201" s="136" t="s">
        <v>3010</v>
      </c>
      <c r="BB201" s="71"/>
    </row>
    <row r="202" spans="1:54" ht="41.45" customHeight="1">
      <c r="A202" s="67" t="s">
        <v>374</v>
      </c>
      <c r="C202" s="75" t="s">
        <v>3043</v>
      </c>
      <c r="D202" s="75" t="s">
        <v>59</v>
      </c>
      <c r="E202" s="76">
        <v>1.5001348167542954</v>
      </c>
      <c r="F202" s="104">
        <v>10.00142747151607</v>
      </c>
      <c r="G202" s="105" t="s">
        <v>1788</v>
      </c>
      <c r="H202" s="106"/>
      <c r="I202" s="74" t="s">
        <v>374</v>
      </c>
      <c r="J202" s="79"/>
      <c r="K202" s="107"/>
      <c r="L202" s="51" t="s">
        <v>2244</v>
      </c>
      <c r="M202" s="108">
        <v>1.1585762246406881</v>
      </c>
      <c r="N202" s="83">
        <v>3767.0390625</v>
      </c>
      <c r="O202" s="83">
        <v>290.4200439453125</v>
      </c>
      <c r="P202" s="84"/>
      <c r="Q202" s="85"/>
      <c r="R202" s="85"/>
      <c r="S202" s="109"/>
      <c r="T202" s="49">
        <v>1</v>
      </c>
      <c r="U202" s="49">
        <v>1</v>
      </c>
      <c r="V202" s="50">
        <v>0</v>
      </c>
      <c r="W202" s="50">
        <v>0</v>
      </c>
      <c r="X202" s="50">
        <v>0</v>
      </c>
      <c r="Y202" s="50">
        <v>0.99999800000000005</v>
      </c>
      <c r="Z202" s="50">
        <v>0</v>
      </c>
      <c r="AA202" s="50" t="s">
        <v>3033</v>
      </c>
      <c r="AB202" s="80">
        <v>202</v>
      </c>
      <c r="AC20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2" s="81"/>
      <c r="AE202" s="88">
        <v>263</v>
      </c>
      <c r="AF202" s="88">
        <v>566</v>
      </c>
      <c r="AG202" s="88">
        <v>10090</v>
      </c>
      <c r="AH202" s="88">
        <v>10285</v>
      </c>
      <c r="AI202" s="88">
        <v>-10800</v>
      </c>
      <c r="AJ202" s="88" t="s">
        <v>1287</v>
      </c>
      <c r="AK202" s="88"/>
      <c r="AL202" s="70"/>
      <c r="AM202" s="88" t="s">
        <v>1565</v>
      </c>
      <c r="AN202" s="100">
        <v>41827.158206018517</v>
      </c>
      <c r="AO202" s="88" t="s">
        <v>208</v>
      </c>
      <c r="AP202" s="70" t="s">
        <v>2016</v>
      </c>
      <c r="AQ202" s="88" t="s">
        <v>66</v>
      </c>
      <c r="AR202" s="49"/>
      <c r="AS202" s="49"/>
      <c r="AT202" s="49"/>
      <c r="AU202" s="49"/>
      <c r="AV202" s="49"/>
      <c r="AW202" s="49"/>
      <c r="AX202" s="136" t="s">
        <v>2890</v>
      </c>
      <c r="AY202" s="136" t="s">
        <v>2890</v>
      </c>
      <c r="AZ202" s="136" t="s">
        <v>3011</v>
      </c>
      <c r="BA202" s="136" t="s">
        <v>3011</v>
      </c>
      <c r="BB202" s="71"/>
    </row>
    <row r="203" spans="1:54" ht="41.45" customHeight="1">
      <c r="A203" s="67" t="s">
        <v>375</v>
      </c>
      <c r="C203" s="75" t="s">
        <v>3035</v>
      </c>
      <c r="D203" s="75" t="s">
        <v>59</v>
      </c>
      <c r="E203" s="76">
        <v>1.5000038313820048</v>
      </c>
      <c r="F203" s="104">
        <v>10.000040567574169</v>
      </c>
      <c r="G203" s="105" t="s">
        <v>1789</v>
      </c>
      <c r="H203" s="106"/>
      <c r="I203" s="74" t="s">
        <v>375</v>
      </c>
      <c r="J203" s="79"/>
      <c r="K203" s="107"/>
      <c r="L203" s="51" t="s">
        <v>2245</v>
      </c>
      <c r="M203" s="108">
        <v>1.0045066067393447</v>
      </c>
      <c r="N203" s="83">
        <v>307.49911499023437</v>
      </c>
      <c r="O203" s="83">
        <v>6553.83154296875</v>
      </c>
      <c r="P203" s="84"/>
      <c r="Q203" s="85"/>
      <c r="R203" s="85"/>
      <c r="S203" s="109"/>
      <c r="T203" s="49">
        <v>1</v>
      </c>
      <c r="U203" s="49">
        <v>1</v>
      </c>
      <c r="V203" s="50">
        <v>0</v>
      </c>
      <c r="W203" s="50">
        <v>0</v>
      </c>
      <c r="X203" s="50">
        <v>0</v>
      </c>
      <c r="Y203" s="50">
        <v>0.99999800000000005</v>
      </c>
      <c r="Z203" s="50">
        <v>0</v>
      </c>
      <c r="AA203" s="50" t="s">
        <v>3033</v>
      </c>
      <c r="AB203" s="80">
        <v>203</v>
      </c>
      <c r="AC20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3" s="81"/>
      <c r="AE203" s="88">
        <v>137</v>
      </c>
      <c r="AF203" s="88">
        <v>19</v>
      </c>
      <c r="AG203" s="88">
        <v>141</v>
      </c>
      <c r="AH203" s="88">
        <v>1</v>
      </c>
      <c r="AI203" s="88"/>
      <c r="AJ203" s="88"/>
      <c r="AK203" s="88" t="s">
        <v>1438</v>
      </c>
      <c r="AL203" s="70"/>
      <c r="AM203" s="88"/>
      <c r="AN203" s="100">
        <v>40928.217141203706</v>
      </c>
      <c r="AO203" s="88" t="s">
        <v>208</v>
      </c>
      <c r="AP203" s="70" t="s">
        <v>2017</v>
      </c>
      <c r="AQ203" s="88" t="s">
        <v>66</v>
      </c>
      <c r="AR203" s="49"/>
      <c r="AS203" s="49"/>
      <c r="AT203" s="49"/>
      <c r="AU203" s="49"/>
      <c r="AV203" s="49"/>
      <c r="AW203" s="49"/>
      <c r="AX203" s="136" t="s">
        <v>2891</v>
      </c>
      <c r="AY203" s="136" t="s">
        <v>2891</v>
      </c>
      <c r="AZ203" s="136" t="s">
        <v>3012</v>
      </c>
      <c r="BA203" s="136" t="s">
        <v>3012</v>
      </c>
      <c r="BB203" s="71"/>
    </row>
    <row r="204" spans="1:54" ht="41.45" customHeight="1">
      <c r="A204" s="67" t="s">
        <v>376</v>
      </c>
      <c r="C204" s="75" t="s">
        <v>3041</v>
      </c>
      <c r="D204" s="75" t="s">
        <v>59</v>
      </c>
      <c r="E204" s="76">
        <v>1.500170017576465</v>
      </c>
      <c r="F204" s="104">
        <v>10.001800186103747</v>
      </c>
      <c r="G204" s="105" t="s">
        <v>1790</v>
      </c>
      <c r="H204" s="106"/>
      <c r="I204" s="74" t="s">
        <v>376</v>
      </c>
      <c r="J204" s="79"/>
      <c r="K204" s="107"/>
      <c r="L204" s="51" t="s">
        <v>2246</v>
      </c>
      <c r="M204" s="108">
        <v>1.1999806740584167</v>
      </c>
      <c r="N204" s="83">
        <v>4372.45849609375</v>
      </c>
      <c r="O204" s="83">
        <v>1565.4940185546875</v>
      </c>
      <c r="P204" s="84"/>
      <c r="Q204" s="85"/>
      <c r="R204" s="85"/>
      <c r="S204" s="109"/>
      <c r="T204" s="49">
        <v>1</v>
      </c>
      <c r="U204" s="49">
        <v>1</v>
      </c>
      <c r="V204" s="50">
        <v>0</v>
      </c>
      <c r="W204" s="50">
        <v>0</v>
      </c>
      <c r="X204" s="50">
        <v>0</v>
      </c>
      <c r="Y204" s="50">
        <v>0.99999800000000005</v>
      </c>
      <c r="Z204" s="50">
        <v>0</v>
      </c>
      <c r="AA204" s="50" t="s">
        <v>3033</v>
      </c>
      <c r="AB204" s="80">
        <v>204</v>
      </c>
      <c r="AC20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4" s="81"/>
      <c r="AE204" s="88">
        <v>769</v>
      </c>
      <c r="AF204" s="88">
        <v>713</v>
      </c>
      <c r="AG204" s="88">
        <v>28613</v>
      </c>
      <c r="AH204" s="88">
        <v>133</v>
      </c>
      <c r="AI204" s="88">
        <v>-18000</v>
      </c>
      <c r="AJ204" s="88" t="s">
        <v>1288</v>
      </c>
      <c r="AK204" s="88" t="s">
        <v>1439</v>
      </c>
      <c r="AL204" s="70"/>
      <c r="AM204" s="88" t="s">
        <v>1563</v>
      </c>
      <c r="AN204" s="100">
        <v>40636.664039351854</v>
      </c>
      <c r="AO204" s="88" t="s">
        <v>208</v>
      </c>
      <c r="AP204" s="70" t="s">
        <v>2018</v>
      </c>
      <c r="AQ204" s="88" t="s">
        <v>66</v>
      </c>
      <c r="AR204" s="49"/>
      <c r="AS204" s="49"/>
      <c r="AT204" s="49"/>
      <c r="AU204" s="49"/>
      <c r="AV204" s="49"/>
      <c r="AW204" s="49"/>
      <c r="AX204" s="136" t="s">
        <v>2892</v>
      </c>
      <c r="AY204" s="136" t="s">
        <v>2892</v>
      </c>
      <c r="AZ204" s="136" t="s">
        <v>3013</v>
      </c>
      <c r="BA204" s="136" t="s">
        <v>3013</v>
      </c>
      <c r="BB204" s="71"/>
    </row>
    <row r="205" spans="1:54" ht="41.45" customHeight="1">
      <c r="A205" s="67" t="s">
        <v>377</v>
      </c>
      <c r="C205" s="75" t="s">
        <v>3035</v>
      </c>
      <c r="D205" s="75" t="s">
        <v>59</v>
      </c>
      <c r="E205" s="76">
        <v>1.5000088600708863</v>
      </c>
      <c r="F205" s="104">
        <v>10.000093812515265</v>
      </c>
      <c r="G205" s="105" t="s">
        <v>1791</v>
      </c>
      <c r="H205" s="106"/>
      <c r="I205" s="74" t="s">
        <v>377</v>
      </c>
      <c r="J205" s="79"/>
      <c r="K205" s="107"/>
      <c r="L205" s="51" t="s">
        <v>2247</v>
      </c>
      <c r="M205" s="108">
        <v>1.0104215280847344</v>
      </c>
      <c r="N205" s="83">
        <v>826.4300537109375</v>
      </c>
      <c r="O205" s="83">
        <v>9012.5087890625</v>
      </c>
      <c r="P205" s="84"/>
      <c r="Q205" s="85"/>
      <c r="R205" s="85"/>
      <c r="S205" s="109"/>
      <c r="T205" s="49">
        <v>1</v>
      </c>
      <c r="U205" s="49">
        <v>1</v>
      </c>
      <c r="V205" s="50">
        <v>0</v>
      </c>
      <c r="W205" s="50">
        <v>0</v>
      </c>
      <c r="X205" s="50">
        <v>0</v>
      </c>
      <c r="Y205" s="50">
        <v>0.99999800000000005</v>
      </c>
      <c r="Z205" s="50">
        <v>0</v>
      </c>
      <c r="AA205" s="50" t="s">
        <v>3033</v>
      </c>
      <c r="AB205" s="80">
        <v>205</v>
      </c>
      <c r="AC20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5" s="81"/>
      <c r="AE205" s="88">
        <v>153</v>
      </c>
      <c r="AF205" s="88">
        <v>40</v>
      </c>
      <c r="AG205" s="88">
        <v>177</v>
      </c>
      <c r="AH205" s="88">
        <v>5</v>
      </c>
      <c r="AI205" s="88"/>
      <c r="AJ205" s="88" t="s">
        <v>1289</v>
      </c>
      <c r="AK205" s="88"/>
      <c r="AL205" s="70"/>
      <c r="AM205" s="88"/>
      <c r="AN205" s="100">
        <v>41212.143530092595</v>
      </c>
      <c r="AO205" s="88" t="s">
        <v>208</v>
      </c>
      <c r="AP205" s="70" t="s">
        <v>2019</v>
      </c>
      <c r="AQ205" s="88" t="s">
        <v>66</v>
      </c>
      <c r="AR205" s="49"/>
      <c r="AS205" s="49"/>
      <c r="AT205" s="49"/>
      <c r="AU205" s="49"/>
      <c r="AV205" s="49"/>
      <c r="AW205" s="49"/>
      <c r="AX205" s="136" t="s">
        <v>2893</v>
      </c>
      <c r="AY205" s="136" t="s">
        <v>2893</v>
      </c>
      <c r="AZ205" s="136" t="s">
        <v>3014</v>
      </c>
      <c r="BA205" s="136" t="s">
        <v>3014</v>
      </c>
      <c r="BB205" s="71"/>
    </row>
    <row r="206" spans="1:54" ht="41.45" customHeight="1">
      <c r="A206" s="67" t="s">
        <v>378</v>
      </c>
      <c r="C206" s="75" t="s">
        <v>3035</v>
      </c>
      <c r="D206" s="75" t="s">
        <v>56</v>
      </c>
      <c r="E206" s="76">
        <v>1.5000246645216562</v>
      </c>
      <c r="F206" s="104">
        <v>10.000261153758712</v>
      </c>
      <c r="G206" s="105" t="s">
        <v>1792</v>
      </c>
      <c r="H206" s="106"/>
      <c r="I206" s="74" t="s">
        <v>378</v>
      </c>
      <c r="J206" s="79"/>
      <c r="K206" s="107"/>
      <c r="L206" s="51" t="s">
        <v>2248</v>
      </c>
      <c r="M206" s="108">
        <v>1.0290112808845309</v>
      </c>
      <c r="N206" s="83">
        <v>1475.0938720703125</v>
      </c>
      <c r="O206" s="83">
        <v>9668.837890625</v>
      </c>
      <c r="P206" s="84" t="s">
        <v>65</v>
      </c>
      <c r="Q206" s="85"/>
      <c r="R206" s="85"/>
      <c r="S206" s="109"/>
      <c r="T206" s="49">
        <v>0</v>
      </c>
      <c r="U206" s="49">
        <v>2</v>
      </c>
      <c r="V206" s="50">
        <v>2</v>
      </c>
      <c r="W206" s="50">
        <v>0.5</v>
      </c>
      <c r="X206" s="50">
        <v>0</v>
      </c>
      <c r="Y206" s="50">
        <v>1.4594560000000001</v>
      </c>
      <c r="Z206" s="50">
        <v>0</v>
      </c>
      <c r="AA206" s="50">
        <v>0</v>
      </c>
      <c r="AB206" s="80">
        <v>206</v>
      </c>
      <c r="AC20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6" s="81"/>
      <c r="AE206" s="88">
        <v>263</v>
      </c>
      <c r="AF206" s="88">
        <v>106</v>
      </c>
      <c r="AG206" s="88">
        <v>411</v>
      </c>
      <c r="AH206" s="88">
        <v>65</v>
      </c>
      <c r="AI206" s="88">
        <v>-21600</v>
      </c>
      <c r="AJ206" s="88" t="s">
        <v>1290</v>
      </c>
      <c r="AK206" s="88" t="s">
        <v>1440</v>
      </c>
      <c r="AL206" s="70"/>
      <c r="AM206" s="88" t="s">
        <v>1571</v>
      </c>
      <c r="AN206" s="100">
        <v>40238.710659722223</v>
      </c>
      <c r="AO206" s="88" t="s">
        <v>208</v>
      </c>
      <c r="AP206" s="70" t="s">
        <v>2020</v>
      </c>
      <c r="AQ206" s="88" t="s">
        <v>66</v>
      </c>
      <c r="AR206" s="49" t="s">
        <v>623</v>
      </c>
      <c r="AS206" s="49" t="s">
        <v>623</v>
      </c>
      <c r="AT206" s="49" t="s">
        <v>652</v>
      </c>
      <c r="AU206" s="49" t="s">
        <v>652</v>
      </c>
      <c r="AV206" s="49" t="s">
        <v>681</v>
      </c>
      <c r="AW206" s="49" t="s">
        <v>681</v>
      </c>
      <c r="AX206" s="136" t="s">
        <v>2894</v>
      </c>
      <c r="AY206" s="136" t="s">
        <v>2894</v>
      </c>
      <c r="AZ206" s="136" t="s">
        <v>3015</v>
      </c>
      <c r="BA206" s="136" t="s">
        <v>3015</v>
      </c>
      <c r="BB206" s="71"/>
    </row>
    <row r="207" spans="1:54" ht="41.45" customHeight="1">
      <c r="A207" s="67" t="s">
        <v>433</v>
      </c>
      <c r="C207" s="75" t="s">
        <v>3048</v>
      </c>
      <c r="D207" s="75" t="s">
        <v>59</v>
      </c>
      <c r="E207" s="76">
        <v>1.5069637762551791</v>
      </c>
      <c r="F207" s="104">
        <v>10.073734101525424</v>
      </c>
      <c r="G207" s="105" t="s">
        <v>1793</v>
      </c>
      <c r="H207" s="106"/>
      <c r="I207" s="74" t="s">
        <v>433</v>
      </c>
      <c r="J207" s="79"/>
      <c r="K207" s="107"/>
      <c r="L207" s="51" t="s">
        <v>2249</v>
      </c>
      <c r="M207" s="108">
        <v>9.1910394116800251</v>
      </c>
      <c r="N207" s="83">
        <v>9129.326171875</v>
      </c>
      <c r="O207" s="83">
        <v>847.36785888671875</v>
      </c>
      <c r="P207" s="84" t="s">
        <v>65</v>
      </c>
      <c r="Q207" s="85"/>
      <c r="R207" s="85"/>
      <c r="S207" s="109"/>
      <c r="T207" s="49">
        <v>1</v>
      </c>
      <c r="U207" s="49">
        <v>0</v>
      </c>
      <c r="V207" s="50">
        <v>0</v>
      </c>
      <c r="W207" s="50">
        <v>0.33333299999999999</v>
      </c>
      <c r="X207" s="50">
        <v>0</v>
      </c>
      <c r="Y207" s="50">
        <v>0.77026899999999998</v>
      </c>
      <c r="Z207" s="50">
        <v>0</v>
      </c>
      <c r="AA207" s="50">
        <v>0</v>
      </c>
      <c r="AB207" s="80">
        <v>207</v>
      </c>
      <c r="AC20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7" s="81"/>
      <c r="AE207" s="88">
        <v>715</v>
      </c>
      <c r="AF207" s="88">
        <v>29084</v>
      </c>
      <c r="AG207" s="88">
        <v>33874</v>
      </c>
      <c r="AH207" s="88">
        <v>19801</v>
      </c>
      <c r="AI207" s="88">
        <v>-25200</v>
      </c>
      <c r="AJ207" s="88" t="s">
        <v>1291</v>
      </c>
      <c r="AK207" s="88"/>
      <c r="AL207" s="70" t="s">
        <v>1544</v>
      </c>
      <c r="AM207" s="88" t="s">
        <v>1568</v>
      </c>
      <c r="AN207" s="100">
        <v>39891.891226851854</v>
      </c>
      <c r="AO207" s="88" t="s">
        <v>208</v>
      </c>
      <c r="AP207" s="70" t="s">
        <v>2021</v>
      </c>
      <c r="AQ207" s="88" t="s">
        <v>65</v>
      </c>
      <c r="AR207" s="49"/>
      <c r="AS207" s="49"/>
      <c r="AT207" s="49"/>
      <c r="AU207" s="49"/>
      <c r="AV207" s="49"/>
      <c r="AW207" s="49"/>
      <c r="AX207" s="49"/>
      <c r="AY207" s="49"/>
      <c r="AZ207" s="49"/>
      <c r="BA207" s="49"/>
    </row>
    <row r="208" spans="1:54" ht="41.45" customHeight="1">
      <c r="A208" s="67" t="s">
        <v>434</v>
      </c>
      <c r="C208" s="75" t="s">
        <v>3041</v>
      </c>
      <c r="D208" s="75" t="s">
        <v>59</v>
      </c>
      <c r="E208" s="76">
        <v>1.5008168027511577</v>
      </c>
      <c r="F208" s="104">
        <v>10.00864849971814</v>
      </c>
      <c r="G208" s="105" t="s">
        <v>1794</v>
      </c>
      <c r="H208" s="106"/>
      <c r="I208" s="74" t="s">
        <v>434</v>
      </c>
      <c r="J208" s="79"/>
      <c r="K208" s="107"/>
      <c r="L208" s="51" t="s">
        <v>2250</v>
      </c>
      <c r="M208" s="108">
        <v>1.9607522242440274</v>
      </c>
      <c r="N208" s="83">
        <v>6534.6708984375</v>
      </c>
      <c r="O208" s="83">
        <v>9468.646484375</v>
      </c>
      <c r="P208" s="84" t="s">
        <v>65</v>
      </c>
      <c r="Q208" s="85"/>
      <c r="R208" s="85"/>
      <c r="S208" s="109"/>
      <c r="T208" s="49">
        <v>1</v>
      </c>
      <c r="U208" s="49">
        <v>0</v>
      </c>
      <c r="V208" s="50">
        <v>0</v>
      </c>
      <c r="W208" s="50">
        <v>0.33333299999999999</v>
      </c>
      <c r="X208" s="50">
        <v>0</v>
      </c>
      <c r="Y208" s="50">
        <v>0.77026899999999998</v>
      </c>
      <c r="Z208" s="50">
        <v>0</v>
      </c>
      <c r="AA208" s="50">
        <v>0</v>
      </c>
      <c r="AB208" s="80">
        <v>208</v>
      </c>
      <c r="AC20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8" s="81"/>
      <c r="AE208" s="88">
        <v>2612</v>
      </c>
      <c r="AF208" s="88">
        <v>3414</v>
      </c>
      <c r="AG208" s="88">
        <v>29729</v>
      </c>
      <c r="AH208" s="88">
        <v>1444</v>
      </c>
      <c r="AI208" s="88">
        <v>-25200</v>
      </c>
      <c r="AJ208" s="88" t="s">
        <v>1292</v>
      </c>
      <c r="AK208" s="88" t="s">
        <v>1441</v>
      </c>
      <c r="AL208" s="70" t="s">
        <v>1545</v>
      </c>
      <c r="AM208" s="88" t="s">
        <v>1568</v>
      </c>
      <c r="AN208" s="100">
        <v>39180.399560185186</v>
      </c>
      <c r="AO208" s="88" t="s">
        <v>208</v>
      </c>
      <c r="AP208" s="70" t="s">
        <v>2022</v>
      </c>
      <c r="AQ208" s="88" t="s">
        <v>65</v>
      </c>
      <c r="AR208" s="49"/>
      <c r="AS208" s="49"/>
      <c r="AT208" s="49"/>
      <c r="AU208" s="49"/>
      <c r="AV208" s="49"/>
      <c r="AW208" s="49"/>
      <c r="AX208" s="49"/>
      <c r="AY208" s="49"/>
      <c r="AZ208" s="49"/>
      <c r="BA208" s="49"/>
    </row>
    <row r="209" spans="1:54" ht="41.45" customHeight="1">
      <c r="A209" s="67" t="s">
        <v>379</v>
      </c>
      <c r="C209" s="75" t="s">
        <v>3035</v>
      </c>
      <c r="D209" s="75" t="s">
        <v>59</v>
      </c>
      <c r="E209" s="76">
        <v>1.5000081416867603</v>
      </c>
      <c r="F209" s="104">
        <v>10.000086206095109</v>
      </c>
      <c r="G209" s="105" t="s">
        <v>1795</v>
      </c>
      <c r="H209" s="106"/>
      <c r="I209" s="74" t="s">
        <v>379</v>
      </c>
      <c r="J209" s="79"/>
      <c r="K209" s="107"/>
      <c r="L209" s="51" t="s">
        <v>2251</v>
      </c>
      <c r="M209" s="108">
        <v>1.0095765393211074</v>
      </c>
      <c r="N209" s="83">
        <v>653.45306396484375</v>
      </c>
      <c r="O209" s="83">
        <v>8339.9228515625</v>
      </c>
      <c r="P209" s="84"/>
      <c r="Q209" s="85"/>
      <c r="R209" s="85"/>
      <c r="S209" s="109"/>
      <c r="T209" s="49">
        <v>1</v>
      </c>
      <c r="U209" s="49">
        <v>1</v>
      </c>
      <c r="V209" s="50">
        <v>0</v>
      </c>
      <c r="W209" s="50">
        <v>0</v>
      </c>
      <c r="X209" s="50">
        <v>0</v>
      </c>
      <c r="Y209" s="50">
        <v>0.99999800000000005</v>
      </c>
      <c r="Z209" s="50">
        <v>0</v>
      </c>
      <c r="AA209" s="50" t="s">
        <v>3033</v>
      </c>
      <c r="AB209" s="80">
        <v>209</v>
      </c>
      <c r="AC20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09" s="81"/>
      <c r="AE209" s="88">
        <v>56</v>
      </c>
      <c r="AF209" s="88">
        <v>37</v>
      </c>
      <c r="AG209" s="88">
        <v>340</v>
      </c>
      <c r="AH209" s="88">
        <v>21</v>
      </c>
      <c r="AI209" s="88"/>
      <c r="AJ209" s="88"/>
      <c r="AK209" s="88" t="s">
        <v>1442</v>
      </c>
      <c r="AL209" s="70" t="s">
        <v>1546</v>
      </c>
      <c r="AM209" s="88"/>
      <c r="AN209" s="100">
        <v>41131.581817129627</v>
      </c>
      <c r="AO209" s="88" t="s">
        <v>208</v>
      </c>
      <c r="AP209" s="70" t="s">
        <v>2023</v>
      </c>
      <c r="AQ209" s="88" t="s">
        <v>66</v>
      </c>
      <c r="AR209" s="49" t="s">
        <v>624</v>
      </c>
      <c r="AS209" s="49" t="s">
        <v>624</v>
      </c>
      <c r="AT209" s="49" t="s">
        <v>658</v>
      </c>
      <c r="AU209" s="49" t="s">
        <v>658</v>
      </c>
      <c r="AV209" s="49"/>
      <c r="AW209" s="49"/>
      <c r="AX209" s="136" t="s">
        <v>2895</v>
      </c>
      <c r="AY209" s="136" t="s">
        <v>2895</v>
      </c>
      <c r="AZ209" s="136" t="s">
        <v>3016</v>
      </c>
      <c r="BA209" s="136" t="s">
        <v>3016</v>
      </c>
      <c r="BB209" s="71"/>
    </row>
    <row r="210" spans="1:54" ht="41.45" customHeight="1">
      <c r="A210" s="67" t="s">
        <v>380</v>
      </c>
      <c r="C210" s="75" t="s">
        <v>3058</v>
      </c>
      <c r="D210" s="75" t="s">
        <v>59</v>
      </c>
      <c r="E210" s="76">
        <v>1.5003896036576176</v>
      </c>
      <c r="F210" s="104">
        <v>10.004125215198304</v>
      </c>
      <c r="G210" s="105" t="s">
        <v>1796</v>
      </c>
      <c r="H210" s="106"/>
      <c r="I210" s="74" t="s">
        <v>380</v>
      </c>
      <c r="J210" s="79"/>
      <c r="K210" s="107"/>
      <c r="L210" s="51" t="s">
        <v>2252</v>
      </c>
      <c r="M210" s="108">
        <v>1.4582655728071043</v>
      </c>
      <c r="N210" s="83">
        <v>5626.54150390625</v>
      </c>
      <c r="O210" s="83">
        <v>8433.505859375</v>
      </c>
      <c r="P210" s="84"/>
      <c r="Q210" s="85"/>
      <c r="R210" s="85"/>
      <c r="S210" s="109"/>
      <c r="T210" s="49">
        <v>1</v>
      </c>
      <c r="U210" s="49">
        <v>1</v>
      </c>
      <c r="V210" s="50">
        <v>0</v>
      </c>
      <c r="W210" s="50">
        <v>0</v>
      </c>
      <c r="X210" s="50">
        <v>0</v>
      </c>
      <c r="Y210" s="50">
        <v>0.99999800000000005</v>
      </c>
      <c r="Z210" s="50">
        <v>0</v>
      </c>
      <c r="AA210" s="50" t="s">
        <v>3033</v>
      </c>
      <c r="AB210" s="80">
        <v>210</v>
      </c>
      <c r="AC21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0" s="81"/>
      <c r="AE210" s="88">
        <v>556</v>
      </c>
      <c r="AF210" s="88">
        <v>1630</v>
      </c>
      <c r="AG210" s="88">
        <v>157170</v>
      </c>
      <c r="AH210" s="88">
        <v>1142</v>
      </c>
      <c r="AI210" s="88">
        <v>-14400</v>
      </c>
      <c r="AJ210" s="88" t="s">
        <v>1293</v>
      </c>
      <c r="AK210" s="88" t="s">
        <v>1443</v>
      </c>
      <c r="AL210" s="70" t="s">
        <v>1547</v>
      </c>
      <c r="AM210" s="88" t="s">
        <v>1564</v>
      </c>
      <c r="AN210" s="100">
        <v>39980.966932870368</v>
      </c>
      <c r="AO210" s="88" t="s">
        <v>208</v>
      </c>
      <c r="AP210" s="70" t="s">
        <v>2024</v>
      </c>
      <c r="AQ210" s="88" t="s">
        <v>66</v>
      </c>
      <c r="AR210" s="49"/>
      <c r="AS210" s="49"/>
      <c r="AT210" s="49"/>
      <c r="AU210" s="49"/>
      <c r="AV210" s="49"/>
      <c r="AW210" s="49"/>
      <c r="AX210" s="136" t="s">
        <v>2896</v>
      </c>
      <c r="AY210" s="136" t="s">
        <v>2896</v>
      </c>
      <c r="AZ210" s="136" t="s">
        <v>3017</v>
      </c>
      <c r="BA210" s="136" t="s">
        <v>3017</v>
      </c>
      <c r="BB210" s="71"/>
    </row>
    <row r="211" spans="1:54" ht="41.45" customHeight="1">
      <c r="A211" s="67" t="s">
        <v>381</v>
      </c>
      <c r="C211" s="75" t="s">
        <v>3043</v>
      </c>
      <c r="D211" s="75" t="s">
        <v>56</v>
      </c>
      <c r="E211" s="76">
        <v>1.5002279672292882</v>
      </c>
      <c r="F211" s="104">
        <v>10.002413770663052</v>
      </c>
      <c r="G211" s="105" t="s">
        <v>1797</v>
      </c>
      <c r="H211" s="106"/>
      <c r="I211" s="74" t="s">
        <v>381</v>
      </c>
      <c r="J211" s="79"/>
      <c r="K211" s="107"/>
      <c r="L211" s="51" t="s">
        <v>2253</v>
      </c>
      <c r="M211" s="108">
        <v>1.2681431009910038</v>
      </c>
      <c r="N211" s="83">
        <v>4848.14501953125</v>
      </c>
      <c r="O211" s="83">
        <v>4081.88134765625</v>
      </c>
      <c r="P211" s="84"/>
      <c r="Q211" s="85"/>
      <c r="R211" s="85"/>
      <c r="S211" s="109"/>
      <c r="T211" s="49">
        <v>0</v>
      </c>
      <c r="U211" s="49">
        <v>1</v>
      </c>
      <c r="V211" s="50">
        <v>0</v>
      </c>
      <c r="W211" s="50">
        <v>1</v>
      </c>
      <c r="X211" s="50">
        <v>0</v>
      </c>
      <c r="Y211" s="50">
        <v>0.99999800000000005</v>
      </c>
      <c r="Z211" s="50">
        <v>0</v>
      </c>
      <c r="AA211" s="50">
        <v>0</v>
      </c>
      <c r="AB211" s="80">
        <v>211</v>
      </c>
      <c r="AC21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1" s="81"/>
      <c r="AE211" s="88">
        <v>1264</v>
      </c>
      <c r="AF211" s="88">
        <v>955</v>
      </c>
      <c r="AG211" s="88">
        <v>8025</v>
      </c>
      <c r="AH211" s="88">
        <v>1994</v>
      </c>
      <c r="AI211" s="88">
        <v>-10800</v>
      </c>
      <c r="AJ211" s="88" t="s">
        <v>1294</v>
      </c>
      <c r="AK211" s="88" t="s">
        <v>1405</v>
      </c>
      <c r="AL211" s="70" t="s">
        <v>1548</v>
      </c>
      <c r="AM211" s="88" t="s">
        <v>1565</v>
      </c>
      <c r="AN211" s="100">
        <v>39850.834317129629</v>
      </c>
      <c r="AO211" s="88" t="s">
        <v>208</v>
      </c>
      <c r="AP211" s="70" t="s">
        <v>2025</v>
      </c>
      <c r="AQ211" s="88" t="s">
        <v>66</v>
      </c>
      <c r="AR211" s="49"/>
      <c r="AS211" s="49"/>
      <c r="AT211" s="49"/>
      <c r="AU211" s="49"/>
      <c r="AV211" s="49"/>
      <c r="AW211" s="49"/>
      <c r="AX211" s="136" t="s">
        <v>2897</v>
      </c>
      <c r="AY211" s="136" t="s">
        <v>2897</v>
      </c>
      <c r="AZ211" s="136" t="s">
        <v>3018</v>
      </c>
      <c r="BA211" s="136" t="s">
        <v>3018</v>
      </c>
      <c r="BB211" s="71"/>
    </row>
    <row r="212" spans="1:54" ht="41.45" customHeight="1">
      <c r="A212" s="67" t="s">
        <v>435</v>
      </c>
      <c r="C212" s="75" t="s">
        <v>3053</v>
      </c>
      <c r="D212" s="75" t="s">
        <v>59</v>
      </c>
      <c r="E212" s="76">
        <v>1.6337791681562572</v>
      </c>
      <c r="F212" s="104">
        <v>11.416485309889783</v>
      </c>
      <c r="G212" s="105" t="s">
        <v>1798</v>
      </c>
      <c r="H212" s="106"/>
      <c r="I212" s="74" t="s">
        <v>435</v>
      </c>
      <c r="J212" s="79"/>
      <c r="K212" s="107"/>
      <c r="L212" s="51" t="s">
        <v>2254</v>
      </c>
      <c r="M212" s="108">
        <v>158.35577920308944</v>
      </c>
      <c r="N212" s="83">
        <v>9691.5009765625</v>
      </c>
      <c r="O212" s="83">
        <v>3445.168212890625</v>
      </c>
      <c r="P212" s="84"/>
      <c r="Q212" s="85"/>
      <c r="R212" s="85"/>
      <c r="S212" s="109"/>
      <c r="T212" s="49">
        <v>1</v>
      </c>
      <c r="U212" s="49">
        <v>0</v>
      </c>
      <c r="V212" s="50">
        <v>0</v>
      </c>
      <c r="W212" s="50">
        <v>1</v>
      </c>
      <c r="X212" s="50">
        <v>0</v>
      </c>
      <c r="Y212" s="50">
        <v>0.99999800000000005</v>
      </c>
      <c r="Z212" s="50">
        <v>0</v>
      </c>
      <c r="AA212" s="50">
        <v>0</v>
      </c>
      <c r="AB212" s="80">
        <v>212</v>
      </c>
      <c r="AC21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2" s="81"/>
      <c r="AE212" s="88">
        <v>490</v>
      </c>
      <c r="AF212" s="88">
        <v>558670</v>
      </c>
      <c r="AG212" s="88">
        <v>40041</v>
      </c>
      <c r="AH212" s="88">
        <v>28</v>
      </c>
      <c r="AI212" s="88">
        <v>-14400</v>
      </c>
      <c r="AJ212" s="88" t="s">
        <v>1295</v>
      </c>
      <c r="AK212" s="88" t="s">
        <v>1444</v>
      </c>
      <c r="AL212" s="70" t="s">
        <v>1549</v>
      </c>
      <c r="AM212" s="88" t="s">
        <v>1564</v>
      </c>
      <c r="AN212" s="100">
        <v>39844.610358796293</v>
      </c>
      <c r="AO212" s="88" t="s">
        <v>208</v>
      </c>
      <c r="AP212" s="70" t="s">
        <v>2026</v>
      </c>
      <c r="AQ212" s="88" t="s">
        <v>65</v>
      </c>
      <c r="AR212" s="49"/>
      <c r="AS212" s="49"/>
      <c r="AT212" s="49"/>
      <c r="AU212" s="49"/>
      <c r="AV212" s="49"/>
      <c r="AW212" s="49"/>
      <c r="AX212" s="49"/>
      <c r="AY212" s="49"/>
      <c r="AZ212" s="49"/>
      <c r="BA212" s="49"/>
    </row>
    <row r="213" spans="1:54" ht="41.45" customHeight="1">
      <c r="A213" s="67" t="s">
        <v>382</v>
      </c>
      <c r="C213" s="75" t="s">
        <v>3035</v>
      </c>
      <c r="D213" s="75" t="s">
        <v>59</v>
      </c>
      <c r="E213" s="76">
        <v>1.500334527541298</v>
      </c>
      <c r="F213" s="104">
        <v>10.003542056319626</v>
      </c>
      <c r="G213" s="105" t="s">
        <v>1799</v>
      </c>
      <c r="H213" s="106"/>
      <c r="I213" s="74" t="s">
        <v>382</v>
      </c>
      <c r="J213" s="79"/>
      <c r="K213" s="107"/>
      <c r="L213" s="51" t="s">
        <v>2255</v>
      </c>
      <c r="M213" s="108">
        <v>1.3934831009290256</v>
      </c>
      <c r="N213" s="83">
        <v>5194.09912109375</v>
      </c>
      <c r="O213" s="83">
        <v>6174.552734375</v>
      </c>
      <c r="P213" s="84"/>
      <c r="Q213" s="85"/>
      <c r="R213" s="85"/>
      <c r="S213" s="109"/>
      <c r="T213" s="49">
        <v>1</v>
      </c>
      <c r="U213" s="49">
        <v>1</v>
      </c>
      <c r="V213" s="50">
        <v>0</v>
      </c>
      <c r="W213" s="50">
        <v>0</v>
      </c>
      <c r="X213" s="50">
        <v>0</v>
      </c>
      <c r="Y213" s="50">
        <v>0.99999800000000005</v>
      </c>
      <c r="Z213" s="50">
        <v>0</v>
      </c>
      <c r="AA213" s="50" t="s">
        <v>3033</v>
      </c>
      <c r="AB213" s="80">
        <v>213</v>
      </c>
      <c r="AC21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3" s="81"/>
      <c r="AE213" s="88">
        <v>1400</v>
      </c>
      <c r="AF213" s="88">
        <v>1400</v>
      </c>
      <c r="AG213" s="88">
        <v>2107</v>
      </c>
      <c r="AH213" s="88">
        <v>1278</v>
      </c>
      <c r="AI213" s="88">
        <v>43200</v>
      </c>
      <c r="AJ213" s="88" t="s">
        <v>1296</v>
      </c>
      <c r="AK213" s="88" t="s">
        <v>1445</v>
      </c>
      <c r="AL213" s="70"/>
      <c r="AM213" s="88" t="s">
        <v>1584</v>
      </c>
      <c r="AN213" s="100">
        <v>41876.082048611112</v>
      </c>
      <c r="AO213" s="88" t="s">
        <v>208</v>
      </c>
      <c r="AP213" s="70" t="s">
        <v>2027</v>
      </c>
      <c r="AQ213" s="88" t="s">
        <v>66</v>
      </c>
      <c r="AR213" s="49" t="s">
        <v>625</v>
      </c>
      <c r="AS213" s="49" t="s">
        <v>625</v>
      </c>
      <c r="AT213" s="49" t="s">
        <v>645</v>
      </c>
      <c r="AU213" s="49" t="s">
        <v>645</v>
      </c>
      <c r="AV213" s="49" t="s">
        <v>687</v>
      </c>
      <c r="AW213" s="49" t="s">
        <v>687</v>
      </c>
      <c r="AX213" s="136" t="s">
        <v>2898</v>
      </c>
      <c r="AY213" s="136" t="s">
        <v>2898</v>
      </c>
      <c r="AZ213" s="136" t="s">
        <v>3019</v>
      </c>
      <c r="BA213" s="136" t="s">
        <v>3019</v>
      </c>
      <c r="BB213" s="71"/>
    </row>
    <row r="214" spans="1:54" ht="41.45" customHeight="1">
      <c r="A214" s="67" t="s">
        <v>383</v>
      </c>
      <c r="C214" s="75" t="s">
        <v>3035</v>
      </c>
      <c r="D214" s="75" t="s">
        <v>56</v>
      </c>
      <c r="E214" s="76">
        <v>1.5001139836146442</v>
      </c>
      <c r="F214" s="104">
        <v>10.001206885331525</v>
      </c>
      <c r="G214" s="105" t="s">
        <v>1800</v>
      </c>
      <c r="H214" s="106"/>
      <c r="I214" s="74" t="s">
        <v>383</v>
      </c>
      <c r="J214" s="79"/>
      <c r="K214" s="107"/>
      <c r="L214" s="51" t="s">
        <v>2256</v>
      </c>
      <c r="M214" s="108">
        <v>1.1340715504955019</v>
      </c>
      <c r="N214" s="83">
        <v>3248.10791015625</v>
      </c>
      <c r="O214" s="83">
        <v>1177.3345947265625</v>
      </c>
      <c r="P214" s="84"/>
      <c r="Q214" s="85"/>
      <c r="R214" s="85"/>
      <c r="S214" s="109"/>
      <c r="T214" s="49">
        <v>0</v>
      </c>
      <c r="U214" s="49">
        <v>1</v>
      </c>
      <c r="V214" s="50">
        <v>0</v>
      </c>
      <c r="W214" s="50">
        <v>1</v>
      </c>
      <c r="X214" s="50">
        <v>0</v>
      </c>
      <c r="Y214" s="50">
        <v>0.99999800000000005</v>
      </c>
      <c r="Z214" s="50">
        <v>0</v>
      </c>
      <c r="AA214" s="50">
        <v>0</v>
      </c>
      <c r="AB214" s="80">
        <v>214</v>
      </c>
      <c r="AC21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4" s="81"/>
      <c r="AE214" s="88">
        <v>515</v>
      </c>
      <c r="AF214" s="88">
        <v>479</v>
      </c>
      <c r="AG214" s="88">
        <v>6715</v>
      </c>
      <c r="AH214" s="88">
        <v>1034</v>
      </c>
      <c r="AI214" s="88">
        <v>14400</v>
      </c>
      <c r="AJ214" s="88" t="s">
        <v>1297</v>
      </c>
      <c r="AK214" s="88" t="s">
        <v>1446</v>
      </c>
      <c r="AL214" s="70"/>
      <c r="AM214" s="88" t="s">
        <v>1585</v>
      </c>
      <c r="AN214" s="100">
        <v>41271.449062500003</v>
      </c>
      <c r="AO214" s="88" t="s">
        <v>208</v>
      </c>
      <c r="AP214" s="70" t="s">
        <v>2028</v>
      </c>
      <c r="AQ214" s="88" t="s">
        <v>66</v>
      </c>
      <c r="AR214" s="49"/>
      <c r="AS214" s="49"/>
      <c r="AT214" s="49"/>
      <c r="AU214" s="49"/>
      <c r="AV214" s="49"/>
      <c r="AW214" s="49"/>
      <c r="AX214" s="136" t="s">
        <v>2899</v>
      </c>
      <c r="AY214" s="136" t="s">
        <v>2899</v>
      </c>
      <c r="AZ214" s="136" t="s">
        <v>3020</v>
      </c>
      <c r="BA214" s="136" t="s">
        <v>3020</v>
      </c>
      <c r="BB214" s="71"/>
    </row>
    <row r="215" spans="1:54" ht="41.45" customHeight="1">
      <c r="A215" s="67" t="s">
        <v>436</v>
      </c>
      <c r="C215" s="75" t="s">
        <v>3035</v>
      </c>
      <c r="D215" s="75" t="s">
        <v>59</v>
      </c>
      <c r="E215" s="76">
        <v>1.5000557945004456</v>
      </c>
      <c r="F215" s="104">
        <v>10.000590765298835</v>
      </c>
      <c r="G215" s="105" t="s">
        <v>1801</v>
      </c>
      <c r="H215" s="106"/>
      <c r="I215" s="74" t="s">
        <v>436</v>
      </c>
      <c r="J215" s="79"/>
      <c r="K215" s="107"/>
      <c r="L215" s="51" t="s">
        <v>2257</v>
      </c>
      <c r="M215" s="108">
        <v>1.0656274606417058</v>
      </c>
      <c r="N215" s="83">
        <v>2383.22314453125</v>
      </c>
      <c r="O215" s="83">
        <v>5852.29833984375</v>
      </c>
      <c r="P215" s="84"/>
      <c r="Q215" s="85"/>
      <c r="R215" s="85"/>
      <c r="S215" s="109"/>
      <c r="T215" s="49">
        <v>1</v>
      </c>
      <c r="U215" s="49">
        <v>0</v>
      </c>
      <c r="V215" s="50">
        <v>0</v>
      </c>
      <c r="W215" s="50">
        <v>1</v>
      </c>
      <c r="X215" s="50">
        <v>0</v>
      </c>
      <c r="Y215" s="50">
        <v>0.99999800000000005</v>
      </c>
      <c r="Z215" s="50">
        <v>0</v>
      </c>
      <c r="AA215" s="50">
        <v>0</v>
      </c>
      <c r="AB215" s="80">
        <v>215</v>
      </c>
      <c r="AC21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5" s="81"/>
      <c r="AE215" s="88">
        <v>251</v>
      </c>
      <c r="AF215" s="88">
        <v>236</v>
      </c>
      <c r="AG215" s="88">
        <v>2456</v>
      </c>
      <c r="AH215" s="88">
        <v>2603</v>
      </c>
      <c r="AI215" s="88"/>
      <c r="AJ215" s="88" t="s">
        <v>1298</v>
      </c>
      <c r="AK215" s="88" t="s">
        <v>1447</v>
      </c>
      <c r="AL215" s="70"/>
      <c r="AM215" s="88"/>
      <c r="AN215" s="100">
        <v>41834.090150462966</v>
      </c>
      <c r="AO215" s="88" t="s">
        <v>208</v>
      </c>
      <c r="AP215" s="70" t="s">
        <v>2029</v>
      </c>
      <c r="AQ215" s="88" t="s">
        <v>65</v>
      </c>
      <c r="AR215" s="49"/>
      <c r="AS215" s="49"/>
      <c r="AT215" s="49"/>
      <c r="AU215" s="49"/>
      <c r="AV215" s="49"/>
      <c r="AW215" s="49"/>
      <c r="AX215" s="49"/>
      <c r="AY215" s="49"/>
      <c r="AZ215" s="49"/>
      <c r="BA215" s="49"/>
    </row>
    <row r="216" spans="1:54" ht="41.45" customHeight="1">
      <c r="A216" s="67" t="s">
        <v>187</v>
      </c>
      <c r="C216" s="75" t="s">
        <v>3048</v>
      </c>
      <c r="D216" s="75" t="s">
        <v>59</v>
      </c>
      <c r="E216" s="76">
        <v>1.5001640310420823</v>
      </c>
      <c r="F216" s="104">
        <v>10.001736799269107</v>
      </c>
      <c r="G216" s="105" t="s">
        <v>207</v>
      </c>
      <c r="H216" s="106"/>
      <c r="I216" s="74" t="s">
        <v>187</v>
      </c>
      <c r="J216" s="79"/>
      <c r="K216" s="107"/>
      <c r="L216" s="51" t="s">
        <v>210</v>
      </c>
      <c r="M216" s="108">
        <v>1.1929391010281909</v>
      </c>
      <c r="N216" s="83">
        <v>4199.4814453125</v>
      </c>
      <c r="O216" s="83">
        <v>915.39276123046875</v>
      </c>
      <c r="P216" s="84"/>
      <c r="Q216" s="85"/>
      <c r="R216" s="85"/>
      <c r="S216" s="109"/>
      <c r="T216" s="49">
        <v>1</v>
      </c>
      <c r="U216" s="49">
        <v>1</v>
      </c>
      <c r="V216" s="50">
        <v>0</v>
      </c>
      <c r="W216" s="50">
        <v>0</v>
      </c>
      <c r="X216" s="50">
        <v>0</v>
      </c>
      <c r="Y216" s="50">
        <v>0.99999800000000005</v>
      </c>
      <c r="Z216" s="50">
        <v>0</v>
      </c>
      <c r="AA216" s="50" t="s">
        <v>3033</v>
      </c>
      <c r="AB216" s="80">
        <v>216</v>
      </c>
      <c r="AC21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6" s="81"/>
      <c r="AE216" s="88">
        <v>2001</v>
      </c>
      <c r="AF216" s="88">
        <v>688</v>
      </c>
      <c r="AG216" s="88">
        <v>37636</v>
      </c>
      <c r="AH216" s="88">
        <v>5733</v>
      </c>
      <c r="AI216" s="88"/>
      <c r="AJ216" s="88" t="s">
        <v>204</v>
      </c>
      <c r="AK216" s="88" t="s">
        <v>205</v>
      </c>
      <c r="AL216" s="70" t="s">
        <v>206</v>
      </c>
      <c r="AM216" s="88"/>
      <c r="AN216" s="100">
        <v>41893.823125000003</v>
      </c>
      <c r="AO216" s="88" t="s">
        <v>208</v>
      </c>
      <c r="AP216" s="70" t="s">
        <v>209</v>
      </c>
      <c r="AQ216" s="88" t="s">
        <v>66</v>
      </c>
      <c r="AR216" s="49"/>
      <c r="AS216" s="49"/>
      <c r="AT216" s="49"/>
      <c r="AU216" s="49"/>
      <c r="AV216" s="49"/>
      <c r="AW216" s="49"/>
      <c r="AX216" s="136" t="s">
        <v>2900</v>
      </c>
      <c r="AY216" s="136" t="s">
        <v>2900</v>
      </c>
      <c r="AZ216" s="136" t="s">
        <v>3021</v>
      </c>
      <c r="BA216" s="136" t="s">
        <v>3021</v>
      </c>
      <c r="BB216" s="71"/>
    </row>
    <row r="217" spans="1:54" ht="41.45" customHeight="1">
      <c r="A217" s="67" t="s">
        <v>384</v>
      </c>
      <c r="C217" s="75" t="s">
        <v>3039</v>
      </c>
      <c r="D217" s="75" t="s">
        <v>59</v>
      </c>
      <c r="E217" s="76">
        <v>1.5000251434444067</v>
      </c>
      <c r="F217" s="104">
        <v>10.000266224705484</v>
      </c>
      <c r="G217" s="105" t="s">
        <v>1802</v>
      </c>
      <c r="H217" s="106"/>
      <c r="I217" s="74" t="s">
        <v>384</v>
      </c>
      <c r="J217" s="79"/>
      <c r="K217" s="107"/>
      <c r="L217" s="51" t="s">
        <v>2258</v>
      </c>
      <c r="M217" s="108">
        <v>1.0295746067269489</v>
      </c>
      <c r="N217" s="83">
        <v>1518.338134765625</v>
      </c>
      <c r="O217" s="83">
        <v>9599.1162109375</v>
      </c>
      <c r="P217" s="84"/>
      <c r="Q217" s="85"/>
      <c r="R217" s="85"/>
      <c r="S217" s="109"/>
      <c r="T217" s="49">
        <v>2</v>
      </c>
      <c r="U217" s="49">
        <v>1</v>
      </c>
      <c r="V217" s="50">
        <v>0</v>
      </c>
      <c r="W217" s="50">
        <v>1</v>
      </c>
      <c r="X217" s="50">
        <v>0</v>
      </c>
      <c r="Y217" s="50">
        <v>1.298243</v>
      </c>
      <c r="Z217" s="50">
        <v>0</v>
      </c>
      <c r="AA217" s="50">
        <v>0</v>
      </c>
      <c r="AB217" s="80">
        <v>217</v>
      </c>
      <c r="AC21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7" s="81"/>
      <c r="AE217" s="88">
        <v>192</v>
      </c>
      <c r="AF217" s="88">
        <v>108</v>
      </c>
      <c r="AG217" s="88">
        <v>19071</v>
      </c>
      <c r="AH217" s="88">
        <v>3</v>
      </c>
      <c r="AI217" s="88">
        <v>-25200</v>
      </c>
      <c r="AJ217" s="88" t="s">
        <v>1299</v>
      </c>
      <c r="AK217" s="88" t="s">
        <v>1448</v>
      </c>
      <c r="AL217" s="70" t="s">
        <v>1550</v>
      </c>
      <c r="AM217" s="88" t="s">
        <v>1568</v>
      </c>
      <c r="AN217" s="100">
        <v>40719.265497685185</v>
      </c>
      <c r="AO217" s="88" t="s">
        <v>208</v>
      </c>
      <c r="AP217" s="70" t="s">
        <v>2030</v>
      </c>
      <c r="AQ217" s="88" t="s">
        <v>66</v>
      </c>
      <c r="AR217" s="49" t="s">
        <v>2784</v>
      </c>
      <c r="AS217" s="49" t="s">
        <v>2784</v>
      </c>
      <c r="AT217" s="49" t="s">
        <v>659</v>
      </c>
      <c r="AU217" s="49" t="s">
        <v>659</v>
      </c>
      <c r="AV217" s="49"/>
      <c r="AW217" s="49"/>
      <c r="AX217" s="136" t="s">
        <v>2553</v>
      </c>
      <c r="AY217" s="136" t="s">
        <v>2553</v>
      </c>
      <c r="AZ217" s="136" t="s">
        <v>2674</v>
      </c>
      <c r="BA217" s="136" t="s">
        <v>2674</v>
      </c>
      <c r="BB217" s="71"/>
    </row>
    <row r="218" spans="1:54" ht="41.45" customHeight="1">
      <c r="A218" s="67" t="s">
        <v>385</v>
      </c>
      <c r="C218" s="75" t="s">
        <v>3042</v>
      </c>
      <c r="D218" s="75" t="s">
        <v>56</v>
      </c>
      <c r="E218" s="76">
        <v>1.5002612523604553</v>
      </c>
      <c r="F218" s="104">
        <v>10.002766201463645</v>
      </c>
      <c r="G218" s="105" t="s">
        <v>1803</v>
      </c>
      <c r="H218" s="106"/>
      <c r="I218" s="74" t="s">
        <v>385</v>
      </c>
      <c r="J218" s="79"/>
      <c r="K218" s="107"/>
      <c r="L218" s="51" t="s">
        <v>2259</v>
      </c>
      <c r="M218" s="108">
        <v>1.3072942470390601</v>
      </c>
      <c r="N218" s="83">
        <v>5064.3662109375</v>
      </c>
      <c r="O218" s="83">
        <v>5394.74658203125</v>
      </c>
      <c r="P218" s="84"/>
      <c r="Q218" s="85"/>
      <c r="R218" s="85"/>
      <c r="S218" s="109"/>
      <c r="T218" s="49">
        <v>0</v>
      </c>
      <c r="U218" s="49">
        <v>1</v>
      </c>
      <c r="V218" s="50">
        <v>0</v>
      </c>
      <c r="W218" s="50">
        <v>1</v>
      </c>
      <c r="X218" s="50">
        <v>0</v>
      </c>
      <c r="Y218" s="50">
        <v>0.70175299999999996</v>
      </c>
      <c r="Z218" s="50">
        <v>0</v>
      </c>
      <c r="AA218" s="50">
        <v>0</v>
      </c>
      <c r="AB218" s="80">
        <v>218</v>
      </c>
      <c r="AC21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8" s="81"/>
      <c r="AE218" s="88">
        <v>289</v>
      </c>
      <c r="AF218" s="88">
        <v>1094</v>
      </c>
      <c r="AG218" s="88">
        <v>53499</v>
      </c>
      <c r="AH218" s="88">
        <v>30</v>
      </c>
      <c r="AI218" s="88">
        <v>-10800</v>
      </c>
      <c r="AJ218" s="88" t="s">
        <v>1300</v>
      </c>
      <c r="AK218" s="88" t="s">
        <v>1345</v>
      </c>
      <c r="AL218" s="70" t="s">
        <v>1551</v>
      </c>
      <c r="AM218" s="88" t="s">
        <v>1565</v>
      </c>
      <c r="AN218" s="100">
        <v>41803.594201388885</v>
      </c>
      <c r="AO218" s="88" t="s">
        <v>208</v>
      </c>
      <c r="AP218" s="70" t="s">
        <v>2031</v>
      </c>
      <c r="AQ218" s="88" t="s">
        <v>66</v>
      </c>
      <c r="AR218" s="49" t="s">
        <v>2785</v>
      </c>
      <c r="AS218" s="49" t="s">
        <v>2787</v>
      </c>
      <c r="AT218" s="49" t="s">
        <v>659</v>
      </c>
      <c r="AU218" s="49" t="s">
        <v>659</v>
      </c>
      <c r="AV218" s="49"/>
      <c r="AW218" s="49"/>
      <c r="AX218" s="136" t="s">
        <v>2901</v>
      </c>
      <c r="AY218" s="136" t="s">
        <v>2901</v>
      </c>
      <c r="AZ218" s="136" t="s">
        <v>3022</v>
      </c>
      <c r="BA218" s="136" t="s">
        <v>3022</v>
      </c>
      <c r="BB218" s="71"/>
    </row>
    <row r="219" spans="1:54" ht="41.45" customHeight="1">
      <c r="A219" s="67" t="s">
        <v>386</v>
      </c>
      <c r="C219" s="75" t="s">
        <v>3039</v>
      </c>
      <c r="D219" s="75" t="s">
        <v>59</v>
      </c>
      <c r="E219" s="76">
        <v>1.5001688202695884</v>
      </c>
      <c r="F219" s="104">
        <v>10.001787508736818</v>
      </c>
      <c r="G219" s="105" t="s">
        <v>1804</v>
      </c>
      <c r="H219" s="106"/>
      <c r="I219" s="74" t="s">
        <v>386</v>
      </c>
      <c r="J219" s="79"/>
      <c r="K219" s="107"/>
      <c r="L219" s="51" t="s">
        <v>2260</v>
      </c>
      <c r="M219" s="108">
        <v>1.1985723594523716</v>
      </c>
      <c r="N219" s="83">
        <v>4329.21435546875</v>
      </c>
      <c r="O219" s="83">
        <v>1386.1536865234375</v>
      </c>
      <c r="P219" s="84"/>
      <c r="Q219" s="85"/>
      <c r="R219" s="85"/>
      <c r="S219" s="109"/>
      <c r="T219" s="49">
        <v>1</v>
      </c>
      <c r="U219" s="49">
        <v>1</v>
      </c>
      <c r="V219" s="50">
        <v>0</v>
      </c>
      <c r="W219" s="50">
        <v>0</v>
      </c>
      <c r="X219" s="50">
        <v>0</v>
      </c>
      <c r="Y219" s="50">
        <v>0.99999800000000005</v>
      </c>
      <c r="Z219" s="50">
        <v>0</v>
      </c>
      <c r="AA219" s="50" t="s">
        <v>3033</v>
      </c>
      <c r="AB219" s="80">
        <v>219</v>
      </c>
      <c r="AC21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19" s="81"/>
      <c r="AE219" s="88">
        <v>27</v>
      </c>
      <c r="AF219" s="88">
        <v>708</v>
      </c>
      <c r="AG219" s="88">
        <v>20663</v>
      </c>
      <c r="AH219" s="88">
        <v>0</v>
      </c>
      <c r="AI219" s="88"/>
      <c r="AJ219" s="88" t="s">
        <v>1301</v>
      </c>
      <c r="AK219" s="88" t="s">
        <v>1314</v>
      </c>
      <c r="AL219" s="70" t="s">
        <v>1552</v>
      </c>
      <c r="AM219" s="88"/>
      <c r="AN219" s="100">
        <v>42077.016469907408</v>
      </c>
      <c r="AO219" s="88" t="s">
        <v>208</v>
      </c>
      <c r="AP219" s="70" t="s">
        <v>2032</v>
      </c>
      <c r="AQ219" s="88" t="s">
        <v>66</v>
      </c>
      <c r="AR219" s="49" t="s">
        <v>629</v>
      </c>
      <c r="AS219" s="49" t="s">
        <v>629</v>
      </c>
      <c r="AT219" s="49" t="s">
        <v>660</v>
      </c>
      <c r="AU219" s="49" t="s">
        <v>660</v>
      </c>
      <c r="AV219" s="49" t="s">
        <v>688</v>
      </c>
      <c r="AW219" s="49" t="s">
        <v>688</v>
      </c>
      <c r="AX219" s="136" t="s">
        <v>2902</v>
      </c>
      <c r="AY219" s="136" t="s">
        <v>2902</v>
      </c>
      <c r="AZ219" s="136" t="s">
        <v>3023</v>
      </c>
      <c r="BA219" s="136" t="s">
        <v>3023</v>
      </c>
      <c r="BB219" s="71"/>
    </row>
    <row r="220" spans="1:54" ht="41.45" customHeight="1">
      <c r="A220" s="67" t="s">
        <v>388</v>
      </c>
      <c r="C220" s="75" t="s">
        <v>3038</v>
      </c>
      <c r="D220" s="75" t="s">
        <v>56</v>
      </c>
      <c r="E220" s="76">
        <v>1.5004142681792738</v>
      </c>
      <c r="F220" s="104">
        <v>10.004386368957016</v>
      </c>
      <c r="G220" s="105" t="s">
        <v>1805</v>
      </c>
      <c r="H220" s="106"/>
      <c r="I220" s="74" t="s">
        <v>388</v>
      </c>
      <c r="J220" s="79"/>
      <c r="K220" s="107"/>
      <c r="L220" s="51" t="s">
        <v>2261</v>
      </c>
      <c r="M220" s="108">
        <v>1.4872768536916352</v>
      </c>
      <c r="N220" s="83">
        <v>5669.78564453125</v>
      </c>
      <c r="O220" s="83">
        <v>8612.8466796875</v>
      </c>
      <c r="P220" s="84"/>
      <c r="Q220" s="85"/>
      <c r="R220" s="85"/>
      <c r="S220" s="109"/>
      <c r="T220" s="49">
        <v>0</v>
      </c>
      <c r="U220" s="49">
        <v>3</v>
      </c>
      <c r="V220" s="50">
        <v>0.5</v>
      </c>
      <c r="W220" s="50">
        <v>0.14285700000000001</v>
      </c>
      <c r="X220" s="50">
        <v>0</v>
      </c>
      <c r="Y220" s="50">
        <v>0.83592200000000005</v>
      </c>
      <c r="Z220" s="50">
        <v>0.33333333333333331</v>
      </c>
      <c r="AA220" s="50">
        <v>0</v>
      </c>
      <c r="AB220" s="80">
        <v>220</v>
      </c>
      <c r="AC22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0" s="81"/>
      <c r="AE220" s="88">
        <v>2001</v>
      </c>
      <c r="AF220" s="88">
        <v>1733</v>
      </c>
      <c r="AG220" s="88">
        <v>133282</v>
      </c>
      <c r="AH220" s="88">
        <v>61373</v>
      </c>
      <c r="AI220" s="88">
        <v>-25200</v>
      </c>
      <c r="AJ220" s="88" t="s">
        <v>1302</v>
      </c>
      <c r="AK220" s="88"/>
      <c r="AL220" s="70" t="s">
        <v>1553</v>
      </c>
      <c r="AM220" s="88" t="s">
        <v>1568</v>
      </c>
      <c r="AN220" s="100">
        <v>40876.443368055552</v>
      </c>
      <c r="AO220" s="88" t="s">
        <v>208</v>
      </c>
      <c r="AP220" s="70" t="s">
        <v>2033</v>
      </c>
      <c r="AQ220" s="88" t="s">
        <v>66</v>
      </c>
      <c r="AR220" s="49"/>
      <c r="AS220" s="49"/>
      <c r="AT220" s="49"/>
      <c r="AU220" s="49"/>
      <c r="AV220" s="49"/>
      <c r="AW220" s="49"/>
      <c r="AX220" s="136" t="s">
        <v>2878</v>
      </c>
      <c r="AY220" s="136" t="s">
        <v>2878</v>
      </c>
      <c r="AZ220" s="136" t="s">
        <v>2998</v>
      </c>
      <c r="BA220" s="136" t="s">
        <v>2998</v>
      </c>
      <c r="BB220" s="71"/>
    </row>
    <row r="221" spans="1:54" ht="41.45" customHeight="1">
      <c r="A221" s="67" t="s">
        <v>389</v>
      </c>
      <c r="C221" s="75" t="s">
        <v>3035</v>
      </c>
      <c r="D221" s="75" t="s">
        <v>56</v>
      </c>
      <c r="E221" s="76">
        <v>1.5000344824380436</v>
      </c>
      <c r="F221" s="104">
        <v>10.00036510816752</v>
      </c>
      <c r="G221" s="105" t="s">
        <v>1806</v>
      </c>
      <c r="H221" s="106"/>
      <c r="I221" s="74" t="s">
        <v>389</v>
      </c>
      <c r="J221" s="79"/>
      <c r="K221" s="107"/>
      <c r="L221" s="51" t="s">
        <v>2262</v>
      </c>
      <c r="M221" s="108">
        <v>1.0405594606541013</v>
      </c>
      <c r="N221" s="83">
        <v>1821.0478515625</v>
      </c>
      <c r="O221" s="83">
        <v>8740.2421875</v>
      </c>
      <c r="P221" s="84" t="s">
        <v>65</v>
      </c>
      <c r="Q221" s="85"/>
      <c r="R221" s="85"/>
      <c r="S221" s="109"/>
      <c r="T221" s="49">
        <v>0</v>
      </c>
      <c r="U221" s="49">
        <v>1</v>
      </c>
      <c r="V221" s="50">
        <v>0</v>
      </c>
      <c r="W221" s="50">
        <v>0.33333299999999999</v>
      </c>
      <c r="X221" s="50">
        <v>0</v>
      </c>
      <c r="Y221" s="50">
        <v>0.638297</v>
      </c>
      <c r="Z221" s="50">
        <v>0</v>
      </c>
      <c r="AA221" s="50">
        <v>0</v>
      </c>
      <c r="AB221" s="80">
        <v>221</v>
      </c>
      <c r="AC22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1" s="81"/>
      <c r="AE221" s="88">
        <v>133</v>
      </c>
      <c r="AF221" s="88">
        <v>147</v>
      </c>
      <c r="AG221" s="88">
        <v>737</v>
      </c>
      <c r="AH221" s="88">
        <v>556</v>
      </c>
      <c r="AI221" s="88"/>
      <c r="AJ221" s="88"/>
      <c r="AK221" s="88"/>
      <c r="AL221" s="70"/>
      <c r="AM221" s="88"/>
      <c r="AN221" s="100">
        <v>42055.236597222225</v>
      </c>
      <c r="AO221" s="88" t="s">
        <v>208</v>
      </c>
      <c r="AP221" s="70" t="s">
        <v>2034</v>
      </c>
      <c r="AQ221" s="88" t="s">
        <v>66</v>
      </c>
      <c r="AR221" s="49"/>
      <c r="AS221" s="49"/>
      <c r="AT221" s="49"/>
      <c r="AU221" s="49"/>
      <c r="AV221" s="49" t="s">
        <v>689</v>
      </c>
      <c r="AW221" s="49" t="s">
        <v>689</v>
      </c>
      <c r="AX221" s="136" t="s">
        <v>2903</v>
      </c>
      <c r="AY221" s="136" t="s">
        <v>2903</v>
      </c>
      <c r="AZ221" s="136" t="s">
        <v>3024</v>
      </c>
      <c r="BA221" s="136" t="s">
        <v>3024</v>
      </c>
      <c r="BB221" s="71"/>
    </row>
    <row r="222" spans="1:54" ht="41.45" customHeight="1">
      <c r="A222" s="67" t="s">
        <v>390</v>
      </c>
      <c r="C222" s="75" t="s">
        <v>3041</v>
      </c>
      <c r="D222" s="75" t="s">
        <v>59</v>
      </c>
      <c r="E222" s="76">
        <v>1.5002567025943245</v>
      </c>
      <c r="F222" s="104">
        <v>10.002718027469319</v>
      </c>
      <c r="G222" s="105" t="s">
        <v>1807</v>
      </c>
      <c r="H222" s="106"/>
      <c r="I222" s="74" t="s">
        <v>390</v>
      </c>
      <c r="J222" s="79"/>
      <c r="K222" s="107"/>
      <c r="L222" s="51" t="s">
        <v>2263</v>
      </c>
      <c r="M222" s="108">
        <v>1.3019426515360883</v>
      </c>
      <c r="N222" s="83">
        <v>4977.8779296875</v>
      </c>
      <c r="O222" s="83">
        <v>4867.61865234375</v>
      </c>
      <c r="P222" s="84"/>
      <c r="Q222" s="85"/>
      <c r="R222" s="85"/>
      <c r="S222" s="109"/>
      <c r="T222" s="49">
        <v>3</v>
      </c>
      <c r="U222" s="49">
        <v>1</v>
      </c>
      <c r="V222" s="50">
        <v>2</v>
      </c>
      <c r="W222" s="50">
        <v>0.5</v>
      </c>
      <c r="X222" s="50">
        <v>0</v>
      </c>
      <c r="Y222" s="50">
        <v>1.7234</v>
      </c>
      <c r="Z222" s="50">
        <v>0</v>
      </c>
      <c r="AA222" s="50">
        <v>0</v>
      </c>
      <c r="AB222" s="80">
        <v>222</v>
      </c>
      <c r="AC222"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1</v>
      </c>
      <c r="AD222" s="81"/>
      <c r="AE222" s="88">
        <v>253</v>
      </c>
      <c r="AF222" s="88">
        <v>1075</v>
      </c>
      <c r="AG222" s="88">
        <v>24833</v>
      </c>
      <c r="AH222" s="88">
        <v>2131</v>
      </c>
      <c r="AI222" s="88">
        <v>-25200</v>
      </c>
      <c r="AJ222" s="88" t="s">
        <v>1303</v>
      </c>
      <c r="AK222" s="88" t="s">
        <v>1449</v>
      </c>
      <c r="AL222" s="70"/>
      <c r="AM222" s="88" t="s">
        <v>1568</v>
      </c>
      <c r="AN222" s="100">
        <v>40604.173136574071</v>
      </c>
      <c r="AO222" s="88" t="s">
        <v>208</v>
      </c>
      <c r="AP222" s="70" t="s">
        <v>2035</v>
      </c>
      <c r="AQ222" s="88" t="s">
        <v>66</v>
      </c>
      <c r="AR222" s="49"/>
      <c r="AS222" s="49"/>
      <c r="AT222" s="49"/>
      <c r="AU222" s="49"/>
      <c r="AV222" s="49" t="s">
        <v>689</v>
      </c>
      <c r="AW222" s="49" t="s">
        <v>689</v>
      </c>
      <c r="AX222" s="136" t="s">
        <v>2549</v>
      </c>
      <c r="AY222" s="136" t="s">
        <v>2549</v>
      </c>
      <c r="AZ222" s="136" t="s">
        <v>3025</v>
      </c>
      <c r="BA222" s="136" t="s">
        <v>3025</v>
      </c>
      <c r="BB222" s="71"/>
    </row>
    <row r="223" spans="1:54" ht="41.45" customHeight="1">
      <c r="A223" s="67" t="s">
        <v>391</v>
      </c>
      <c r="C223" s="75" t="s">
        <v>3041</v>
      </c>
      <c r="D223" s="75" t="s">
        <v>56</v>
      </c>
      <c r="E223" s="76">
        <v>1.5001580445076999</v>
      </c>
      <c r="F223" s="104">
        <v>10.001673412434469</v>
      </c>
      <c r="G223" s="105" t="s">
        <v>1808</v>
      </c>
      <c r="H223" s="106"/>
      <c r="I223" s="74" t="s">
        <v>391</v>
      </c>
      <c r="J223" s="79"/>
      <c r="K223" s="107"/>
      <c r="L223" s="51" t="s">
        <v>2264</v>
      </c>
      <c r="M223" s="108">
        <v>1.1858975279979649</v>
      </c>
      <c r="N223" s="83">
        <v>3983.26025390625</v>
      </c>
      <c r="O223" s="83">
        <v>381.14599609375</v>
      </c>
      <c r="P223" s="84" t="s">
        <v>65</v>
      </c>
      <c r="Q223" s="85"/>
      <c r="R223" s="85"/>
      <c r="S223" s="109"/>
      <c r="T223" s="49">
        <v>0</v>
      </c>
      <c r="U223" s="49">
        <v>1</v>
      </c>
      <c r="V223" s="50">
        <v>0</v>
      </c>
      <c r="W223" s="50">
        <v>0.33333299999999999</v>
      </c>
      <c r="X223" s="50">
        <v>0</v>
      </c>
      <c r="Y223" s="50">
        <v>0.638297</v>
      </c>
      <c r="Z223" s="50">
        <v>0</v>
      </c>
      <c r="AA223" s="50">
        <v>0</v>
      </c>
      <c r="AB223" s="80">
        <v>223</v>
      </c>
      <c r="AC223"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3" s="81"/>
      <c r="AE223" s="88">
        <v>157</v>
      </c>
      <c r="AF223" s="88">
        <v>663</v>
      </c>
      <c r="AG223" s="88">
        <v>23359</v>
      </c>
      <c r="AH223" s="88">
        <v>4168</v>
      </c>
      <c r="AI223" s="88">
        <v>-18000</v>
      </c>
      <c r="AJ223" s="88" t="s">
        <v>1304</v>
      </c>
      <c r="AK223" s="88"/>
      <c r="AL223" s="70"/>
      <c r="AM223" s="88" t="s">
        <v>1563</v>
      </c>
      <c r="AN223" s="100">
        <v>40754.10261574074</v>
      </c>
      <c r="AO223" s="88" t="s">
        <v>208</v>
      </c>
      <c r="AP223" s="70" t="s">
        <v>2036</v>
      </c>
      <c r="AQ223" s="88" t="s">
        <v>66</v>
      </c>
      <c r="AR223" s="49"/>
      <c r="AS223" s="49"/>
      <c r="AT223" s="49"/>
      <c r="AU223" s="49"/>
      <c r="AV223" s="49" t="s">
        <v>689</v>
      </c>
      <c r="AW223" s="49" t="s">
        <v>689</v>
      </c>
      <c r="AX223" s="136" t="s">
        <v>2903</v>
      </c>
      <c r="AY223" s="136" t="s">
        <v>2903</v>
      </c>
      <c r="AZ223" s="136" t="s">
        <v>3024</v>
      </c>
      <c r="BA223" s="136" t="s">
        <v>3024</v>
      </c>
      <c r="BB223" s="71"/>
    </row>
    <row r="224" spans="1:54" ht="41.45" customHeight="1">
      <c r="A224" s="67" t="s">
        <v>392</v>
      </c>
      <c r="C224" s="75" t="s">
        <v>3035</v>
      </c>
      <c r="D224" s="75" t="s">
        <v>59</v>
      </c>
      <c r="E224" s="76">
        <v>1.5000126914528911</v>
      </c>
      <c r="F224" s="104">
        <v>10.000134380089435</v>
      </c>
      <c r="G224" s="105" t="s">
        <v>1809</v>
      </c>
      <c r="H224" s="106"/>
      <c r="I224" s="74" t="s">
        <v>392</v>
      </c>
      <c r="J224" s="79"/>
      <c r="K224" s="107"/>
      <c r="L224" s="51" t="s">
        <v>2265</v>
      </c>
      <c r="M224" s="108">
        <v>1.0149281348240791</v>
      </c>
      <c r="N224" s="83">
        <v>999.40704345703125</v>
      </c>
      <c r="O224" s="83">
        <v>9492.51953125</v>
      </c>
      <c r="P224" s="84"/>
      <c r="Q224" s="85"/>
      <c r="R224" s="85"/>
      <c r="S224" s="109"/>
      <c r="T224" s="49">
        <v>1</v>
      </c>
      <c r="U224" s="49">
        <v>1</v>
      </c>
      <c r="V224" s="50">
        <v>0</v>
      </c>
      <c r="W224" s="50">
        <v>0</v>
      </c>
      <c r="X224" s="50">
        <v>0</v>
      </c>
      <c r="Y224" s="50">
        <v>0.99999800000000005</v>
      </c>
      <c r="Z224" s="50">
        <v>0</v>
      </c>
      <c r="AA224" s="50" t="s">
        <v>3033</v>
      </c>
      <c r="AB224" s="80">
        <v>224</v>
      </c>
      <c r="AC224"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4" s="81"/>
      <c r="AE224" s="88">
        <v>44</v>
      </c>
      <c r="AF224" s="88">
        <v>56</v>
      </c>
      <c r="AG224" s="88">
        <v>461</v>
      </c>
      <c r="AH224" s="88">
        <v>54</v>
      </c>
      <c r="AI224" s="88">
        <v>-25200</v>
      </c>
      <c r="AJ224" s="88" t="s">
        <v>1305</v>
      </c>
      <c r="AK224" s="88" t="s">
        <v>1450</v>
      </c>
      <c r="AL224" s="70" t="s">
        <v>1554</v>
      </c>
      <c r="AM224" s="88" t="s">
        <v>1568</v>
      </c>
      <c r="AN224" s="100">
        <v>40354.48878472222</v>
      </c>
      <c r="AO224" s="88" t="s">
        <v>208</v>
      </c>
      <c r="AP224" s="70" t="s">
        <v>2037</v>
      </c>
      <c r="AQ224" s="88" t="s">
        <v>66</v>
      </c>
      <c r="AR224" s="49"/>
      <c r="AS224" s="49"/>
      <c r="AT224" s="49"/>
      <c r="AU224" s="49"/>
      <c r="AV224" s="49" t="s">
        <v>690</v>
      </c>
      <c r="AW224" s="49" t="s">
        <v>690</v>
      </c>
      <c r="AX224" s="136" t="s">
        <v>2904</v>
      </c>
      <c r="AY224" s="136" t="s">
        <v>2904</v>
      </c>
      <c r="AZ224" s="136" t="s">
        <v>3026</v>
      </c>
      <c r="BA224" s="136" t="s">
        <v>3026</v>
      </c>
      <c r="BB224" s="71"/>
    </row>
    <row r="225" spans="1:54" ht="41.45" customHeight="1">
      <c r="A225" s="67" t="s">
        <v>393</v>
      </c>
      <c r="C225" s="75" t="s">
        <v>3035</v>
      </c>
      <c r="D225" s="75" t="s">
        <v>56</v>
      </c>
      <c r="E225" s="76">
        <v>1.500052202579816</v>
      </c>
      <c r="F225" s="104">
        <v>10.000552733198052</v>
      </c>
      <c r="G225" s="105" t="s">
        <v>1810</v>
      </c>
      <c r="H225" s="106"/>
      <c r="I225" s="74" t="s">
        <v>393</v>
      </c>
      <c r="J225" s="79"/>
      <c r="K225" s="107"/>
      <c r="L225" s="51" t="s">
        <v>2266</v>
      </c>
      <c r="M225" s="108">
        <v>1.0614025168235701</v>
      </c>
      <c r="N225" s="83">
        <v>2296.734619140625</v>
      </c>
      <c r="O225" s="83">
        <v>6365.3486328125</v>
      </c>
      <c r="P225" s="84"/>
      <c r="Q225" s="85"/>
      <c r="R225" s="85"/>
      <c r="S225" s="109"/>
      <c r="T225" s="49">
        <v>0</v>
      </c>
      <c r="U225" s="49">
        <v>1</v>
      </c>
      <c r="V225" s="50">
        <v>0</v>
      </c>
      <c r="W225" s="50">
        <v>1</v>
      </c>
      <c r="X225" s="50">
        <v>0</v>
      </c>
      <c r="Y225" s="50">
        <v>0.99999800000000005</v>
      </c>
      <c r="Z225" s="50">
        <v>0</v>
      </c>
      <c r="AA225" s="50">
        <v>0</v>
      </c>
      <c r="AB225" s="80">
        <v>225</v>
      </c>
      <c r="AC225"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5" s="81"/>
      <c r="AE225" s="88">
        <v>373</v>
      </c>
      <c r="AF225" s="88">
        <v>221</v>
      </c>
      <c r="AG225" s="88">
        <v>632</v>
      </c>
      <c r="AH225" s="88">
        <v>453</v>
      </c>
      <c r="AI225" s="88">
        <v>-25200</v>
      </c>
      <c r="AJ225" s="88" t="s">
        <v>1306</v>
      </c>
      <c r="AK225" s="88"/>
      <c r="AL225" s="70"/>
      <c r="AM225" s="88" t="s">
        <v>1568</v>
      </c>
      <c r="AN225" s="100">
        <v>41496.672569444447</v>
      </c>
      <c r="AO225" s="88" t="s">
        <v>208</v>
      </c>
      <c r="AP225" s="70" t="s">
        <v>2038</v>
      </c>
      <c r="AQ225" s="88" t="s">
        <v>66</v>
      </c>
      <c r="AR225" s="49" t="s">
        <v>630</v>
      </c>
      <c r="AS225" s="49" t="s">
        <v>630</v>
      </c>
      <c r="AT225" s="49" t="s">
        <v>645</v>
      </c>
      <c r="AU225" s="49" t="s">
        <v>645</v>
      </c>
      <c r="AV225" s="49"/>
      <c r="AW225" s="49"/>
      <c r="AX225" s="136" t="s">
        <v>2905</v>
      </c>
      <c r="AY225" s="136" t="s">
        <v>2905</v>
      </c>
      <c r="AZ225" s="136" t="s">
        <v>3027</v>
      </c>
      <c r="BA225" s="136" t="s">
        <v>3027</v>
      </c>
      <c r="BB225" s="71"/>
    </row>
    <row r="226" spans="1:54" ht="41.45" customHeight="1">
      <c r="A226" s="67" t="s">
        <v>437</v>
      </c>
      <c r="C226" s="75" t="s">
        <v>3035</v>
      </c>
      <c r="D226" s="75" t="s">
        <v>59</v>
      </c>
      <c r="E226" s="76">
        <v>1.5001851036431091</v>
      </c>
      <c r="F226" s="104">
        <v>10.001959920927037</v>
      </c>
      <c r="G226" s="105" t="s">
        <v>1811</v>
      </c>
      <c r="H226" s="106"/>
      <c r="I226" s="74" t="s">
        <v>437</v>
      </c>
      <c r="J226" s="79"/>
      <c r="K226" s="107"/>
      <c r="L226" s="51" t="s">
        <v>2267</v>
      </c>
      <c r="M226" s="108">
        <v>1.2177254380945861</v>
      </c>
      <c r="N226" s="83">
        <v>4545.435546875</v>
      </c>
      <c r="O226" s="83">
        <v>2380.383544921875</v>
      </c>
      <c r="P226" s="84"/>
      <c r="Q226" s="85"/>
      <c r="R226" s="85"/>
      <c r="S226" s="109"/>
      <c r="T226" s="49">
        <v>1</v>
      </c>
      <c r="U226" s="49">
        <v>0</v>
      </c>
      <c r="V226" s="50">
        <v>0</v>
      </c>
      <c r="W226" s="50">
        <v>1</v>
      </c>
      <c r="X226" s="50">
        <v>0</v>
      </c>
      <c r="Y226" s="50">
        <v>0.99999800000000005</v>
      </c>
      <c r="Z226" s="50">
        <v>0</v>
      </c>
      <c r="AA226" s="50">
        <v>0</v>
      </c>
      <c r="AB226" s="80">
        <v>226</v>
      </c>
      <c r="AC226"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6" s="81"/>
      <c r="AE226" s="88">
        <v>1162</v>
      </c>
      <c r="AF226" s="88">
        <v>776</v>
      </c>
      <c r="AG226" s="88">
        <v>173</v>
      </c>
      <c r="AH226" s="88">
        <v>16</v>
      </c>
      <c r="AI226" s="88">
        <v>10800</v>
      </c>
      <c r="AJ226" s="88" t="s">
        <v>1307</v>
      </c>
      <c r="AK226" s="88" t="s">
        <v>1451</v>
      </c>
      <c r="AL226" s="70" t="s">
        <v>1555</v>
      </c>
      <c r="AM226" s="88" t="s">
        <v>1586</v>
      </c>
      <c r="AN226" s="100">
        <v>41939.297094907408</v>
      </c>
      <c r="AO226" s="88" t="s">
        <v>208</v>
      </c>
      <c r="AP226" s="70" t="s">
        <v>2039</v>
      </c>
      <c r="AQ226" s="88" t="s">
        <v>65</v>
      </c>
      <c r="AR226" s="49"/>
      <c r="AS226" s="49"/>
      <c r="AT226" s="49"/>
      <c r="AU226" s="49"/>
      <c r="AV226" s="49"/>
      <c r="AW226" s="49"/>
      <c r="AX226" s="49"/>
      <c r="AY226" s="49"/>
      <c r="AZ226" s="49"/>
      <c r="BA226" s="49"/>
    </row>
    <row r="227" spans="1:54" ht="41.45" customHeight="1">
      <c r="A227" s="67" t="s">
        <v>394</v>
      </c>
      <c r="C227" s="75" t="s">
        <v>3040</v>
      </c>
      <c r="D227" s="75" t="s">
        <v>56</v>
      </c>
      <c r="E227" s="76">
        <v>1.5002780146567265</v>
      </c>
      <c r="F227" s="104">
        <v>10.002943684600634</v>
      </c>
      <c r="G227" s="105" t="s">
        <v>1812</v>
      </c>
      <c r="H227" s="106"/>
      <c r="I227" s="74" t="s">
        <v>394</v>
      </c>
      <c r="J227" s="79"/>
      <c r="K227" s="107"/>
      <c r="L227" s="51" t="s">
        <v>2268</v>
      </c>
      <c r="M227" s="108">
        <v>1.3270106515236928</v>
      </c>
      <c r="N227" s="83">
        <v>5107.61083984375</v>
      </c>
      <c r="O227" s="83">
        <v>5656.92236328125</v>
      </c>
      <c r="P227" s="84" t="s">
        <v>65</v>
      </c>
      <c r="Q227" s="85"/>
      <c r="R227" s="85"/>
      <c r="S227" s="109"/>
      <c r="T227" s="49">
        <v>0</v>
      </c>
      <c r="U227" s="49">
        <v>2</v>
      </c>
      <c r="V227" s="50">
        <v>2</v>
      </c>
      <c r="W227" s="50">
        <v>0.5</v>
      </c>
      <c r="X227" s="50">
        <v>0</v>
      </c>
      <c r="Y227" s="50">
        <v>1.4594560000000001</v>
      </c>
      <c r="Z227" s="50">
        <v>0</v>
      </c>
      <c r="AA227" s="50">
        <v>0</v>
      </c>
      <c r="AB227" s="80">
        <v>227</v>
      </c>
      <c r="AC227"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7" s="81"/>
      <c r="AE227" s="88">
        <v>1546</v>
      </c>
      <c r="AF227" s="88">
        <v>1164</v>
      </c>
      <c r="AG227" s="88">
        <v>78035</v>
      </c>
      <c r="AH227" s="88">
        <v>3588</v>
      </c>
      <c r="AI227" s="88">
        <v>39600</v>
      </c>
      <c r="AJ227" s="88"/>
      <c r="AK227" s="88"/>
      <c r="AL227" s="70"/>
      <c r="AM227" s="88" t="s">
        <v>1587</v>
      </c>
      <c r="AN227" s="100">
        <v>41435.558148148149</v>
      </c>
      <c r="AO227" s="88" t="s">
        <v>208</v>
      </c>
      <c r="AP227" s="70" t="s">
        <v>2040</v>
      </c>
      <c r="AQ227" s="88" t="s">
        <v>66</v>
      </c>
      <c r="AR227" s="49"/>
      <c r="AS227" s="49"/>
      <c r="AT227" s="49"/>
      <c r="AU227" s="49"/>
      <c r="AV227" s="49"/>
      <c r="AW227" s="49"/>
      <c r="AX227" s="136" t="s">
        <v>2906</v>
      </c>
      <c r="AY227" s="136" t="s">
        <v>2906</v>
      </c>
      <c r="AZ227" s="136" t="s">
        <v>3028</v>
      </c>
      <c r="BA227" s="136" t="s">
        <v>3028</v>
      </c>
      <c r="BB227" s="71"/>
    </row>
    <row r="228" spans="1:54" ht="41.45" customHeight="1">
      <c r="A228" s="67" t="s">
        <v>438</v>
      </c>
      <c r="C228" s="75" t="s">
        <v>3037</v>
      </c>
      <c r="D228" s="75" t="s">
        <v>59</v>
      </c>
      <c r="E228" s="76">
        <v>1.5196739071334979</v>
      </c>
      <c r="F228" s="104">
        <v>10.208311957884098</v>
      </c>
      <c r="G228" s="105" t="s">
        <v>1813</v>
      </c>
      <c r="H228" s="106"/>
      <c r="I228" s="74" t="s">
        <v>438</v>
      </c>
      <c r="J228" s="79"/>
      <c r="K228" s="107"/>
      <c r="L228" s="51" t="s">
        <v>2269</v>
      </c>
      <c r="M228" s="108">
        <v>24.141143943613326</v>
      </c>
      <c r="N228" s="83">
        <v>9432.0361328125</v>
      </c>
      <c r="O228" s="83">
        <v>2057.818603515625</v>
      </c>
      <c r="P228" s="84"/>
      <c r="Q228" s="85"/>
      <c r="R228" s="85"/>
      <c r="S228" s="109"/>
      <c r="T228" s="49">
        <v>1</v>
      </c>
      <c r="U228" s="49">
        <v>0</v>
      </c>
      <c r="V228" s="50">
        <v>0</v>
      </c>
      <c r="W228" s="50">
        <v>0.33333299999999999</v>
      </c>
      <c r="X228" s="50">
        <v>0</v>
      </c>
      <c r="Y228" s="50">
        <v>0.77026899999999998</v>
      </c>
      <c r="Z228" s="50">
        <v>0</v>
      </c>
      <c r="AA228" s="50">
        <v>0</v>
      </c>
      <c r="AB228" s="80">
        <v>228</v>
      </c>
      <c r="AC228"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8" s="81"/>
      <c r="AE228" s="88">
        <v>220</v>
      </c>
      <c r="AF228" s="88">
        <v>82162</v>
      </c>
      <c r="AG228" s="88">
        <v>69186</v>
      </c>
      <c r="AH228" s="88">
        <v>30</v>
      </c>
      <c r="AI228" s="88">
        <v>36000</v>
      </c>
      <c r="AJ228" s="88" t="s">
        <v>1308</v>
      </c>
      <c r="AK228" s="88" t="s">
        <v>1409</v>
      </c>
      <c r="AL228" s="70" t="s">
        <v>1556</v>
      </c>
      <c r="AM228" s="88" t="s">
        <v>1383</v>
      </c>
      <c r="AN228" s="100">
        <v>39829.081122685187</v>
      </c>
      <c r="AO228" s="88" t="s">
        <v>208</v>
      </c>
      <c r="AP228" s="70" t="s">
        <v>2041</v>
      </c>
      <c r="AQ228" s="88" t="s">
        <v>65</v>
      </c>
      <c r="AR228" s="49"/>
      <c r="AS228" s="49"/>
      <c r="AT228" s="49"/>
      <c r="AU228" s="49"/>
      <c r="AV228" s="49"/>
      <c r="AW228" s="49"/>
      <c r="AX228" s="49"/>
      <c r="AY228" s="49"/>
      <c r="AZ228" s="49"/>
      <c r="BA228" s="49"/>
    </row>
    <row r="229" spans="1:54" ht="41.45" customHeight="1">
      <c r="A229" s="67" t="s">
        <v>439</v>
      </c>
      <c r="C229" s="75" t="s">
        <v>3035</v>
      </c>
      <c r="D229" s="75" t="s">
        <v>59</v>
      </c>
      <c r="E229" s="76">
        <v>1.5104029205272771</v>
      </c>
      <c r="F229" s="104">
        <v>10.110148570288816</v>
      </c>
      <c r="G229" s="105" t="s">
        <v>1814</v>
      </c>
      <c r="H229" s="106"/>
      <c r="I229" s="74" t="s">
        <v>439</v>
      </c>
      <c r="J229" s="79"/>
      <c r="K229" s="107"/>
      <c r="L229" s="51" t="s">
        <v>2270</v>
      </c>
      <c r="M229" s="108">
        <v>13.236282286084224</v>
      </c>
      <c r="N229" s="83">
        <v>9259.05859375</v>
      </c>
      <c r="O229" s="83">
        <v>1300.529052734375</v>
      </c>
      <c r="P229" s="84"/>
      <c r="Q229" s="85"/>
      <c r="R229" s="85"/>
      <c r="S229" s="109"/>
      <c r="T229" s="49">
        <v>1</v>
      </c>
      <c r="U229" s="49">
        <v>0</v>
      </c>
      <c r="V229" s="50">
        <v>0</v>
      </c>
      <c r="W229" s="50">
        <v>0.33333299999999999</v>
      </c>
      <c r="X229" s="50">
        <v>0</v>
      </c>
      <c r="Y229" s="50">
        <v>0.77026899999999998</v>
      </c>
      <c r="Z229" s="50">
        <v>0</v>
      </c>
      <c r="AA229" s="50">
        <v>0</v>
      </c>
      <c r="AB229" s="80">
        <v>229</v>
      </c>
      <c r="AC229"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29" s="81"/>
      <c r="AE229" s="88">
        <v>1567</v>
      </c>
      <c r="AF229" s="88">
        <v>43446</v>
      </c>
      <c r="AG229" s="88">
        <v>6740</v>
      </c>
      <c r="AH229" s="88">
        <v>29</v>
      </c>
      <c r="AI229" s="88">
        <v>36000</v>
      </c>
      <c r="AJ229" s="88" t="s">
        <v>1309</v>
      </c>
      <c r="AK229" s="88" t="s">
        <v>1452</v>
      </c>
      <c r="AL229" s="70" t="s">
        <v>1557</v>
      </c>
      <c r="AM229" s="88" t="s">
        <v>1588</v>
      </c>
      <c r="AN229" s="100">
        <v>40375.221562500003</v>
      </c>
      <c r="AO229" s="88" t="s">
        <v>208</v>
      </c>
      <c r="AP229" s="70" t="s">
        <v>2042</v>
      </c>
      <c r="AQ229" s="88" t="s">
        <v>65</v>
      </c>
      <c r="AR229" s="49"/>
      <c r="AS229" s="49"/>
      <c r="AT229" s="49"/>
      <c r="AU229" s="49"/>
      <c r="AV229" s="49"/>
      <c r="AW229" s="49"/>
      <c r="AX229" s="49"/>
      <c r="AY229" s="49"/>
      <c r="AZ229" s="49"/>
      <c r="BA229" s="49"/>
    </row>
    <row r="230" spans="1:54" ht="41.45" customHeight="1">
      <c r="A230" s="67" t="s">
        <v>395</v>
      </c>
      <c r="C230" s="75" t="s">
        <v>3039</v>
      </c>
      <c r="D230" s="75" t="s">
        <v>59</v>
      </c>
      <c r="E230" s="76">
        <v>1.5001606785828281</v>
      </c>
      <c r="F230" s="104">
        <v>10.00170130264171</v>
      </c>
      <c r="G230" s="105" t="s">
        <v>1815</v>
      </c>
      <c r="H230" s="106"/>
      <c r="I230" s="74" t="s">
        <v>395</v>
      </c>
      <c r="J230" s="79"/>
      <c r="K230" s="107"/>
      <c r="L230" s="51" t="s">
        <v>2271</v>
      </c>
      <c r="M230" s="108">
        <v>1.1889958201312643</v>
      </c>
      <c r="N230" s="83">
        <v>4069.748779296875</v>
      </c>
      <c r="O230" s="83">
        <v>555.06707763671875</v>
      </c>
      <c r="P230" s="84"/>
      <c r="Q230" s="85"/>
      <c r="R230" s="85"/>
      <c r="S230" s="109"/>
      <c r="T230" s="49">
        <v>1</v>
      </c>
      <c r="U230" s="49">
        <v>1</v>
      </c>
      <c r="V230" s="50">
        <v>0</v>
      </c>
      <c r="W230" s="50">
        <v>0</v>
      </c>
      <c r="X230" s="50">
        <v>0</v>
      </c>
      <c r="Y230" s="50">
        <v>0.99999800000000005</v>
      </c>
      <c r="Z230" s="50">
        <v>0</v>
      </c>
      <c r="AA230" s="50" t="s">
        <v>3033</v>
      </c>
      <c r="AB230" s="80">
        <v>230</v>
      </c>
      <c r="AC230"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30" s="81"/>
      <c r="AE230" s="88">
        <v>399</v>
      </c>
      <c r="AF230" s="88">
        <v>674</v>
      </c>
      <c r="AG230" s="88">
        <v>19177</v>
      </c>
      <c r="AH230" s="88">
        <v>3125</v>
      </c>
      <c r="AI230" s="88">
        <v>-18000</v>
      </c>
      <c r="AJ230" s="88" t="s">
        <v>1310</v>
      </c>
      <c r="AK230" s="88" t="s">
        <v>1453</v>
      </c>
      <c r="AL230" s="70" t="s">
        <v>1558</v>
      </c>
      <c r="AM230" s="88" t="s">
        <v>1563</v>
      </c>
      <c r="AN230" s="100">
        <v>40209.685555555552</v>
      </c>
      <c r="AO230" s="88" t="s">
        <v>208</v>
      </c>
      <c r="AP230" s="70" t="s">
        <v>2043</v>
      </c>
      <c r="AQ230" s="88" t="s">
        <v>66</v>
      </c>
      <c r="AR230" s="49"/>
      <c r="AS230" s="49"/>
      <c r="AT230" s="49"/>
      <c r="AU230" s="49"/>
      <c r="AV230" s="49"/>
      <c r="AW230" s="49"/>
      <c r="AX230" s="136" t="s">
        <v>2907</v>
      </c>
      <c r="AY230" s="136" t="s">
        <v>2907</v>
      </c>
      <c r="AZ230" s="136" t="s">
        <v>3029</v>
      </c>
      <c r="BA230" s="136" t="s">
        <v>3029</v>
      </c>
      <c r="BB230" s="71"/>
    </row>
    <row r="231" spans="1:54" ht="41.45" customHeight="1">
      <c r="A231" s="67" t="s">
        <v>400</v>
      </c>
      <c r="C231" s="75" t="s">
        <v>3062</v>
      </c>
      <c r="D231" s="75" t="s">
        <v>56</v>
      </c>
      <c r="E231" s="76">
        <v>1.500579735989608</v>
      </c>
      <c r="F231" s="104">
        <v>10.006138381066437</v>
      </c>
      <c r="G231" s="105" t="s">
        <v>1816</v>
      </c>
      <c r="H231" s="106"/>
      <c r="I231" s="74" t="s">
        <v>400</v>
      </c>
      <c r="J231" s="79"/>
      <c r="K231" s="107"/>
      <c r="L231" s="51" t="s">
        <v>2272</v>
      </c>
      <c r="M231" s="108">
        <v>1.6819059322470802</v>
      </c>
      <c r="N231" s="83">
        <v>6188.716796875</v>
      </c>
      <c r="O231" s="83">
        <v>9708.56640625</v>
      </c>
      <c r="P231" s="84"/>
      <c r="Q231" s="85"/>
      <c r="R231" s="85"/>
      <c r="S231" s="109"/>
      <c r="T231" s="49">
        <v>0</v>
      </c>
      <c r="U231" s="49">
        <v>5</v>
      </c>
      <c r="V231" s="50">
        <v>0</v>
      </c>
      <c r="W231" s="50">
        <v>0.14285700000000001</v>
      </c>
      <c r="X231" s="50">
        <v>0.12826399999999999</v>
      </c>
      <c r="Y231" s="50">
        <v>0.88960799999999995</v>
      </c>
      <c r="Z231" s="50">
        <v>0.8</v>
      </c>
      <c r="AA231" s="50">
        <v>0</v>
      </c>
      <c r="AB231" s="80">
        <v>231</v>
      </c>
      <c r="AC231" s="80" t="b">
        <f xml:space="preserve"> IF(AND(OR(NOT(ISNUMBER([Size])), [Size] &gt;= Misc!$O$13), OR(NOT(ISNUMBER([Size])), [Size] &lt;= Misc!$P$13),OR(NOT(ISNUMBER([Opacity])), [Opacity] &gt;= Misc!$O$14), OR(NOT(ISNUMBER([Opacity])), [Opacity] &lt;= Misc!$P$14),OR(NOT(ISNUMBER([Layout Order])), [Layout Order] &gt;= Misc!$O$15), OR(NOT(ISNUMBER([Layout Order])), [Layout Order] &lt;= Misc!$P$15),OR(NOT(ISNUMBER([X])), [X] &gt;= Misc!$O$4), OR(NOT(ISNUMBER([X])), [X] &lt;= Misc!$P$4),OR(NOT(ISNUMBER([Y])), [Y] &gt;= Misc!$O$5), OR(NOT(ISNUMBER([Y])), [Y] &lt;= Misc!$P$5),OR(NOT(ISNUMBER([In-Degree])), [In-Degree] &gt;= Misc!$O$16), OR(NOT(ISNUMBER([In-Degree])), [In-Degree] &lt;= Misc!$P$16),OR(NOT(ISNUMBER([Out-Degree])), [Out-Degree] &gt;= Misc!$O$17), OR(NOT(ISNUMBER([Out-Degree])), [Out-Degree] &lt;= Misc!$P$17),OR(NOT(ISNUMBER([Betweenness Centrality])), [Betweenness Centrality] &gt;= Misc!$O$18), OR(NOT(ISNUMBER([Betweenness Centrality])), [Betweenness Centrality] &lt;= Misc!$P$18),OR(NOT(ISNUMBER([Closeness Centrality])), [Closeness Centrality] &gt;= Misc!$O$19), OR(NOT(ISNUMBER([Closeness Centrality])), [Closeness Centrality] &lt;= Misc!$P$19),OR(NOT(ISNUMBER([Eigenvector Centrality])), [Eigenvector Centrality] &gt;= Misc!$O$20), OR(NOT(ISNUMBER([Eigenvector Centrality])), [Eigenvector Centrality] &lt;= Misc!$P$20),OR(NOT(ISNUMBER([PageRank])), [PageRank] &gt;= Misc!$O$21), OR(NOT(ISNUMBER([PageRank])), [PageRank] &lt;= Misc!$P$21),OR(NOT(ISNUMBER([Clustering Coefficient])), [Clustering Coefficient] &gt;= Misc!$O$22), OR(NOT(ISNUMBER([Clustering Coefficient])), [Clustering Coefficient] &lt;= Misc!$P$22),OR(NOT(ISNUMBER([Reciprocated Vertex Pair Ratio])), [Reciprocated Vertex Pair Ratio] &gt;= Misc!$O$23), OR(NOT(ISNUMBER([Reciprocated Vertex Pair Ratio])), [Reciprocated Vertex Pair Ratio] &lt;= Misc!$P$23),OR(NOT(ISNUMBER([Followed])), [Followed] &gt;= Misc!$O$6), OR(NOT(ISNUMBER([Followed])), [Followed] &lt;= Misc!$P$6),OR(NOT(ISNUMBER([Followers])), [Followers] &gt;= Misc!$O$7), OR(NOT(ISNUMBER([Followers])), [Followers] &lt;= Misc!$P$7),OR(NOT(ISNUMBER([Tweets])), [Tweets] &gt;= Misc!$O$8), OR(NOT(ISNUMBER([Tweets])), [Tweets] &lt;= Misc!$P$8),OR(NOT(ISNUMBER([Favorites])), [Favorites] &gt;= Misc!$O$9), OR(NOT(ISNUMBER([Favorites])), [Favorites] &lt;= Misc!$P$9),OR(NOT(ISNUMBER([Time Zone UTC Offset (Seconds)])), [Time Zone UTC Offset (Seconds)] &gt;= Misc!$O$10), OR(NOT(ISNUMBER([Time Zone UTC Offset (Seconds)])), [Time Zone UTC Offset (Seconds)] &lt;= Misc!$P$10),OR(NOT(ISNUMBER([Joined Twitter Date (UTC)])), [Joined Twitter Date (UTC)] &gt;= Misc!$O$11), OR(NOT(ISNUMBER([Joined Twitter Date (UTC)])), [Joined Twitter Date (UTC)] &lt;= Misc!$P$11),TRUE), TRUE, FALSE)</f>
        <v>0</v>
      </c>
      <c r="AD231" s="81"/>
      <c r="AE231" s="88">
        <v>2674</v>
      </c>
      <c r="AF231" s="88">
        <v>2424</v>
      </c>
      <c r="AG231" s="88">
        <v>121314</v>
      </c>
      <c r="AH231" s="88">
        <v>15085</v>
      </c>
      <c r="AI231" s="88">
        <v>-14400</v>
      </c>
      <c r="AJ231" s="88" t="s">
        <v>1311</v>
      </c>
      <c r="AK231" s="88" t="s">
        <v>1454</v>
      </c>
      <c r="AL231" s="70" t="s">
        <v>1559</v>
      </c>
      <c r="AM231" s="88" t="s">
        <v>1564</v>
      </c>
      <c r="AN231" s="100">
        <v>41151.991655092592</v>
      </c>
      <c r="AO231" s="88" t="s">
        <v>208</v>
      </c>
      <c r="AP231" s="70" t="s">
        <v>2044</v>
      </c>
      <c r="AQ231" s="88" t="s">
        <v>66</v>
      </c>
      <c r="AR231" s="49"/>
      <c r="AS231" s="49"/>
      <c r="AT231" s="49"/>
      <c r="AU231" s="49"/>
      <c r="AV231" s="49" t="s">
        <v>664</v>
      </c>
      <c r="AW231" s="49" t="s">
        <v>664</v>
      </c>
      <c r="AX231" s="136" t="s">
        <v>2803</v>
      </c>
      <c r="AY231" s="136" t="s">
        <v>2803</v>
      </c>
      <c r="AZ231" s="136" t="s">
        <v>2920</v>
      </c>
      <c r="BA231" s="136" t="s">
        <v>2920</v>
      </c>
      <c r="BB231" s="7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B3:AB231"/>
    <dataValidation allowBlank="1" errorTitle="Invalid Vertex Visibility" error="You have entered an unrecognized vertex visibility.  Try selecting from the drop-down list instead." sqref="BC3"/>
    <dataValidation allowBlank="1" showErrorMessage="1" sqref="BC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P3:P231">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N3:O231"/>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M3:M231"/>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Q3:Q231"/>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R3:R231"/>
    <dataValidation allowBlank="1" showInputMessage="1" errorTitle="Invalid Vertex Image Key" promptTitle="Vertex Tooltip" prompt="Enter optional text that will pop up when the mouse is hovered over the vertex." sqref="L3:L231"/>
    <dataValidation allowBlank="1" errorTitle="Invalid Vertex Visibility" error="You have entered an unrecognized vertex visibility.  Try selecting from the drop-down list instead." promptTitle="Vertex ID" prompt="This is a unique ID that gets filled in automatically.  Do not edit this column." sqref="AC3:AC231"/>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H3:H231">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I3:I231"/>
    <dataValidation allowBlank="1" showInputMessage="1" promptTitle="Vertex Label Fill Color" prompt="To select an optional fill color for the Label shape, right-click and select Select Color on the right-click menu." sqref="J3:J231"/>
    <dataValidation allowBlank="1" showInputMessage="1" errorTitle="Invalid Vertex Image Key" promptTitle="Vertex Image File" prompt="Enter the path to an image file.  Hover over the column header for examples." sqref="G3:G231"/>
    <dataValidation allowBlank="1" showInputMessage="1" promptTitle="Vertex Color" prompt="To select an optional vertex color, right-click and select Select Color on the right-click menu." sqref="C3:C231"/>
    <dataValidation allowBlank="1" showInputMessage="1" errorTitle="Invalid Vertex Opacity" error="The optional vertex opacity must be a whole number between 0 and 10." promptTitle="Vertex Opacity" prompt="Enter an optional vertex opacity between 0 (transparent) and 100 (opaque)." sqref="F3:F231"/>
    <dataValidation type="list" allowBlank="1" showInputMessage="1" showErrorMessage="1" errorTitle="Invalid Vertex Shape" error="You have entered an invalid vertex shape.  Try selecting from the drop-down list instead." promptTitle="Vertex Shape" prompt="Select an optional vertex shape." sqref="D3:D231">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E3:E231"/>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K3:K231">
      <formula1>ValidVertexLabelPositions</formula1>
    </dataValidation>
    <dataValidation allowBlank="1" showInputMessage="1" showErrorMessage="1" promptTitle="Vertex Name" prompt="Enter the name of the vertex." sqref="A3:A231"/>
  </dataValidations>
  <hyperlinks>
    <hyperlink ref="AL7" r:id="rId1"/>
    <hyperlink ref="AL8" r:id="rId2"/>
    <hyperlink ref="AL11" r:id="rId3"/>
    <hyperlink ref="AL14" r:id="rId4"/>
    <hyperlink ref="AL16" r:id="rId5"/>
    <hyperlink ref="AL19" r:id="rId6"/>
    <hyperlink ref="AL20" r:id="rId7"/>
    <hyperlink ref="AL22" r:id="rId8"/>
    <hyperlink ref="AL23" r:id="rId9"/>
    <hyperlink ref="AL28" r:id="rId10"/>
    <hyperlink ref="AL29" r:id="rId11"/>
    <hyperlink ref="AL30" r:id="rId12"/>
    <hyperlink ref="AL32" r:id="rId13"/>
    <hyperlink ref="AL34" r:id="rId14"/>
    <hyperlink ref="AL35" r:id="rId15"/>
    <hyperlink ref="AL36" r:id="rId16"/>
    <hyperlink ref="AL41" r:id="rId17"/>
    <hyperlink ref="AL44" r:id="rId18"/>
    <hyperlink ref="AL49" r:id="rId19"/>
    <hyperlink ref="AL53" r:id="rId20"/>
    <hyperlink ref="AL56" r:id="rId21"/>
    <hyperlink ref="AL57" r:id="rId22"/>
    <hyperlink ref="AL90" r:id="rId23"/>
    <hyperlink ref="AL92" r:id="rId24"/>
    <hyperlink ref="AL93" r:id="rId25"/>
    <hyperlink ref="AL94" r:id="rId26"/>
    <hyperlink ref="AL95" r:id="rId27"/>
    <hyperlink ref="AL96" r:id="rId28"/>
    <hyperlink ref="AL97" r:id="rId29"/>
    <hyperlink ref="AL99" r:id="rId30"/>
    <hyperlink ref="AL102" r:id="rId31"/>
    <hyperlink ref="AL103" r:id="rId32"/>
    <hyperlink ref="AL104" r:id="rId33"/>
    <hyperlink ref="AL106" r:id="rId34"/>
    <hyperlink ref="AL107" r:id="rId35"/>
    <hyperlink ref="AL109" r:id="rId36"/>
    <hyperlink ref="AL110" r:id="rId37"/>
    <hyperlink ref="AL111" r:id="rId38"/>
    <hyperlink ref="AL115" r:id="rId39"/>
    <hyperlink ref="AL116" r:id="rId40"/>
    <hyperlink ref="AL118" r:id="rId41"/>
    <hyperlink ref="AL119" r:id="rId42"/>
    <hyperlink ref="AL123" r:id="rId43"/>
    <hyperlink ref="AL125" r:id="rId44"/>
    <hyperlink ref="AL127" r:id="rId45"/>
    <hyperlink ref="AL128" r:id="rId46"/>
    <hyperlink ref="AL130" r:id="rId47"/>
    <hyperlink ref="AL132" r:id="rId48"/>
    <hyperlink ref="AL137" r:id="rId49"/>
    <hyperlink ref="AL138" r:id="rId50"/>
    <hyperlink ref="AL141" r:id="rId51"/>
    <hyperlink ref="AL142" r:id="rId52"/>
    <hyperlink ref="AL143" r:id="rId53"/>
    <hyperlink ref="AL144" r:id="rId54"/>
    <hyperlink ref="AL145" r:id="rId55"/>
    <hyperlink ref="AL146" r:id="rId56"/>
    <hyperlink ref="AL148" r:id="rId57"/>
    <hyperlink ref="AL149" r:id="rId58"/>
    <hyperlink ref="AL150" r:id="rId59"/>
    <hyperlink ref="AL151" r:id="rId60"/>
    <hyperlink ref="AL152" r:id="rId61"/>
    <hyperlink ref="AL154" r:id="rId62"/>
    <hyperlink ref="AL155" r:id="rId63"/>
    <hyperlink ref="AL157" r:id="rId64"/>
    <hyperlink ref="AL158" r:id="rId65"/>
    <hyperlink ref="AL159" r:id="rId66"/>
    <hyperlink ref="AL160" r:id="rId67"/>
    <hyperlink ref="AL161" r:id="rId68"/>
    <hyperlink ref="AL167" r:id="rId69"/>
    <hyperlink ref="AL168" r:id="rId70"/>
    <hyperlink ref="AL171" r:id="rId71"/>
    <hyperlink ref="AL172" r:id="rId72"/>
    <hyperlink ref="AL175" r:id="rId73"/>
    <hyperlink ref="AL176" r:id="rId74"/>
    <hyperlink ref="AL177" r:id="rId75"/>
    <hyperlink ref="AL178" r:id="rId76"/>
    <hyperlink ref="AL183" r:id="rId77"/>
    <hyperlink ref="AL184" r:id="rId78"/>
    <hyperlink ref="AL185" r:id="rId79"/>
    <hyperlink ref="AL187" r:id="rId80"/>
    <hyperlink ref="AL189" r:id="rId81"/>
    <hyperlink ref="AL190" r:id="rId82"/>
    <hyperlink ref="AL191" r:id="rId83"/>
    <hyperlink ref="AL192" r:id="rId84"/>
    <hyperlink ref="AL194" r:id="rId85"/>
    <hyperlink ref="AL195" r:id="rId86"/>
    <hyperlink ref="AL196" r:id="rId87"/>
    <hyperlink ref="AL198" r:id="rId88"/>
    <hyperlink ref="AL199" r:id="rId89"/>
    <hyperlink ref="AL207" r:id="rId90"/>
    <hyperlink ref="AL208" r:id="rId91"/>
    <hyperlink ref="AL209" r:id="rId92"/>
    <hyperlink ref="AL210" r:id="rId93"/>
    <hyperlink ref="AL211" r:id="rId94"/>
    <hyperlink ref="AL212" r:id="rId95"/>
    <hyperlink ref="AL216" r:id="rId96"/>
    <hyperlink ref="AL217" r:id="rId97"/>
    <hyperlink ref="AL218" r:id="rId98"/>
    <hyperlink ref="AL219" r:id="rId99"/>
    <hyperlink ref="AL220" r:id="rId100"/>
    <hyperlink ref="AL224" r:id="rId101"/>
    <hyperlink ref="AL226" r:id="rId102"/>
    <hyperlink ref="AL228" r:id="rId103"/>
    <hyperlink ref="AL229" r:id="rId104"/>
    <hyperlink ref="AL230" r:id="rId105"/>
    <hyperlink ref="AL231" r:id="rId106"/>
    <hyperlink ref="G3" r:id="rId107"/>
    <hyperlink ref="G4" r:id="rId108"/>
    <hyperlink ref="G5" r:id="rId109"/>
    <hyperlink ref="G6" r:id="rId110"/>
    <hyperlink ref="G7" r:id="rId111"/>
    <hyperlink ref="G8" r:id="rId112"/>
    <hyperlink ref="G9" r:id="rId113"/>
    <hyperlink ref="G10" r:id="rId114"/>
    <hyperlink ref="G11" r:id="rId115"/>
    <hyperlink ref="G12" r:id="rId116"/>
    <hyperlink ref="G13" r:id="rId117"/>
    <hyperlink ref="G14" r:id="rId118"/>
    <hyperlink ref="G15" r:id="rId119"/>
    <hyperlink ref="G16" r:id="rId120"/>
    <hyperlink ref="G17" r:id="rId121"/>
    <hyperlink ref="G18" r:id="rId122"/>
    <hyperlink ref="G19" r:id="rId123"/>
    <hyperlink ref="G20" r:id="rId124"/>
    <hyperlink ref="G21" r:id="rId125"/>
    <hyperlink ref="G22" r:id="rId126"/>
    <hyperlink ref="G23" r:id="rId127"/>
    <hyperlink ref="G24" r:id="rId128"/>
    <hyperlink ref="G25" r:id="rId129"/>
    <hyperlink ref="G26" r:id="rId130"/>
    <hyperlink ref="G27" r:id="rId131"/>
    <hyperlink ref="G28" r:id="rId132"/>
    <hyperlink ref="G29" r:id="rId133"/>
    <hyperlink ref="G30" r:id="rId134"/>
    <hyperlink ref="G31" r:id="rId135"/>
    <hyperlink ref="G32" r:id="rId136"/>
    <hyperlink ref="G33" r:id="rId137"/>
    <hyperlink ref="G34" r:id="rId138"/>
    <hyperlink ref="G35" r:id="rId139"/>
    <hyperlink ref="G36" r:id="rId140"/>
    <hyperlink ref="G37" r:id="rId141"/>
    <hyperlink ref="G38" r:id="rId142"/>
    <hyperlink ref="G39" r:id="rId143"/>
    <hyperlink ref="G40" r:id="rId144"/>
    <hyperlink ref="G41" r:id="rId145"/>
    <hyperlink ref="G42" r:id="rId146"/>
    <hyperlink ref="G43" r:id="rId147"/>
    <hyperlink ref="G44" r:id="rId148"/>
    <hyperlink ref="G45" r:id="rId149"/>
    <hyperlink ref="G46" r:id="rId150"/>
    <hyperlink ref="G47" r:id="rId151"/>
    <hyperlink ref="G48" r:id="rId152"/>
    <hyperlink ref="G49" r:id="rId153"/>
    <hyperlink ref="G50" r:id="rId154"/>
    <hyperlink ref="G51" r:id="rId155"/>
    <hyperlink ref="G52" r:id="rId156"/>
    <hyperlink ref="G53" r:id="rId157"/>
    <hyperlink ref="G54" r:id="rId158"/>
    <hyperlink ref="G55" r:id="rId159"/>
    <hyperlink ref="G56" r:id="rId160"/>
    <hyperlink ref="G57" r:id="rId161"/>
    <hyperlink ref="G58" r:id="rId162"/>
    <hyperlink ref="G59" r:id="rId163"/>
    <hyperlink ref="G60" r:id="rId164"/>
    <hyperlink ref="G61" r:id="rId165"/>
    <hyperlink ref="G62" r:id="rId166"/>
    <hyperlink ref="G63" r:id="rId167"/>
    <hyperlink ref="G64" r:id="rId168"/>
    <hyperlink ref="G65" r:id="rId169"/>
    <hyperlink ref="G66" r:id="rId170"/>
    <hyperlink ref="G67" r:id="rId171"/>
    <hyperlink ref="G68" r:id="rId172"/>
    <hyperlink ref="G69" r:id="rId173"/>
    <hyperlink ref="G70" r:id="rId174"/>
    <hyperlink ref="G71" r:id="rId175"/>
    <hyperlink ref="G72" r:id="rId176"/>
    <hyperlink ref="G73" r:id="rId177"/>
    <hyperlink ref="G74" r:id="rId178"/>
    <hyperlink ref="G75" r:id="rId179"/>
    <hyperlink ref="G76" r:id="rId180"/>
    <hyperlink ref="G77" r:id="rId181"/>
    <hyperlink ref="G78" r:id="rId182"/>
    <hyperlink ref="G79" r:id="rId183"/>
    <hyperlink ref="G80" r:id="rId184"/>
    <hyperlink ref="G81" r:id="rId185"/>
    <hyperlink ref="G82" r:id="rId186"/>
    <hyperlink ref="G83" r:id="rId187"/>
    <hyperlink ref="G84" r:id="rId188"/>
    <hyperlink ref="G85" r:id="rId189"/>
    <hyperlink ref="G86" r:id="rId190"/>
    <hyperlink ref="G87" r:id="rId191"/>
    <hyperlink ref="G88" r:id="rId192"/>
    <hyperlink ref="G89" r:id="rId193"/>
    <hyperlink ref="G90" r:id="rId194"/>
    <hyperlink ref="G91" r:id="rId195"/>
    <hyperlink ref="G92" r:id="rId196"/>
    <hyperlink ref="G93" r:id="rId197"/>
    <hyperlink ref="G94" r:id="rId198"/>
    <hyperlink ref="G95" r:id="rId199"/>
    <hyperlink ref="G96" r:id="rId200"/>
    <hyperlink ref="G97" r:id="rId201"/>
    <hyperlink ref="G98" r:id="rId202"/>
    <hyperlink ref="G99" r:id="rId203"/>
    <hyperlink ref="G100" r:id="rId204"/>
    <hyperlink ref="G101" r:id="rId205"/>
    <hyperlink ref="G102" r:id="rId206"/>
    <hyperlink ref="G103" r:id="rId207"/>
    <hyperlink ref="G104" r:id="rId208"/>
    <hyperlink ref="G105" r:id="rId209"/>
    <hyperlink ref="G106" r:id="rId210"/>
    <hyperlink ref="G107" r:id="rId211"/>
    <hyperlink ref="G108" r:id="rId212"/>
    <hyperlink ref="G109" r:id="rId213"/>
    <hyperlink ref="G110" r:id="rId214"/>
    <hyperlink ref="G111" r:id="rId215"/>
    <hyperlink ref="G112" r:id="rId216"/>
    <hyperlink ref="G113" r:id="rId217"/>
    <hyperlink ref="G114" r:id="rId218"/>
    <hyperlink ref="G115" r:id="rId219"/>
    <hyperlink ref="G116" r:id="rId220"/>
    <hyperlink ref="G117" r:id="rId221"/>
    <hyperlink ref="G118" r:id="rId222"/>
    <hyperlink ref="G119" r:id="rId223"/>
    <hyperlink ref="G120" r:id="rId224"/>
    <hyperlink ref="G121" r:id="rId225"/>
    <hyperlink ref="G122" r:id="rId226"/>
    <hyperlink ref="G123" r:id="rId227"/>
    <hyperlink ref="G124" r:id="rId228"/>
    <hyperlink ref="G125" r:id="rId229"/>
    <hyperlink ref="G126" r:id="rId230"/>
    <hyperlink ref="G127" r:id="rId231"/>
    <hyperlink ref="G128" r:id="rId232"/>
    <hyperlink ref="G129" r:id="rId233"/>
    <hyperlink ref="G130" r:id="rId234"/>
    <hyperlink ref="G131" r:id="rId235"/>
    <hyperlink ref="G132" r:id="rId236"/>
    <hyperlink ref="G133" r:id="rId237"/>
    <hyperlink ref="G134" r:id="rId238"/>
    <hyperlink ref="G135" r:id="rId239"/>
    <hyperlink ref="G136" r:id="rId240"/>
    <hyperlink ref="G137" r:id="rId241"/>
    <hyperlink ref="G138" r:id="rId242"/>
    <hyperlink ref="G139" r:id="rId243"/>
    <hyperlink ref="G140" r:id="rId244"/>
    <hyperlink ref="G141" r:id="rId245"/>
    <hyperlink ref="G142" r:id="rId246"/>
    <hyperlink ref="G143" r:id="rId247"/>
    <hyperlink ref="G144" r:id="rId248"/>
    <hyperlink ref="G145" r:id="rId249"/>
    <hyperlink ref="G146" r:id="rId250"/>
    <hyperlink ref="G147" r:id="rId251"/>
    <hyperlink ref="G148" r:id="rId252"/>
    <hyperlink ref="G149" r:id="rId253"/>
    <hyperlink ref="G150" r:id="rId254"/>
    <hyperlink ref="G151" r:id="rId255"/>
    <hyperlink ref="G152" r:id="rId256"/>
    <hyperlink ref="G153" r:id="rId257"/>
    <hyperlink ref="G154" r:id="rId258"/>
    <hyperlink ref="G155" r:id="rId259"/>
    <hyperlink ref="G156" r:id="rId260"/>
    <hyperlink ref="G157" r:id="rId261"/>
    <hyperlink ref="G158" r:id="rId262"/>
    <hyperlink ref="G159" r:id="rId263"/>
    <hyperlink ref="G160" r:id="rId264"/>
    <hyperlink ref="G161" r:id="rId265"/>
    <hyperlink ref="G162" r:id="rId266"/>
    <hyperlink ref="G163" r:id="rId267"/>
    <hyperlink ref="G164" r:id="rId268"/>
    <hyperlink ref="G165" r:id="rId269"/>
    <hyperlink ref="G166" r:id="rId270"/>
    <hyperlink ref="G167" r:id="rId271"/>
    <hyperlink ref="G168" r:id="rId272"/>
    <hyperlink ref="G169" r:id="rId273"/>
    <hyperlink ref="G170" r:id="rId274"/>
    <hyperlink ref="G171" r:id="rId275"/>
    <hyperlink ref="G172" r:id="rId276"/>
    <hyperlink ref="G173" r:id="rId277"/>
    <hyperlink ref="G174" r:id="rId278"/>
    <hyperlink ref="G175" r:id="rId279"/>
    <hyperlink ref="G176" r:id="rId280"/>
    <hyperlink ref="G177" r:id="rId281"/>
    <hyperlink ref="G178" r:id="rId282"/>
    <hyperlink ref="G179" r:id="rId283"/>
    <hyperlink ref="G180" r:id="rId284"/>
    <hyperlink ref="G181" r:id="rId285"/>
    <hyperlink ref="G182" r:id="rId286"/>
    <hyperlink ref="G183" r:id="rId287"/>
    <hyperlink ref="G184" r:id="rId288"/>
    <hyperlink ref="G185" r:id="rId289"/>
    <hyperlink ref="G186" r:id="rId290"/>
    <hyperlink ref="G187" r:id="rId291"/>
    <hyperlink ref="G188" r:id="rId292"/>
    <hyperlink ref="G189" r:id="rId293"/>
    <hyperlink ref="G190" r:id="rId294"/>
    <hyperlink ref="G191" r:id="rId295"/>
    <hyperlink ref="G192" r:id="rId296"/>
    <hyperlink ref="G193" r:id="rId297"/>
    <hyperlink ref="G194" r:id="rId298"/>
    <hyperlink ref="G195" r:id="rId299"/>
    <hyperlink ref="G196" r:id="rId300"/>
    <hyperlink ref="G197" r:id="rId301"/>
    <hyperlink ref="G198" r:id="rId302"/>
    <hyperlink ref="G199" r:id="rId303"/>
    <hyperlink ref="G200" r:id="rId304"/>
    <hyperlink ref="G201" r:id="rId305"/>
    <hyperlink ref="G202" r:id="rId306"/>
    <hyperlink ref="G203" r:id="rId307"/>
    <hyperlink ref="G204" r:id="rId308"/>
    <hyperlink ref="G205" r:id="rId309"/>
    <hyperlink ref="G206" r:id="rId310"/>
    <hyperlink ref="G207" r:id="rId311"/>
    <hyperlink ref="G208" r:id="rId312"/>
    <hyperlink ref="G209" r:id="rId313"/>
    <hyperlink ref="G210" r:id="rId314"/>
    <hyperlink ref="G211" r:id="rId315"/>
    <hyperlink ref="G212" r:id="rId316"/>
    <hyperlink ref="G213" r:id="rId317"/>
    <hyperlink ref="G214" r:id="rId318"/>
    <hyperlink ref="G215" r:id="rId319"/>
    <hyperlink ref="G216" r:id="rId320"/>
    <hyperlink ref="G217" r:id="rId321"/>
    <hyperlink ref="G218" r:id="rId322"/>
    <hyperlink ref="G219" r:id="rId323"/>
    <hyperlink ref="G220" r:id="rId324"/>
    <hyperlink ref="G221" r:id="rId325"/>
    <hyperlink ref="G222" r:id="rId326"/>
    <hyperlink ref="G223" r:id="rId327"/>
    <hyperlink ref="G224" r:id="rId328"/>
    <hyperlink ref="G225" r:id="rId329"/>
    <hyperlink ref="G226" r:id="rId330"/>
    <hyperlink ref="G227" r:id="rId331"/>
    <hyperlink ref="G228" r:id="rId332"/>
    <hyperlink ref="G229" r:id="rId333"/>
    <hyperlink ref="G230" r:id="rId334"/>
    <hyperlink ref="G231" r:id="rId335"/>
    <hyperlink ref="AP3" r:id="rId336"/>
    <hyperlink ref="AP4" r:id="rId337"/>
    <hyperlink ref="AP5" r:id="rId338"/>
    <hyperlink ref="AP6" r:id="rId339"/>
    <hyperlink ref="AP7" r:id="rId340"/>
    <hyperlink ref="AP8" r:id="rId341"/>
    <hyperlink ref="AP9" r:id="rId342"/>
    <hyperlink ref="AP10" r:id="rId343"/>
    <hyperlink ref="AP11" r:id="rId344"/>
    <hyperlink ref="AP12" r:id="rId345"/>
    <hyperlink ref="AP13" r:id="rId346"/>
    <hyperlink ref="AP14" r:id="rId347"/>
    <hyperlink ref="AP15" r:id="rId348"/>
    <hyperlink ref="AP16" r:id="rId349"/>
    <hyperlink ref="AP17" r:id="rId350"/>
    <hyperlink ref="AP18" r:id="rId351"/>
    <hyperlink ref="AP19" r:id="rId352"/>
    <hyperlink ref="AP20" r:id="rId353"/>
    <hyperlink ref="AP21" r:id="rId354"/>
    <hyperlink ref="AP22" r:id="rId355"/>
    <hyperlink ref="AP23" r:id="rId356"/>
    <hyperlink ref="AP24" r:id="rId357"/>
    <hyperlink ref="AP25" r:id="rId358"/>
    <hyperlink ref="AP26" r:id="rId359"/>
    <hyperlink ref="AP27" r:id="rId360"/>
    <hyperlink ref="AP28" r:id="rId361"/>
    <hyperlink ref="AP29" r:id="rId362"/>
    <hyperlink ref="AP30" r:id="rId363"/>
    <hyperlink ref="AP31" r:id="rId364"/>
    <hyperlink ref="AP32" r:id="rId365"/>
    <hyperlink ref="AP33" r:id="rId366"/>
    <hyperlink ref="AP34" r:id="rId367"/>
    <hyperlink ref="AP35" r:id="rId368"/>
    <hyperlink ref="AP36" r:id="rId369"/>
    <hyperlink ref="AP37" r:id="rId370"/>
    <hyperlink ref="AP38" r:id="rId371"/>
    <hyperlink ref="AP39" r:id="rId372"/>
    <hyperlink ref="AP40" r:id="rId373"/>
    <hyperlink ref="AP41" r:id="rId374"/>
    <hyperlink ref="AP42" r:id="rId375"/>
    <hyperlink ref="AP43" r:id="rId376"/>
    <hyperlink ref="AP44" r:id="rId377"/>
    <hyperlink ref="AP45" r:id="rId378"/>
    <hyperlink ref="AP46" r:id="rId379"/>
    <hyperlink ref="AP47" r:id="rId380"/>
    <hyperlink ref="AP48" r:id="rId381"/>
    <hyperlink ref="AP49" r:id="rId382"/>
    <hyperlink ref="AP50" r:id="rId383"/>
    <hyperlink ref="AP51" r:id="rId384"/>
    <hyperlink ref="AP52" r:id="rId385"/>
    <hyperlink ref="AP53" r:id="rId386"/>
    <hyperlink ref="AP54" r:id="rId387"/>
    <hyperlink ref="AP55" r:id="rId388"/>
    <hyperlink ref="AP56" r:id="rId389"/>
    <hyperlink ref="AP57" r:id="rId390"/>
    <hyperlink ref="AP58" r:id="rId391"/>
    <hyperlink ref="AP59" r:id="rId392"/>
    <hyperlink ref="AP60" r:id="rId393"/>
    <hyperlink ref="AP61" r:id="rId394"/>
    <hyperlink ref="AP62" r:id="rId395"/>
    <hyperlink ref="AP63" r:id="rId396"/>
    <hyperlink ref="AP64" r:id="rId397"/>
    <hyperlink ref="AP65" r:id="rId398"/>
    <hyperlink ref="AP66" r:id="rId399"/>
    <hyperlink ref="AP67" r:id="rId400"/>
    <hyperlink ref="AP68" r:id="rId401"/>
    <hyperlink ref="AP69" r:id="rId402"/>
    <hyperlink ref="AP70" r:id="rId403"/>
    <hyperlink ref="AP71" r:id="rId404"/>
    <hyperlink ref="AP72" r:id="rId405"/>
    <hyperlink ref="AP73" r:id="rId406"/>
    <hyperlink ref="AP74" r:id="rId407"/>
    <hyperlink ref="AP75" r:id="rId408"/>
    <hyperlink ref="AP76" r:id="rId409"/>
    <hyperlink ref="AP77" r:id="rId410"/>
    <hyperlink ref="AP78" r:id="rId411"/>
    <hyperlink ref="AP79" r:id="rId412"/>
    <hyperlink ref="AP80" r:id="rId413"/>
    <hyperlink ref="AP81" r:id="rId414"/>
    <hyperlink ref="AP82" r:id="rId415"/>
    <hyperlink ref="AP83" r:id="rId416"/>
    <hyperlink ref="AP84" r:id="rId417"/>
    <hyperlink ref="AP85" r:id="rId418"/>
    <hyperlink ref="AP86" r:id="rId419"/>
    <hyperlink ref="AP87" r:id="rId420"/>
    <hyperlink ref="AP88" r:id="rId421"/>
    <hyperlink ref="AP89" r:id="rId422"/>
    <hyperlink ref="AP90" r:id="rId423"/>
    <hyperlink ref="AP91" r:id="rId424"/>
    <hyperlink ref="AP92" r:id="rId425"/>
    <hyperlink ref="AP93" r:id="rId426"/>
    <hyperlink ref="AP94" r:id="rId427"/>
    <hyperlink ref="AP95" r:id="rId428"/>
    <hyperlink ref="AP96" r:id="rId429"/>
    <hyperlink ref="AP97" r:id="rId430"/>
    <hyperlink ref="AP98" r:id="rId431"/>
    <hyperlink ref="AP99" r:id="rId432"/>
    <hyperlink ref="AP100" r:id="rId433"/>
    <hyperlink ref="AP101" r:id="rId434"/>
    <hyperlink ref="AP102" r:id="rId435"/>
    <hyperlink ref="AP103" r:id="rId436"/>
    <hyperlink ref="AP104" r:id="rId437"/>
    <hyperlink ref="AP105" r:id="rId438"/>
    <hyperlink ref="AP106" r:id="rId439"/>
    <hyperlink ref="AP107" r:id="rId440"/>
    <hyperlink ref="AP108" r:id="rId441"/>
    <hyperlink ref="AP109" r:id="rId442"/>
    <hyperlink ref="AP110" r:id="rId443"/>
    <hyperlink ref="AP111" r:id="rId444"/>
    <hyperlink ref="AP112" r:id="rId445"/>
    <hyperlink ref="AP113" r:id="rId446"/>
    <hyperlink ref="AP114" r:id="rId447"/>
    <hyperlink ref="AP115" r:id="rId448"/>
    <hyperlink ref="AP116" r:id="rId449"/>
    <hyperlink ref="AP117" r:id="rId450"/>
    <hyperlink ref="AP118" r:id="rId451"/>
    <hyperlink ref="AP119" r:id="rId452"/>
    <hyperlink ref="AP120" r:id="rId453"/>
    <hyperlink ref="AP121" r:id="rId454"/>
    <hyperlink ref="AP122" r:id="rId455"/>
    <hyperlink ref="AP123" r:id="rId456"/>
    <hyperlink ref="AP124" r:id="rId457"/>
    <hyperlink ref="AP125" r:id="rId458"/>
    <hyperlink ref="AP126" r:id="rId459"/>
    <hyperlink ref="AP127" r:id="rId460"/>
    <hyperlink ref="AP128" r:id="rId461"/>
    <hyperlink ref="AP129" r:id="rId462"/>
    <hyperlink ref="AP130" r:id="rId463"/>
    <hyperlink ref="AP131" r:id="rId464"/>
    <hyperlink ref="AP132" r:id="rId465"/>
    <hyperlink ref="AP133" r:id="rId466"/>
    <hyperlink ref="AP134" r:id="rId467"/>
    <hyperlink ref="AP135" r:id="rId468"/>
    <hyperlink ref="AP136" r:id="rId469"/>
    <hyperlink ref="AP137" r:id="rId470"/>
    <hyperlink ref="AP138" r:id="rId471"/>
    <hyperlink ref="AP139" r:id="rId472"/>
    <hyperlink ref="AP140" r:id="rId473"/>
    <hyperlink ref="AP141" r:id="rId474"/>
    <hyperlink ref="AP142" r:id="rId475"/>
    <hyperlink ref="AP143" r:id="rId476"/>
    <hyperlink ref="AP144" r:id="rId477"/>
    <hyperlink ref="AP145" r:id="rId478"/>
    <hyperlink ref="AP146" r:id="rId479"/>
    <hyperlink ref="AP147" r:id="rId480"/>
    <hyperlink ref="AP148" r:id="rId481"/>
    <hyperlink ref="AP149" r:id="rId482"/>
    <hyperlink ref="AP150" r:id="rId483"/>
    <hyperlink ref="AP151" r:id="rId484"/>
    <hyperlink ref="AP152" r:id="rId485"/>
    <hyperlink ref="AP153" r:id="rId486"/>
    <hyperlink ref="AP154" r:id="rId487"/>
    <hyperlink ref="AP155" r:id="rId488"/>
    <hyperlink ref="AP156" r:id="rId489"/>
    <hyperlink ref="AP157" r:id="rId490"/>
    <hyperlink ref="AP158" r:id="rId491"/>
    <hyperlink ref="AP159" r:id="rId492"/>
    <hyperlink ref="AP160" r:id="rId493"/>
    <hyperlink ref="AP161" r:id="rId494"/>
    <hyperlink ref="AP162" r:id="rId495"/>
    <hyperlink ref="AP163" r:id="rId496"/>
    <hyperlink ref="AP164" r:id="rId497"/>
    <hyperlink ref="AP165" r:id="rId498"/>
    <hyperlink ref="AP166" r:id="rId499"/>
    <hyperlink ref="AP167" r:id="rId500"/>
    <hyperlink ref="AP168" r:id="rId501"/>
    <hyperlink ref="AP169" r:id="rId502"/>
    <hyperlink ref="AP170" r:id="rId503"/>
    <hyperlink ref="AP171" r:id="rId504"/>
    <hyperlink ref="AP172" r:id="rId505"/>
    <hyperlink ref="AP173" r:id="rId506"/>
    <hyperlink ref="AP174" r:id="rId507"/>
    <hyperlink ref="AP175" r:id="rId508"/>
    <hyperlink ref="AP176" r:id="rId509"/>
    <hyperlink ref="AP177" r:id="rId510"/>
    <hyperlink ref="AP178" r:id="rId511"/>
    <hyperlink ref="AP179" r:id="rId512"/>
    <hyperlink ref="AP180" r:id="rId513"/>
    <hyperlink ref="AP181" r:id="rId514"/>
    <hyperlink ref="AP182" r:id="rId515"/>
    <hyperlink ref="AP183" r:id="rId516"/>
    <hyperlink ref="AP184" r:id="rId517"/>
    <hyperlink ref="AP185" r:id="rId518"/>
    <hyperlink ref="AP186" r:id="rId519"/>
    <hyperlink ref="AP187" r:id="rId520"/>
    <hyperlink ref="AP188" r:id="rId521"/>
    <hyperlink ref="AP189" r:id="rId522"/>
    <hyperlink ref="AP190" r:id="rId523"/>
    <hyperlink ref="AP191" r:id="rId524"/>
    <hyperlink ref="AP192" r:id="rId525"/>
    <hyperlink ref="AP193" r:id="rId526"/>
    <hyperlink ref="AP194" r:id="rId527"/>
    <hyperlink ref="AP195" r:id="rId528"/>
    <hyperlink ref="AP196" r:id="rId529"/>
    <hyperlink ref="AP197" r:id="rId530"/>
    <hyperlink ref="AP198" r:id="rId531"/>
    <hyperlink ref="AP199" r:id="rId532"/>
    <hyperlink ref="AP200" r:id="rId533"/>
    <hyperlink ref="AP201" r:id="rId534"/>
    <hyperlink ref="AP202" r:id="rId535"/>
    <hyperlink ref="AP203" r:id="rId536"/>
    <hyperlink ref="AP204" r:id="rId537"/>
    <hyperlink ref="AP205" r:id="rId538"/>
    <hyperlink ref="AP206" r:id="rId539"/>
    <hyperlink ref="AP207" r:id="rId540"/>
    <hyperlink ref="AP208" r:id="rId541"/>
    <hyperlink ref="AP209" r:id="rId542"/>
    <hyperlink ref="AP210" r:id="rId543"/>
    <hyperlink ref="AP211" r:id="rId544"/>
    <hyperlink ref="AP212" r:id="rId545"/>
    <hyperlink ref="AP213" r:id="rId546"/>
    <hyperlink ref="AP214" r:id="rId547"/>
    <hyperlink ref="AP215" r:id="rId548"/>
    <hyperlink ref="AP216" r:id="rId549"/>
    <hyperlink ref="AP217" r:id="rId550"/>
    <hyperlink ref="AP218" r:id="rId551"/>
    <hyperlink ref="AP219" r:id="rId552"/>
    <hyperlink ref="AP220" r:id="rId553"/>
    <hyperlink ref="AP221" r:id="rId554"/>
    <hyperlink ref="AP222" r:id="rId555"/>
    <hyperlink ref="AP223" r:id="rId556"/>
    <hyperlink ref="AP224" r:id="rId557"/>
    <hyperlink ref="AP225" r:id="rId558"/>
    <hyperlink ref="AP226" r:id="rId559"/>
    <hyperlink ref="AP227" r:id="rId560"/>
    <hyperlink ref="AP228" r:id="rId561"/>
    <hyperlink ref="AP229" r:id="rId562"/>
    <hyperlink ref="AP230" r:id="rId563"/>
    <hyperlink ref="AP231" r:id="rId564"/>
  </hyperlinks>
  <pageMargins left="0.7" right="0.7" top="0.75" bottom="0.75" header="0.3" footer="0.3"/>
  <pageSetup orientation="portrait" horizontalDpi="0" verticalDpi="0" r:id="rId565"/>
  <drawing r:id="rId566"/>
  <legacyDrawing r:id="rId567"/>
  <tableParts count="1">
    <tablePart r:id="rId568"/>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
  <cols>
    <col min="1" max="1" width="10.85546875" style="3" bestFit="1" customWidth="1"/>
    <col min="2" max="2" width="16.85546875" style="3" bestFit="1" customWidth="1"/>
    <col min="4" max="5" width="9.140625" customWidth="1"/>
  </cols>
  <sheetData>
    <row r="1" spans="1:1">
      <c r="A1" s="3" t="s">
        <v>49</v>
      </c>
    </row>
    <row r="2" spans="1:1" ht="15" customHeight="1"/>
    <row r="3" spans="1:1" ht="15" customHeight="1">
      <c r="A3" s="31" t="s">
        <v>50</v>
      </c>
    </row>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AF117"/>
  <sheetViews>
    <sheetView workbookViewId="0">
      <pane ySplit="2" topLeftCell="A3" activePane="bottomLeft" state="frozen"/>
      <selection pane="bottomLeft" activeCell="L13" sqref="L13"/>
    </sheetView>
  </sheetViews>
  <sheetFormatPr defaultRowHeight="1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customWidth="1"/>
    <col min="12" max="12" width="9.7109375" customWidth="1"/>
    <col min="13" max="13" width="13.140625" customWidth="1"/>
    <col min="14" max="15" width="8.42578125" customWidth="1"/>
    <col min="16" max="16" width="18.28515625" customWidth="1"/>
    <col min="17" max="17" width="14.85546875" customWidth="1"/>
    <col min="18" max="18" width="14.5703125" customWidth="1"/>
    <col min="19" max="21" width="24.140625" customWidth="1"/>
    <col min="22" max="22" width="21.28515625" customWidth="1"/>
    <col min="23" max="23" width="19.28515625" customWidth="1"/>
    <col min="24" max="24" width="10" customWidth="1"/>
    <col min="25" max="25" width="13.7109375" bestFit="1" customWidth="1"/>
    <col min="26" max="26" width="15.140625" bestFit="1" customWidth="1"/>
    <col min="27" max="27" width="15.42578125" bestFit="1" customWidth="1"/>
    <col min="28" max="28" width="13.140625" bestFit="1" customWidth="1"/>
    <col min="29" max="29" width="15.85546875" bestFit="1" customWidth="1"/>
    <col min="30" max="30" width="14.5703125" bestFit="1" customWidth="1"/>
    <col min="31" max="31" width="17.42578125" bestFit="1" customWidth="1"/>
    <col min="32" max="32" width="11.5703125" bestFit="1" customWidth="1"/>
  </cols>
  <sheetData>
    <row r="1" spans="1:32">
      <c r="B1" s="56" t="s">
        <v>39</v>
      </c>
      <c r="C1" s="57"/>
      <c r="D1" s="57"/>
      <c r="E1" s="58"/>
      <c r="F1" s="54" t="s">
        <v>43</v>
      </c>
      <c r="G1" s="59" t="s">
        <v>44</v>
      </c>
      <c r="H1" s="60"/>
      <c r="I1" s="61" t="s">
        <v>40</v>
      </c>
      <c r="J1" s="62"/>
      <c r="K1" s="63" t="s">
        <v>42</v>
      </c>
      <c r="L1" s="64"/>
      <c r="M1" s="64"/>
      <c r="N1" s="64"/>
      <c r="O1" s="64"/>
      <c r="P1" s="64"/>
      <c r="Q1" s="64"/>
      <c r="R1" s="64"/>
      <c r="S1" s="64"/>
      <c r="T1" s="64"/>
      <c r="U1" s="64"/>
      <c r="V1" s="64"/>
      <c r="W1" s="64"/>
      <c r="X1" s="64"/>
    </row>
    <row r="2" spans="1:32" s="13" customFormat="1" ht="30" customHeight="1">
      <c r="A2" s="130" t="s">
        <v>143</v>
      </c>
      <c r="B2" s="66" t="s">
        <v>21</v>
      </c>
      <c r="C2" s="13" t="s">
        <v>20</v>
      </c>
      <c r="D2" s="13" t="s">
        <v>11</v>
      </c>
      <c r="E2" s="13" t="s">
        <v>144</v>
      </c>
      <c r="F2" s="13" t="s">
        <v>46</v>
      </c>
      <c r="G2" s="13" t="s">
        <v>166</v>
      </c>
      <c r="H2" s="13" t="s">
        <v>167</v>
      </c>
      <c r="I2" s="13" t="s">
        <v>12</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c r="Y2" s="13" t="s">
        <v>2445</v>
      </c>
      <c r="Z2" s="13" t="s">
        <v>2459</v>
      </c>
      <c r="AA2" s="13" t="s">
        <v>2476</v>
      </c>
      <c r="AB2" s="13" t="s">
        <v>2540</v>
      </c>
      <c r="AC2" s="13" t="s">
        <v>2663</v>
      </c>
      <c r="AD2" s="13" t="s">
        <v>2712</v>
      </c>
      <c r="AE2" s="13" t="s">
        <v>2714</v>
      </c>
      <c r="AF2" s="13" t="s">
        <v>2733</v>
      </c>
    </row>
    <row r="3" spans="1:32">
      <c r="A3" s="89" t="s">
        <v>2283</v>
      </c>
      <c r="B3" s="90" t="s">
        <v>2398</v>
      </c>
      <c r="C3" s="75" t="s">
        <v>56</v>
      </c>
      <c r="D3" s="117"/>
      <c r="E3" s="14"/>
      <c r="F3" s="15"/>
      <c r="G3" s="65"/>
      <c r="H3" s="65"/>
      <c r="I3" s="118">
        <v>3</v>
      </c>
      <c r="J3" s="52"/>
      <c r="K3" s="49">
        <v>30</v>
      </c>
      <c r="L3" s="49">
        <v>29</v>
      </c>
      <c r="M3" s="49">
        <v>0</v>
      </c>
      <c r="N3" s="49">
        <v>29</v>
      </c>
      <c r="O3" s="49">
        <v>0</v>
      </c>
      <c r="P3" s="50">
        <v>0</v>
      </c>
      <c r="Q3" s="50">
        <v>0</v>
      </c>
      <c r="R3" s="49">
        <v>1</v>
      </c>
      <c r="S3" s="49">
        <v>0</v>
      </c>
      <c r="T3" s="49">
        <v>30</v>
      </c>
      <c r="U3" s="49">
        <v>29</v>
      </c>
      <c r="V3" s="49">
        <v>2</v>
      </c>
      <c r="W3" s="50">
        <v>1.868889</v>
      </c>
      <c r="X3" s="50">
        <v>3.3333333333333333E-2</v>
      </c>
      <c r="Y3" s="68" t="s">
        <v>591</v>
      </c>
      <c r="Z3" s="68" t="s">
        <v>636</v>
      </c>
      <c r="AA3" s="68" t="s">
        <v>669</v>
      </c>
      <c r="AB3" s="72" t="s">
        <v>2541</v>
      </c>
      <c r="AC3" s="72" t="s">
        <v>2664</v>
      </c>
      <c r="AD3" s="72"/>
      <c r="AE3" s="68" t="s">
        <v>411</v>
      </c>
      <c r="AF3" s="68" t="s">
        <v>2734</v>
      </c>
    </row>
    <row r="4" spans="1:32">
      <c r="A4" s="89" t="s">
        <v>2284</v>
      </c>
      <c r="B4" s="90" t="s">
        <v>2399</v>
      </c>
      <c r="C4" s="75" t="s">
        <v>56</v>
      </c>
      <c r="D4" s="117"/>
      <c r="E4" s="14"/>
      <c r="F4" s="15"/>
      <c r="G4" s="65"/>
      <c r="H4" s="65"/>
      <c r="I4" s="118">
        <v>4</v>
      </c>
      <c r="J4" s="86"/>
      <c r="K4" s="49">
        <v>14</v>
      </c>
      <c r="L4" s="49">
        <v>13</v>
      </c>
      <c r="M4" s="49">
        <v>2</v>
      </c>
      <c r="N4" s="49">
        <v>15</v>
      </c>
      <c r="O4" s="49">
        <v>2</v>
      </c>
      <c r="P4" s="50">
        <v>0</v>
      </c>
      <c r="Q4" s="50">
        <v>0</v>
      </c>
      <c r="R4" s="49">
        <v>1</v>
      </c>
      <c r="S4" s="49">
        <v>0</v>
      </c>
      <c r="T4" s="49">
        <v>14</v>
      </c>
      <c r="U4" s="49">
        <v>15</v>
      </c>
      <c r="V4" s="49">
        <v>2</v>
      </c>
      <c r="W4" s="50">
        <v>1.7244900000000001</v>
      </c>
      <c r="X4" s="50">
        <v>7.1428571428571425E-2</v>
      </c>
      <c r="Y4" s="68" t="s">
        <v>2446</v>
      </c>
      <c r="Z4" s="68" t="s">
        <v>639</v>
      </c>
      <c r="AA4" s="68"/>
      <c r="AB4" s="72" t="s">
        <v>2542</v>
      </c>
      <c r="AC4" s="72" t="s">
        <v>2665</v>
      </c>
      <c r="AD4" s="72"/>
      <c r="AE4" s="68" t="s">
        <v>341</v>
      </c>
      <c r="AF4" s="68" t="s">
        <v>2735</v>
      </c>
    </row>
    <row r="5" spans="1:32">
      <c r="A5" s="89" t="s">
        <v>2285</v>
      </c>
      <c r="B5" s="90" t="s">
        <v>2400</v>
      </c>
      <c r="C5" s="75" t="s">
        <v>56</v>
      </c>
      <c r="D5" s="117"/>
      <c r="E5" s="14"/>
      <c r="F5" s="15"/>
      <c r="G5" s="65"/>
      <c r="H5" s="65"/>
      <c r="I5" s="118">
        <v>5</v>
      </c>
      <c r="J5" s="86"/>
      <c r="K5" s="49">
        <v>7</v>
      </c>
      <c r="L5" s="49">
        <v>26</v>
      </c>
      <c r="M5" s="49">
        <v>0</v>
      </c>
      <c r="N5" s="49">
        <v>26</v>
      </c>
      <c r="O5" s="49">
        <v>0</v>
      </c>
      <c r="P5" s="50">
        <v>0.3</v>
      </c>
      <c r="Q5" s="50">
        <v>0.46153846153846156</v>
      </c>
      <c r="R5" s="49">
        <v>1</v>
      </c>
      <c r="S5" s="49">
        <v>0</v>
      </c>
      <c r="T5" s="49">
        <v>7</v>
      </c>
      <c r="U5" s="49">
        <v>26</v>
      </c>
      <c r="V5" s="49">
        <v>2</v>
      </c>
      <c r="W5" s="50">
        <v>0.89795899999999995</v>
      </c>
      <c r="X5" s="50">
        <v>0.61904761904761907</v>
      </c>
      <c r="Y5" s="68"/>
      <c r="Z5" s="68"/>
      <c r="AA5" s="68" t="s">
        <v>664</v>
      </c>
      <c r="AB5" s="72" t="s">
        <v>2543</v>
      </c>
      <c r="AC5" s="72" t="s">
        <v>2666</v>
      </c>
      <c r="AD5" s="68" t="s">
        <v>397</v>
      </c>
      <c r="AE5" s="68" t="s">
        <v>2715</v>
      </c>
      <c r="AF5" s="68" t="s">
        <v>2736</v>
      </c>
    </row>
    <row r="6" spans="1:32">
      <c r="A6" s="89" t="s">
        <v>2286</v>
      </c>
      <c r="B6" s="90" t="s">
        <v>2401</v>
      </c>
      <c r="C6" s="75" t="s">
        <v>56</v>
      </c>
      <c r="D6" s="117"/>
      <c r="E6" s="14"/>
      <c r="F6" s="15"/>
      <c r="G6" s="65"/>
      <c r="H6" s="65"/>
      <c r="I6" s="118">
        <v>6</v>
      </c>
      <c r="J6" s="86"/>
      <c r="K6" s="49">
        <v>6</v>
      </c>
      <c r="L6" s="49">
        <v>11</v>
      </c>
      <c r="M6" s="49">
        <v>0</v>
      </c>
      <c r="N6" s="49">
        <v>11</v>
      </c>
      <c r="O6" s="49">
        <v>0</v>
      </c>
      <c r="P6" s="50">
        <v>0</v>
      </c>
      <c r="Q6" s="50">
        <v>0</v>
      </c>
      <c r="R6" s="49">
        <v>1</v>
      </c>
      <c r="S6" s="49">
        <v>0</v>
      </c>
      <c r="T6" s="49">
        <v>6</v>
      </c>
      <c r="U6" s="49">
        <v>11</v>
      </c>
      <c r="V6" s="49">
        <v>2</v>
      </c>
      <c r="W6" s="50">
        <v>1.0555559999999999</v>
      </c>
      <c r="X6" s="50">
        <v>0.36666666666666664</v>
      </c>
      <c r="Y6" s="68"/>
      <c r="Z6" s="68"/>
      <c r="AA6" s="68"/>
      <c r="AB6" s="72" t="s">
        <v>2544</v>
      </c>
      <c r="AC6" s="72" t="s">
        <v>2667</v>
      </c>
      <c r="AD6" s="68" t="s">
        <v>429</v>
      </c>
      <c r="AE6" s="68" t="s">
        <v>2716</v>
      </c>
      <c r="AF6" s="68" t="s">
        <v>2737</v>
      </c>
    </row>
    <row r="7" spans="1:32">
      <c r="A7" s="89" t="s">
        <v>2287</v>
      </c>
      <c r="B7" s="90" t="s">
        <v>2402</v>
      </c>
      <c r="C7" s="75" t="s">
        <v>56</v>
      </c>
      <c r="D7" s="117"/>
      <c r="E7" s="14"/>
      <c r="F7" s="15"/>
      <c r="G7" s="65"/>
      <c r="H7" s="65"/>
      <c r="I7" s="118">
        <v>7</v>
      </c>
      <c r="J7" s="86"/>
      <c r="K7" s="49">
        <v>5</v>
      </c>
      <c r="L7" s="49">
        <v>5</v>
      </c>
      <c r="M7" s="49">
        <v>0</v>
      </c>
      <c r="N7" s="49">
        <v>5</v>
      </c>
      <c r="O7" s="49">
        <v>1</v>
      </c>
      <c r="P7" s="50">
        <v>0</v>
      </c>
      <c r="Q7" s="50">
        <v>0</v>
      </c>
      <c r="R7" s="49">
        <v>1</v>
      </c>
      <c r="S7" s="49">
        <v>0</v>
      </c>
      <c r="T7" s="49">
        <v>5</v>
      </c>
      <c r="U7" s="49">
        <v>5</v>
      </c>
      <c r="V7" s="49">
        <v>2</v>
      </c>
      <c r="W7" s="50">
        <v>1.28</v>
      </c>
      <c r="X7" s="50">
        <v>0.2</v>
      </c>
      <c r="Y7" s="68" t="s">
        <v>610</v>
      </c>
      <c r="Z7" s="68" t="s">
        <v>648</v>
      </c>
      <c r="AA7" s="68" t="s">
        <v>680</v>
      </c>
      <c r="AB7" s="72" t="s">
        <v>2545</v>
      </c>
      <c r="AC7" s="72" t="s">
        <v>2668</v>
      </c>
      <c r="AD7" s="72"/>
      <c r="AE7" s="68" t="s">
        <v>349</v>
      </c>
      <c r="AF7" s="68" t="s">
        <v>2738</v>
      </c>
    </row>
    <row r="8" spans="1:32">
      <c r="A8" s="89" t="s">
        <v>2288</v>
      </c>
      <c r="B8" s="90" t="s">
        <v>2403</v>
      </c>
      <c r="C8" s="75" t="s">
        <v>56</v>
      </c>
      <c r="D8" s="117"/>
      <c r="E8" s="14"/>
      <c r="F8" s="15"/>
      <c r="G8" s="65"/>
      <c r="H8" s="65"/>
      <c r="I8" s="118">
        <v>8</v>
      </c>
      <c r="J8" s="86"/>
      <c r="K8" s="49">
        <v>5</v>
      </c>
      <c r="L8" s="49">
        <v>7</v>
      </c>
      <c r="M8" s="49">
        <v>0</v>
      </c>
      <c r="N8" s="49">
        <v>7</v>
      </c>
      <c r="O8" s="49">
        <v>0</v>
      </c>
      <c r="P8" s="50">
        <v>0.16666666666666666</v>
      </c>
      <c r="Q8" s="50">
        <v>0.2857142857142857</v>
      </c>
      <c r="R8" s="49">
        <v>1</v>
      </c>
      <c r="S8" s="49">
        <v>0</v>
      </c>
      <c r="T8" s="49">
        <v>5</v>
      </c>
      <c r="U8" s="49">
        <v>7</v>
      </c>
      <c r="V8" s="49">
        <v>2</v>
      </c>
      <c r="W8" s="50">
        <v>1.1200000000000001</v>
      </c>
      <c r="X8" s="50">
        <v>0.35</v>
      </c>
      <c r="Y8" s="68"/>
      <c r="Z8" s="68"/>
      <c r="AA8" s="68"/>
      <c r="AB8" s="72" t="s">
        <v>2546</v>
      </c>
      <c r="AC8" s="72" t="s">
        <v>2548</v>
      </c>
      <c r="AD8" s="68" t="s">
        <v>2713</v>
      </c>
      <c r="AE8" s="68" t="s">
        <v>2717</v>
      </c>
      <c r="AF8" s="68" t="s">
        <v>2739</v>
      </c>
    </row>
    <row r="9" spans="1:32">
      <c r="A9" s="89" t="s">
        <v>2289</v>
      </c>
      <c r="B9" s="90" t="s">
        <v>2404</v>
      </c>
      <c r="C9" s="75" t="s">
        <v>56</v>
      </c>
      <c r="D9" s="117"/>
      <c r="E9" s="14"/>
      <c r="F9" s="15"/>
      <c r="G9" s="65"/>
      <c r="H9" s="65"/>
      <c r="I9" s="118">
        <v>9</v>
      </c>
      <c r="J9" s="86"/>
      <c r="K9" s="49">
        <v>4</v>
      </c>
      <c r="L9" s="49">
        <v>3</v>
      </c>
      <c r="M9" s="49">
        <v>0</v>
      </c>
      <c r="N9" s="49">
        <v>3</v>
      </c>
      <c r="O9" s="49">
        <v>0</v>
      </c>
      <c r="P9" s="50">
        <v>0</v>
      </c>
      <c r="Q9" s="50">
        <v>0</v>
      </c>
      <c r="R9" s="49">
        <v>1</v>
      </c>
      <c r="S9" s="49">
        <v>0</v>
      </c>
      <c r="T9" s="49">
        <v>4</v>
      </c>
      <c r="U9" s="49">
        <v>3</v>
      </c>
      <c r="V9" s="49">
        <v>2</v>
      </c>
      <c r="W9" s="50">
        <v>1.125</v>
      </c>
      <c r="X9" s="50">
        <v>0.25</v>
      </c>
      <c r="Y9" s="68"/>
      <c r="Z9" s="68"/>
      <c r="AA9" s="68"/>
      <c r="AB9" s="72" t="s">
        <v>2547</v>
      </c>
      <c r="AC9" s="72" t="s">
        <v>2669</v>
      </c>
      <c r="AD9" s="72"/>
      <c r="AE9" s="68" t="s">
        <v>403</v>
      </c>
      <c r="AF9" s="68" t="s">
        <v>2740</v>
      </c>
    </row>
    <row r="10" spans="1:32" ht="14.25" customHeight="1">
      <c r="A10" s="89" t="s">
        <v>2290</v>
      </c>
      <c r="B10" s="90" t="s">
        <v>2405</v>
      </c>
      <c r="C10" s="75" t="s">
        <v>56</v>
      </c>
      <c r="D10" s="117"/>
      <c r="E10" s="14"/>
      <c r="F10" s="15"/>
      <c r="G10" s="65"/>
      <c r="H10" s="65"/>
      <c r="I10" s="118">
        <v>10</v>
      </c>
      <c r="J10" s="86"/>
      <c r="K10" s="49">
        <v>3</v>
      </c>
      <c r="L10" s="49">
        <v>2</v>
      </c>
      <c r="M10" s="49">
        <v>0</v>
      </c>
      <c r="N10" s="49">
        <v>2</v>
      </c>
      <c r="O10" s="49">
        <v>0</v>
      </c>
      <c r="P10" s="50">
        <v>0</v>
      </c>
      <c r="Q10" s="50">
        <v>0</v>
      </c>
      <c r="R10" s="49">
        <v>1</v>
      </c>
      <c r="S10" s="49">
        <v>0</v>
      </c>
      <c r="T10" s="49">
        <v>3</v>
      </c>
      <c r="U10" s="49">
        <v>2</v>
      </c>
      <c r="V10" s="49">
        <v>2</v>
      </c>
      <c r="W10" s="50">
        <v>0.88888900000000004</v>
      </c>
      <c r="X10" s="50">
        <v>0.33333333333333331</v>
      </c>
      <c r="Y10" s="68"/>
      <c r="Z10" s="68"/>
      <c r="AA10" s="68"/>
      <c r="AB10" s="72" t="s">
        <v>2548</v>
      </c>
      <c r="AC10" s="72" t="s">
        <v>2548</v>
      </c>
      <c r="AD10" s="68" t="s">
        <v>439</v>
      </c>
      <c r="AE10" s="68" t="s">
        <v>438</v>
      </c>
      <c r="AF10" s="68" t="s">
        <v>2741</v>
      </c>
    </row>
    <row r="11" spans="1:32">
      <c r="A11" s="89" t="s">
        <v>2291</v>
      </c>
      <c r="B11" s="90" t="s">
        <v>2406</v>
      </c>
      <c r="C11" s="75" t="s">
        <v>56</v>
      </c>
      <c r="D11" s="117"/>
      <c r="E11" s="14"/>
      <c r="F11" s="15"/>
      <c r="G11" s="65"/>
      <c r="H11" s="65"/>
      <c r="I11" s="118">
        <v>11</v>
      </c>
      <c r="J11" s="86"/>
      <c r="K11" s="49">
        <v>3</v>
      </c>
      <c r="L11" s="49">
        <v>3</v>
      </c>
      <c r="M11" s="49">
        <v>0</v>
      </c>
      <c r="N11" s="49">
        <v>3</v>
      </c>
      <c r="O11" s="49">
        <v>1</v>
      </c>
      <c r="P11" s="50">
        <v>0</v>
      </c>
      <c r="Q11" s="50">
        <v>0</v>
      </c>
      <c r="R11" s="49">
        <v>1</v>
      </c>
      <c r="S11" s="49">
        <v>0</v>
      </c>
      <c r="T11" s="49">
        <v>3</v>
      </c>
      <c r="U11" s="49">
        <v>3</v>
      </c>
      <c r="V11" s="49">
        <v>2</v>
      </c>
      <c r="W11" s="50">
        <v>0.88888900000000004</v>
      </c>
      <c r="X11" s="50">
        <v>0.33333333333333331</v>
      </c>
      <c r="Y11" s="68"/>
      <c r="Z11" s="68"/>
      <c r="AA11" s="68" t="s">
        <v>689</v>
      </c>
      <c r="AB11" s="72" t="s">
        <v>2549</v>
      </c>
      <c r="AC11" s="72" t="s">
        <v>2670</v>
      </c>
      <c r="AD11" s="72"/>
      <c r="AE11" s="68" t="s">
        <v>390</v>
      </c>
      <c r="AF11" s="68" t="s">
        <v>2742</v>
      </c>
    </row>
    <row r="12" spans="1:32">
      <c r="A12" s="89" t="s">
        <v>2292</v>
      </c>
      <c r="B12" s="90" t="s">
        <v>2407</v>
      </c>
      <c r="C12" s="75" t="s">
        <v>56</v>
      </c>
      <c r="D12" s="117"/>
      <c r="E12" s="14"/>
      <c r="F12" s="15"/>
      <c r="G12" s="65"/>
      <c r="H12" s="65"/>
      <c r="I12" s="118">
        <v>12</v>
      </c>
      <c r="J12" s="86"/>
      <c r="K12" s="49">
        <v>3</v>
      </c>
      <c r="L12" s="49">
        <v>2</v>
      </c>
      <c r="M12" s="49">
        <v>0</v>
      </c>
      <c r="N12" s="49">
        <v>2</v>
      </c>
      <c r="O12" s="49">
        <v>0</v>
      </c>
      <c r="P12" s="50">
        <v>0</v>
      </c>
      <c r="Q12" s="50">
        <v>0</v>
      </c>
      <c r="R12" s="49">
        <v>1</v>
      </c>
      <c r="S12" s="49">
        <v>0</v>
      </c>
      <c r="T12" s="49">
        <v>3</v>
      </c>
      <c r="U12" s="49">
        <v>2</v>
      </c>
      <c r="V12" s="49">
        <v>2</v>
      </c>
      <c r="W12" s="50">
        <v>0.88888900000000004</v>
      </c>
      <c r="X12" s="50">
        <v>0.33333333333333331</v>
      </c>
      <c r="Y12" s="68" t="s">
        <v>623</v>
      </c>
      <c r="Z12" s="68" t="s">
        <v>652</v>
      </c>
      <c r="AA12" s="68" t="s">
        <v>681</v>
      </c>
      <c r="AB12" s="72" t="s">
        <v>2548</v>
      </c>
      <c r="AC12" s="72" t="s">
        <v>2548</v>
      </c>
      <c r="AD12" s="72"/>
      <c r="AE12" s="68" t="s">
        <v>2718</v>
      </c>
      <c r="AF12" s="68" t="s">
        <v>2743</v>
      </c>
    </row>
    <row r="13" spans="1:32">
      <c r="A13" s="89" t="s">
        <v>2293</v>
      </c>
      <c r="B13" s="90" t="s">
        <v>2408</v>
      </c>
      <c r="C13" s="75" t="s">
        <v>56</v>
      </c>
      <c r="D13" s="117"/>
      <c r="E13" s="14"/>
      <c r="F13" s="15"/>
      <c r="G13" s="65"/>
      <c r="H13" s="65"/>
      <c r="I13" s="118">
        <v>13</v>
      </c>
      <c r="J13" s="86"/>
      <c r="K13" s="49">
        <v>3</v>
      </c>
      <c r="L13" s="49">
        <v>4</v>
      </c>
      <c r="M13" s="49">
        <v>0</v>
      </c>
      <c r="N13" s="49">
        <v>4</v>
      </c>
      <c r="O13" s="49">
        <v>0</v>
      </c>
      <c r="P13" s="50">
        <v>0.33333333333333331</v>
      </c>
      <c r="Q13" s="50">
        <v>0.5</v>
      </c>
      <c r="R13" s="49">
        <v>1</v>
      </c>
      <c r="S13" s="49">
        <v>0</v>
      </c>
      <c r="T13" s="49">
        <v>3</v>
      </c>
      <c r="U13" s="49">
        <v>4</v>
      </c>
      <c r="V13" s="49">
        <v>1</v>
      </c>
      <c r="W13" s="50">
        <v>0.66666700000000001</v>
      </c>
      <c r="X13" s="50">
        <v>0.66666666666666663</v>
      </c>
      <c r="Y13" s="68" t="s">
        <v>620</v>
      </c>
      <c r="Z13" s="68" t="s">
        <v>655</v>
      </c>
      <c r="AA13" s="68"/>
      <c r="AB13" s="72" t="s">
        <v>2550</v>
      </c>
      <c r="AC13" s="72" t="s">
        <v>2671</v>
      </c>
      <c r="AD13" s="72"/>
      <c r="AE13" s="68" t="s">
        <v>2719</v>
      </c>
      <c r="AF13" s="68" t="s">
        <v>2744</v>
      </c>
    </row>
    <row r="14" spans="1:32">
      <c r="A14" s="89" t="s">
        <v>2294</v>
      </c>
      <c r="B14" s="90" t="s">
        <v>2409</v>
      </c>
      <c r="C14" s="75" t="s">
        <v>56</v>
      </c>
      <c r="D14" s="117"/>
      <c r="E14" s="14"/>
      <c r="F14" s="15"/>
      <c r="G14" s="65"/>
      <c r="H14" s="65"/>
      <c r="I14" s="118">
        <v>14</v>
      </c>
      <c r="J14" s="86"/>
      <c r="K14" s="49">
        <v>3</v>
      </c>
      <c r="L14" s="49">
        <v>2</v>
      </c>
      <c r="M14" s="49">
        <v>0</v>
      </c>
      <c r="N14" s="49">
        <v>2</v>
      </c>
      <c r="O14" s="49">
        <v>0</v>
      </c>
      <c r="P14" s="50">
        <v>0</v>
      </c>
      <c r="Q14" s="50">
        <v>0</v>
      </c>
      <c r="R14" s="49">
        <v>1</v>
      </c>
      <c r="S14" s="49">
        <v>0</v>
      </c>
      <c r="T14" s="49">
        <v>3</v>
      </c>
      <c r="U14" s="49">
        <v>2</v>
      </c>
      <c r="V14" s="49">
        <v>2</v>
      </c>
      <c r="W14" s="50">
        <v>0.88888900000000004</v>
      </c>
      <c r="X14" s="50">
        <v>0.33333333333333331</v>
      </c>
      <c r="Y14" s="68" t="s">
        <v>617</v>
      </c>
      <c r="Z14" s="68" t="s">
        <v>652</v>
      </c>
      <c r="AA14" s="68" t="s">
        <v>681</v>
      </c>
      <c r="AB14" s="72" t="s">
        <v>2551</v>
      </c>
      <c r="AC14" s="72" t="s">
        <v>2672</v>
      </c>
      <c r="AD14" s="72"/>
      <c r="AE14" s="68" t="s">
        <v>427</v>
      </c>
      <c r="AF14" s="68" t="s">
        <v>2745</v>
      </c>
    </row>
    <row r="15" spans="1:32">
      <c r="A15" s="89" t="s">
        <v>2295</v>
      </c>
      <c r="B15" s="90" t="s">
        <v>2398</v>
      </c>
      <c r="C15" s="75" t="s">
        <v>59</v>
      </c>
      <c r="D15" s="117"/>
      <c r="E15" s="14"/>
      <c r="F15" s="15"/>
      <c r="G15" s="65"/>
      <c r="H15" s="65"/>
      <c r="I15" s="118">
        <v>15</v>
      </c>
      <c r="J15" s="86"/>
      <c r="K15" s="49">
        <v>3</v>
      </c>
      <c r="L15" s="49">
        <v>2</v>
      </c>
      <c r="M15" s="49">
        <v>0</v>
      </c>
      <c r="N15" s="49">
        <v>2</v>
      </c>
      <c r="O15" s="49">
        <v>0</v>
      </c>
      <c r="P15" s="50">
        <v>0</v>
      </c>
      <c r="Q15" s="50">
        <v>0</v>
      </c>
      <c r="R15" s="49">
        <v>1</v>
      </c>
      <c r="S15" s="49">
        <v>0</v>
      </c>
      <c r="T15" s="49">
        <v>3</v>
      </c>
      <c r="U15" s="49">
        <v>2</v>
      </c>
      <c r="V15" s="49">
        <v>2</v>
      </c>
      <c r="W15" s="50">
        <v>0.88888900000000004</v>
      </c>
      <c r="X15" s="50">
        <v>0.33333333333333331</v>
      </c>
      <c r="Y15" s="68"/>
      <c r="Z15" s="68"/>
      <c r="AA15" s="68"/>
      <c r="AB15" s="72" t="s">
        <v>2552</v>
      </c>
      <c r="AC15" s="72" t="s">
        <v>2673</v>
      </c>
      <c r="AD15" s="72"/>
      <c r="AE15" s="68" t="s">
        <v>401</v>
      </c>
      <c r="AF15" s="68" t="s">
        <v>2746</v>
      </c>
    </row>
    <row r="16" spans="1:32">
      <c r="A16" s="89" t="s">
        <v>2296</v>
      </c>
      <c r="B16" s="90" t="s">
        <v>2399</v>
      </c>
      <c r="C16" s="75" t="s">
        <v>59</v>
      </c>
      <c r="D16" s="117"/>
      <c r="E16" s="14"/>
      <c r="F16" s="15"/>
      <c r="G16" s="65"/>
      <c r="H16" s="65"/>
      <c r="I16" s="118">
        <v>16</v>
      </c>
      <c r="J16" s="86"/>
      <c r="K16" s="49">
        <v>3</v>
      </c>
      <c r="L16" s="49">
        <v>2</v>
      </c>
      <c r="M16" s="49">
        <v>0</v>
      </c>
      <c r="N16" s="49">
        <v>2</v>
      </c>
      <c r="O16" s="49">
        <v>0</v>
      </c>
      <c r="P16" s="50">
        <v>0</v>
      </c>
      <c r="Q16" s="50">
        <v>0</v>
      </c>
      <c r="R16" s="49">
        <v>1</v>
      </c>
      <c r="S16" s="49">
        <v>0</v>
      </c>
      <c r="T16" s="49">
        <v>3</v>
      </c>
      <c r="U16" s="49">
        <v>2</v>
      </c>
      <c r="V16" s="49">
        <v>2</v>
      </c>
      <c r="W16" s="50">
        <v>0.88888900000000004</v>
      </c>
      <c r="X16" s="50">
        <v>0.33333333333333331</v>
      </c>
      <c r="Y16" s="68"/>
      <c r="Z16" s="68"/>
      <c r="AA16" s="68"/>
      <c r="AB16" s="72" t="s">
        <v>2548</v>
      </c>
      <c r="AC16" s="72" t="s">
        <v>2548</v>
      </c>
      <c r="AD16" s="68" t="s">
        <v>405</v>
      </c>
      <c r="AE16" s="68" t="s">
        <v>404</v>
      </c>
      <c r="AF16" s="68" t="s">
        <v>2747</v>
      </c>
    </row>
    <row r="17" spans="1:32">
      <c r="A17" s="89" t="s">
        <v>2297</v>
      </c>
      <c r="B17" s="90" t="s">
        <v>2400</v>
      </c>
      <c r="C17" s="75" t="s">
        <v>59</v>
      </c>
      <c r="D17" s="117"/>
      <c r="E17" s="14"/>
      <c r="F17" s="15"/>
      <c r="G17" s="65"/>
      <c r="H17" s="65"/>
      <c r="I17" s="118">
        <v>17</v>
      </c>
      <c r="J17" s="86"/>
      <c r="K17" s="49">
        <v>2</v>
      </c>
      <c r="L17" s="49">
        <v>1</v>
      </c>
      <c r="M17" s="49">
        <v>0</v>
      </c>
      <c r="N17" s="49">
        <v>1</v>
      </c>
      <c r="O17" s="49">
        <v>0</v>
      </c>
      <c r="P17" s="50">
        <v>0</v>
      </c>
      <c r="Q17" s="50">
        <v>0</v>
      </c>
      <c r="R17" s="49">
        <v>1</v>
      </c>
      <c r="S17" s="49">
        <v>0</v>
      </c>
      <c r="T17" s="49">
        <v>2</v>
      </c>
      <c r="U17" s="49">
        <v>1</v>
      </c>
      <c r="V17" s="49">
        <v>1</v>
      </c>
      <c r="W17" s="50">
        <v>0.5</v>
      </c>
      <c r="X17" s="50">
        <v>0.5</v>
      </c>
      <c r="Y17" s="68" t="s">
        <v>630</v>
      </c>
      <c r="Z17" s="68" t="s">
        <v>645</v>
      </c>
      <c r="AA17" s="68"/>
      <c r="AB17" s="72" t="s">
        <v>2548</v>
      </c>
      <c r="AC17" s="72" t="s">
        <v>2548</v>
      </c>
      <c r="AD17" s="72"/>
      <c r="AE17" s="68" t="s">
        <v>437</v>
      </c>
      <c r="AF17" s="68" t="s">
        <v>2748</v>
      </c>
    </row>
    <row r="18" spans="1:32">
      <c r="A18" s="89" t="s">
        <v>2298</v>
      </c>
      <c r="B18" s="90" t="s">
        <v>2401</v>
      </c>
      <c r="C18" s="75" t="s">
        <v>59</v>
      </c>
      <c r="D18" s="117"/>
      <c r="E18" s="14"/>
      <c r="F18" s="15"/>
      <c r="G18" s="65"/>
      <c r="H18" s="65"/>
      <c r="I18" s="118">
        <v>18</v>
      </c>
      <c r="J18" s="86"/>
      <c r="K18" s="49">
        <v>2</v>
      </c>
      <c r="L18" s="49">
        <v>0</v>
      </c>
      <c r="M18" s="49">
        <v>7</v>
      </c>
      <c r="N18" s="49">
        <v>7</v>
      </c>
      <c r="O18" s="49">
        <v>4</v>
      </c>
      <c r="P18" s="50">
        <v>0</v>
      </c>
      <c r="Q18" s="50">
        <v>0</v>
      </c>
      <c r="R18" s="49">
        <v>1</v>
      </c>
      <c r="S18" s="49">
        <v>0</v>
      </c>
      <c r="T18" s="49">
        <v>2</v>
      </c>
      <c r="U18" s="49">
        <v>7</v>
      </c>
      <c r="V18" s="49">
        <v>1</v>
      </c>
      <c r="W18" s="50">
        <v>0.5</v>
      </c>
      <c r="X18" s="50">
        <v>0.5</v>
      </c>
      <c r="Y18" s="68" t="s">
        <v>2447</v>
      </c>
      <c r="Z18" s="68" t="s">
        <v>659</v>
      </c>
      <c r="AA18" s="68"/>
      <c r="AB18" s="72" t="s">
        <v>2553</v>
      </c>
      <c r="AC18" s="72" t="s">
        <v>2674</v>
      </c>
      <c r="AD18" s="72"/>
      <c r="AE18" s="68" t="s">
        <v>384</v>
      </c>
      <c r="AF18" s="68" t="s">
        <v>2749</v>
      </c>
    </row>
    <row r="19" spans="1:32">
      <c r="A19" s="89" t="s">
        <v>2299</v>
      </c>
      <c r="B19" s="90" t="s">
        <v>2402</v>
      </c>
      <c r="C19" s="75" t="s">
        <v>59</v>
      </c>
      <c r="D19" s="117"/>
      <c r="E19" s="14"/>
      <c r="F19" s="15"/>
      <c r="G19" s="65"/>
      <c r="H19" s="65"/>
      <c r="I19" s="118">
        <v>19</v>
      </c>
      <c r="J19" s="86"/>
      <c r="K19" s="49">
        <v>2</v>
      </c>
      <c r="L19" s="49">
        <v>1</v>
      </c>
      <c r="M19" s="49">
        <v>0</v>
      </c>
      <c r="N19" s="49">
        <v>1</v>
      </c>
      <c r="O19" s="49">
        <v>0</v>
      </c>
      <c r="P19" s="50">
        <v>0</v>
      </c>
      <c r="Q19" s="50">
        <v>0</v>
      </c>
      <c r="R19" s="49">
        <v>1</v>
      </c>
      <c r="S19" s="49">
        <v>0</v>
      </c>
      <c r="T19" s="49">
        <v>2</v>
      </c>
      <c r="U19" s="49">
        <v>1</v>
      </c>
      <c r="V19" s="49">
        <v>1</v>
      </c>
      <c r="W19" s="50">
        <v>0.5</v>
      </c>
      <c r="X19" s="50">
        <v>0.5</v>
      </c>
      <c r="Y19" s="68"/>
      <c r="Z19" s="68"/>
      <c r="AA19" s="68"/>
      <c r="AB19" s="72" t="s">
        <v>2548</v>
      </c>
      <c r="AC19" s="72" t="s">
        <v>2548</v>
      </c>
      <c r="AD19" s="68" t="s">
        <v>436</v>
      </c>
      <c r="AE19" s="68"/>
      <c r="AF19" s="68" t="s">
        <v>2750</v>
      </c>
    </row>
    <row r="20" spans="1:32">
      <c r="A20" s="89" t="s">
        <v>2300</v>
      </c>
      <c r="B20" s="90" t="s">
        <v>2403</v>
      </c>
      <c r="C20" s="75" t="s">
        <v>59</v>
      </c>
      <c r="D20" s="117"/>
      <c r="E20" s="14"/>
      <c r="F20" s="15"/>
      <c r="G20" s="65"/>
      <c r="H20" s="65"/>
      <c r="I20" s="118">
        <v>20</v>
      </c>
      <c r="J20" s="86"/>
      <c r="K20" s="49">
        <v>2</v>
      </c>
      <c r="L20" s="49">
        <v>1</v>
      </c>
      <c r="M20" s="49">
        <v>0</v>
      </c>
      <c r="N20" s="49">
        <v>1</v>
      </c>
      <c r="O20" s="49">
        <v>0</v>
      </c>
      <c r="P20" s="50">
        <v>0</v>
      </c>
      <c r="Q20" s="50">
        <v>0</v>
      </c>
      <c r="R20" s="49">
        <v>1</v>
      </c>
      <c r="S20" s="49">
        <v>0</v>
      </c>
      <c r="T20" s="49">
        <v>2</v>
      </c>
      <c r="U20" s="49">
        <v>1</v>
      </c>
      <c r="V20" s="49">
        <v>1</v>
      </c>
      <c r="W20" s="50">
        <v>0.5</v>
      </c>
      <c r="X20" s="50">
        <v>0.5</v>
      </c>
      <c r="Y20" s="68"/>
      <c r="Z20" s="68"/>
      <c r="AA20" s="68"/>
      <c r="AB20" s="72" t="s">
        <v>2548</v>
      </c>
      <c r="AC20" s="72" t="s">
        <v>2548</v>
      </c>
      <c r="AD20" s="68" t="s">
        <v>435</v>
      </c>
      <c r="AE20" s="68"/>
      <c r="AF20" s="68" t="s">
        <v>2751</v>
      </c>
    </row>
    <row r="21" spans="1:32">
      <c r="A21" s="89" t="s">
        <v>2301</v>
      </c>
      <c r="B21" s="90" t="s">
        <v>2404</v>
      </c>
      <c r="C21" s="75" t="s">
        <v>59</v>
      </c>
      <c r="D21" s="117"/>
      <c r="E21" s="14"/>
      <c r="F21" s="15"/>
      <c r="G21" s="65"/>
      <c r="H21" s="65"/>
      <c r="I21" s="118">
        <v>21</v>
      </c>
      <c r="J21" s="86"/>
      <c r="K21" s="49">
        <v>2</v>
      </c>
      <c r="L21" s="49">
        <v>2</v>
      </c>
      <c r="M21" s="49">
        <v>0</v>
      </c>
      <c r="N21" s="49">
        <v>2</v>
      </c>
      <c r="O21" s="49">
        <v>1</v>
      </c>
      <c r="P21" s="50">
        <v>0</v>
      </c>
      <c r="Q21" s="50">
        <v>0</v>
      </c>
      <c r="R21" s="49">
        <v>1</v>
      </c>
      <c r="S21" s="49">
        <v>0</v>
      </c>
      <c r="T21" s="49">
        <v>2</v>
      </c>
      <c r="U21" s="49">
        <v>2</v>
      </c>
      <c r="V21" s="49">
        <v>1</v>
      </c>
      <c r="W21" s="50">
        <v>0.5</v>
      </c>
      <c r="X21" s="50">
        <v>0.5</v>
      </c>
      <c r="Y21" s="68"/>
      <c r="Z21" s="68"/>
      <c r="AA21" s="68" t="s">
        <v>686</v>
      </c>
      <c r="AB21" s="72" t="s">
        <v>2554</v>
      </c>
      <c r="AC21" s="72" t="s">
        <v>2675</v>
      </c>
      <c r="AD21" s="72"/>
      <c r="AE21" s="68" t="s">
        <v>372</v>
      </c>
      <c r="AF21" s="68" t="s">
        <v>2752</v>
      </c>
    </row>
    <row r="22" spans="1:32">
      <c r="A22" s="89" t="s">
        <v>2302</v>
      </c>
      <c r="B22" s="90" t="s">
        <v>2405</v>
      </c>
      <c r="C22" s="75" t="s">
        <v>59</v>
      </c>
      <c r="D22" s="117"/>
      <c r="E22" s="14"/>
      <c r="F22" s="15"/>
      <c r="G22" s="65"/>
      <c r="H22" s="65"/>
      <c r="I22" s="118">
        <v>22</v>
      </c>
      <c r="J22" s="86"/>
      <c r="K22" s="49">
        <v>2</v>
      </c>
      <c r="L22" s="49">
        <v>1</v>
      </c>
      <c r="M22" s="49">
        <v>0</v>
      </c>
      <c r="N22" s="49">
        <v>1</v>
      </c>
      <c r="O22" s="49">
        <v>0</v>
      </c>
      <c r="P22" s="50">
        <v>0</v>
      </c>
      <c r="Q22" s="50">
        <v>0</v>
      </c>
      <c r="R22" s="49">
        <v>1</v>
      </c>
      <c r="S22" s="49">
        <v>0</v>
      </c>
      <c r="T22" s="49">
        <v>2</v>
      </c>
      <c r="U22" s="49">
        <v>1</v>
      </c>
      <c r="V22" s="49">
        <v>1</v>
      </c>
      <c r="W22" s="50">
        <v>0.5</v>
      </c>
      <c r="X22" s="50">
        <v>0.5</v>
      </c>
      <c r="Y22" s="68"/>
      <c r="Z22" s="68"/>
      <c r="AA22" s="68"/>
      <c r="AB22" s="72" t="s">
        <v>2548</v>
      </c>
      <c r="AC22" s="72" t="s">
        <v>2548</v>
      </c>
      <c r="AD22" s="68" t="s">
        <v>432</v>
      </c>
      <c r="AE22" s="68"/>
      <c r="AF22" s="68" t="s">
        <v>2753</v>
      </c>
    </row>
    <row r="23" spans="1:32">
      <c r="A23" s="89" t="s">
        <v>2303</v>
      </c>
      <c r="B23" s="90" t="s">
        <v>2406</v>
      </c>
      <c r="C23" s="75" t="s">
        <v>59</v>
      </c>
      <c r="D23" s="117"/>
      <c r="E23" s="14"/>
      <c r="F23" s="15"/>
      <c r="G23" s="65"/>
      <c r="H23" s="65"/>
      <c r="I23" s="118">
        <v>23</v>
      </c>
      <c r="J23" s="86"/>
      <c r="K23" s="49">
        <v>2</v>
      </c>
      <c r="L23" s="49">
        <v>2</v>
      </c>
      <c r="M23" s="49">
        <v>0</v>
      </c>
      <c r="N23" s="49">
        <v>2</v>
      </c>
      <c r="O23" s="49">
        <v>1</v>
      </c>
      <c r="P23" s="50">
        <v>0</v>
      </c>
      <c r="Q23" s="50">
        <v>0</v>
      </c>
      <c r="R23" s="49">
        <v>1</v>
      </c>
      <c r="S23" s="49">
        <v>0</v>
      </c>
      <c r="T23" s="49">
        <v>2</v>
      </c>
      <c r="U23" s="49">
        <v>2</v>
      </c>
      <c r="V23" s="49">
        <v>1</v>
      </c>
      <c r="W23" s="50">
        <v>0.5</v>
      </c>
      <c r="X23" s="50">
        <v>0.5</v>
      </c>
      <c r="Y23" s="68"/>
      <c r="Z23" s="68"/>
      <c r="AA23" s="68"/>
      <c r="AB23" s="72" t="s">
        <v>2555</v>
      </c>
      <c r="AC23" s="72" t="s">
        <v>2676</v>
      </c>
      <c r="AD23" s="72"/>
      <c r="AE23" s="68" t="s">
        <v>367</v>
      </c>
      <c r="AF23" s="68" t="s">
        <v>2754</v>
      </c>
    </row>
    <row r="24" spans="1:32">
      <c r="A24" s="89" t="s">
        <v>2304</v>
      </c>
      <c r="B24" s="90" t="s">
        <v>2407</v>
      </c>
      <c r="C24" s="75" t="s">
        <v>59</v>
      </c>
      <c r="D24" s="117"/>
      <c r="E24" s="14"/>
      <c r="F24" s="15"/>
      <c r="G24" s="65"/>
      <c r="H24" s="65"/>
      <c r="I24" s="118">
        <v>24</v>
      </c>
      <c r="J24" s="86"/>
      <c r="K24" s="49">
        <v>2</v>
      </c>
      <c r="L24" s="49">
        <v>1</v>
      </c>
      <c r="M24" s="49">
        <v>0</v>
      </c>
      <c r="N24" s="49">
        <v>1</v>
      </c>
      <c r="O24" s="49">
        <v>0</v>
      </c>
      <c r="P24" s="50">
        <v>0</v>
      </c>
      <c r="Q24" s="50">
        <v>0</v>
      </c>
      <c r="R24" s="49">
        <v>1</v>
      </c>
      <c r="S24" s="49">
        <v>0</v>
      </c>
      <c r="T24" s="49">
        <v>2</v>
      </c>
      <c r="U24" s="49">
        <v>1</v>
      </c>
      <c r="V24" s="49">
        <v>1</v>
      </c>
      <c r="W24" s="50">
        <v>0.5</v>
      </c>
      <c r="X24" s="50">
        <v>0.5</v>
      </c>
      <c r="Y24" s="68"/>
      <c r="Z24" s="68"/>
      <c r="AA24" s="68"/>
      <c r="AB24" s="72" t="s">
        <v>2556</v>
      </c>
      <c r="AC24" s="72" t="s">
        <v>2548</v>
      </c>
      <c r="AD24" s="68" t="s">
        <v>431</v>
      </c>
      <c r="AE24" s="68"/>
      <c r="AF24" s="68" t="s">
        <v>2755</v>
      </c>
    </row>
    <row r="25" spans="1:32">
      <c r="A25" s="89" t="s">
        <v>2305</v>
      </c>
      <c r="B25" s="90" t="s">
        <v>2408</v>
      </c>
      <c r="C25" s="75" t="s">
        <v>59</v>
      </c>
      <c r="D25" s="117"/>
      <c r="E25" s="14"/>
      <c r="F25" s="15"/>
      <c r="G25" s="65"/>
      <c r="H25" s="65"/>
      <c r="I25" s="118">
        <v>25</v>
      </c>
      <c r="J25" s="86"/>
      <c r="K25" s="49">
        <v>2</v>
      </c>
      <c r="L25" s="49">
        <v>1</v>
      </c>
      <c r="M25" s="49">
        <v>0</v>
      </c>
      <c r="N25" s="49">
        <v>1</v>
      </c>
      <c r="O25" s="49">
        <v>0</v>
      </c>
      <c r="P25" s="50">
        <v>0</v>
      </c>
      <c r="Q25" s="50">
        <v>0</v>
      </c>
      <c r="R25" s="49">
        <v>1</v>
      </c>
      <c r="S25" s="49">
        <v>0</v>
      </c>
      <c r="T25" s="49">
        <v>2</v>
      </c>
      <c r="U25" s="49">
        <v>1</v>
      </c>
      <c r="V25" s="49">
        <v>1</v>
      </c>
      <c r="W25" s="50">
        <v>0.5</v>
      </c>
      <c r="X25" s="50">
        <v>0.5</v>
      </c>
      <c r="Y25" s="68"/>
      <c r="Z25" s="68"/>
      <c r="AA25" s="68" t="s">
        <v>683</v>
      </c>
      <c r="AB25" s="72" t="s">
        <v>2482</v>
      </c>
      <c r="AC25" s="72" t="s">
        <v>2548</v>
      </c>
      <c r="AD25" s="72"/>
      <c r="AE25" s="68" t="s">
        <v>430</v>
      </c>
      <c r="AF25" s="68" t="s">
        <v>2756</v>
      </c>
    </row>
    <row r="26" spans="1:32">
      <c r="A26" s="89" t="s">
        <v>2306</v>
      </c>
      <c r="B26" s="90" t="s">
        <v>2409</v>
      </c>
      <c r="C26" s="75" t="s">
        <v>59</v>
      </c>
      <c r="D26" s="117"/>
      <c r="E26" s="14"/>
      <c r="F26" s="15"/>
      <c r="G26" s="65"/>
      <c r="H26" s="65"/>
      <c r="I26" s="118">
        <v>26</v>
      </c>
      <c r="J26" s="86"/>
      <c r="K26" s="49">
        <v>2</v>
      </c>
      <c r="L26" s="49">
        <v>2</v>
      </c>
      <c r="M26" s="49">
        <v>0</v>
      </c>
      <c r="N26" s="49">
        <v>2</v>
      </c>
      <c r="O26" s="49">
        <v>0</v>
      </c>
      <c r="P26" s="50">
        <v>1</v>
      </c>
      <c r="Q26" s="50">
        <v>1</v>
      </c>
      <c r="R26" s="49">
        <v>1</v>
      </c>
      <c r="S26" s="49">
        <v>0</v>
      </c>
      <c r="T26" s="49">
        <v>2</v>
      </c>
      <c r="U26" s="49">
        <v>2</v>
      </c>
      <c r="V26" s="49">
        <v>1</v>
      </c>
      <c r="W26" s="50">
        <v>0.5</v>
      </c>
      <c r="X26" s="50">
        <v>1</v>
      </c>
      <c r="Y26" s="68"/>
      <c r="Z26" s="68"/>
      <c r="AA26" s="68"/>
      <c r="AB26" s="72" t="s">
        <v>2557</v>
      </c>
      <c r="AC26" s="72" t="s">
        <v>2677</v>
      </c>
      <c r="AD26" s="68" t="s">
        <v>353</v>
      </c>
      <c r="AE26" s="68" t="s">
        <v>2720</v>
      </c>
      <c r="AF26" s="68" t="s">
        <v>2720</v>
      </c>
    </row>
    <row r="27" spans="1:32">
      <c r="A27" s="67" t="s">
        <v>2307</v>
      </c>
      <c r="B27" s="75" t="s">
        <v>2398</v>
      </c>
      <c r="C27" s="75" t="s">
        <v>61</v>
      </c>
      <c r="D27" s="117"/>
      <c r="E27" s="14"/>
      <c r="F27" s="15"/>
      <c r="G27" s="65"/>
      <c r="H27" s="65"/>
      <c r="I27" s="118">
        <v>27</v>
      </c>
      <c r="J27" s="86"/>
      <c r="K27" s="49">
        <v>2</v>
      </c>
      <c r="L27" s="49">
        <v>1</v>
      </c>
      <c r="M27" s="49">
        <v>0</v>
      </c>
      <c r="N27" s="49">
        <v>1</v>
      </c>
      <c r="O27" s="49">
        <v>0</v>
      </c>
      <c r="P27" s="50">
        <v>0</v>
      </c>
      <c r="Q27" s="50">
        <v>0</v>
      </c>
      <c r="R27" s="49">
        <v>1</v>
      </c>
      <c r="S27" s="49">
        <v>0</v>
      </c>
      <c r="T27" s="49">
        <v>2</v>
      </c>
      <c r="U27" s="49">
        <v>1</v>
      </c>
      <c r="V27" s="49">
        <v>1</v>
      </c>
      <c r="W27" s="50">
        <v>0.5</v>
      </c>
      <c r="X27" s="50">
        <v>0.5</v>
      </c>
      <c r="Y27" s="68" t="s">
        <v>616</v>
      </c>
      <c r="Z27" s="68" t="s">
        <v>649</v>
      </c>
      <c r="AA27" s="68"/>
      <c r="AB27" s="72" t="s">
        <v>2548</v>
      </c>
      <c r="AC27" s="72" t="s">
        <v>2548</v>
      </c>
      <c r="AD27" s="72"/>
      <c r="AE27" s="68" t="s">
        <v>426</v>
      </c>
      <c r="AF27" s="68" t="s">
        <v>2757</v>
      </c>
    </row>
    <row r="28" spans="1:32">
      <c r="A28" s="67" t="s">
        <v>2308</v>
      </c>
      <c r="B28" s="75" t="s">
        <v>2399</v>
      </c>
      <c r="C28" s="75" t="s">
        <v>61</v>
      </c>
      <c r="D28" s="117"/>
      <c r="E28" s="14"/>
      <c r="F28" s="15"/>
      <c r="G28" s="65"/>
      <c r="H28" s="65"/>
      <c r="I28" s="118">
        <v>28</v>
      </c>
      <c r="J28" s="86"/>
      <c r="K28" s="49">
        <v>2</v>
      </c>
      <c r="L28" s="49">
        <v>1</v>
      </c>
      <c r="M28" s="49">
        <v>0</v>
      </c>
      <c r="N28" s="49">
        <v>1</v>
      </c>
      <c r="O28" s="49">
        <v>0</v>
      </c>
      <c r="P28" s="50">
        <v>0</v>
      </c>
      <c r="Q28" s="50">
        <v>0</v>
      </c>
      <c r="R28" s="49">
        <v>1</v>
      </c>
      <c r="S28" s="49">
        <v>0</v>
      </c>
      <c r="T28" s="49">
        <v>2</v>
      </c>
      <c r="U28" s="49">
        <v>1</v>
      </c>
      <c r="V28" s="49">
        <v>1</v>
      </c>
      <c r="W28" s="50">
        <v>0.5</v>
      </c>
      <c r="X28" s="50">
        <v>0.5</v>
      </c>
      <c r="Y28" s="68"/>
      <c r="Z28" s="68"/>
      <c r="AA28" s="68"/>
      <c r="AB28" s="72" t="s">
        <v>2558</v>
      </c>
      <c r="AC28" s="72" t="s">
        <v>2548</v>
      </c>
      <c r="AD28" s="72"/>
      <c r="AE28" s="68" t="s">
        <v>425</v>
      </c>
      <c r="AF28" s="68" t="s">
        <v>2758</v>
      </c>
    </row>
    <row r="29" spans="1:32">
      <c r="A29" s="67" t="s">
        <v>2309</v>
      </c>
      <c r="B29" s="75" t="s">
        <v>2400</v>
      </c>
      <c r="C29" s="75" t="s">
        <v>61</v>
      </c>
      <c r="D29" s="117"/>
      <c r="E29" s="14"/>
      <c r="F29" s="15"/>
      <c r="G29" s="65"/>
      <c r="H29" s="65"/>
      <c r="I29" s="118">
        <v>29</v>
      </c>
      <c r="J29" s="86"/>
      <c r="K29" s="49">
        <v>2</v>
      </c>
      <c r="L29" s="49">
        <v>1</v>
      </c>
      <c r="M29" s="49">
        <v>0</v>
      </c>
      <c r="N29" s="49">
        <v>1</v>
      </c>
      <c r="O29" s="49">
        <v>0</v>
      </c>
      <c r="P29" s="50">
        <v>0</v>
      </c>
      <c r="Q29" s="50">
        <v>0</v>
      </c>
      <c r="R29" s="49">
        <v>1</v>
      </c>
      <c r="S29" s="49">
        <v>0</v>
      </c>
      <c r="T29" s="49">
        <v>2</v>
      </c>
      <c r="U29" s="49">
        <v>1</v>
      </c>
      <c r="V29" s="49">
        <v>1</v>
      </c>
      <c r="W29" s="50">
        <v>0.5</v>
      </c>
      <c r="X29" s="50">
        <v>0.5</v>
      </c>
      <c r="Y29" s="68"/>
      <c r="Z29" s="68"/>
      <c r="AA29" s="68"/>
      <c r="AB29" s="72" t="s">
        <v>2548</v>
      </c>
      <c r="AC29" s="72" t="s">
        <v>2548</v>
      </c>
      <c r="AD29" s="68" t="s">
        <v>421</v>
      </c>
      <c r="AE29" s="68"/>
      <c r="AF29" s="68" t="s">
        <v>2759</v>
      </c>
    </row>
    <row r="30" spans="1:32">
      <c r="A30" s="67" t="s">
        <v>2310</v>
      </c>
      <c r="B30" s="75" t="s">
        <v>2401</v>
      </c>
      <c r="C30" s="75" t="s">
        <v>61</v>
      </c>
      <c r="D30" s="117"/>
      <c r="E30" s="14"/>
      <c r="F30" s="15"/>
      <c r="G30" s="65"/>
      <c r="H30" s="65"/>
      <c r="I30" s="118">
        <v>30</v>
      </c>
      <c r="J30" s="86"/>
      <c r="K30" s="49">
        <v>2</v>
      </c>
      <c r="L30" s="49">
        <v>1</v>
      </c>
      <c r="M30" s="49">
        <v>0</v>
      </c>
      <c r="N30" s="49">
        <v>1</v>
      </c>
      <c r="O30" s="49">
        <v>0</v>
      </c>
      <c r="P30" s="50">
        <v>0</v>
      </c>
      <c r="Q30" s="50">
        <v>0</v>
      </c>
      <c r="R30" s="49">
        <v>1</v>
      </c>
      <c r="S30" s="49">
        <v>0</v>
      </c>
      <c r="T30" s="49">
        <v>2</v>
      </c>
      <c r="U30" s="49">
        <v>1</v>
      </c>
      <c r="V30" s="49">
        <v>1</v>
      </c>
      <c r="W30" s="50">
        <v>0.5</v>
      </c>
      <c r="X30" s="50">
        <v>0.5</v>
      </c>
      <c r="Y30" s="68"/>
      <c r="Z30" s="68"/>
      <c r="AA30" s="68"/>
      <c r="AB30" s="72" t="s">
        <v>2548</v>
      </c>
      <c r="AC30" s="72" t="s">
        <v>2548</v>
      </c>
      <c r="AD30" s="72"/>
      <c r="AE30" s="68" t="s">
        <v>420</v>
      </c>
      <c r="AF30" s="68" t="s">
        <v>2760</v>
      </c>
    </row>
    <row r="31" spans="1:32">
      <c r="A31" s="67" t="s">
        <v>2311</v>
      </c>
      <c r="B31" s="75" t="s">
        <v>2402</v>
      </c>
      <c r="C31" s="75" t="s">
        <v>61</v>
      </c>
      <c r="D31" s="117"/>
      <c r="E31" s="14"/>
      <c r="F31" s="15"/>
      <c r="G31" s="65"/>
      <c r="H31" s="65"/>
      <c r="I31" s="118">
        <v>31</v>
      </c>
      <c r="J31" s="86"/>
      <c r="K31" s="49">
        <v>2</v>
      </c>
      <c r="L31" s="49">
        <v>2</v>
      </c>
      <c r="M31" s="49">
        <v>0</v>
      </c>
      <c r="N31" s="49">
        <v>2</v>
      </c>
      <c r="O31" s="49">
        <v>1</v>
      </c>
      <c r="P31" s="50">
        <v>0</v>
      </c>
      <c r="Q31" s="50">
        <v>0</v>
      </c>
      <c r="R31" s="49">
        <v>1</v>
      </c>
      <c r="S31" s="49">
        <v>0</v>
      </c>
      <c r="T31" s="49">
        <v>2</v>
      </c>
      <c r="U31" s="49">
        <v>2</v>
      </c>
      <c r="V31" s="49">
        <v>1</v>
      </c>
      <c r="W31" s="50">
        <v>0.5</v>
      </c>
      <c r="X31" s="50">
        <v>0.5</v>
      </c>
      <c r="Y31" s="68"/>
      <c r="Z31" s="68"/>
      <c r="AA31" s="68"/>
      <c r="AB31" s="72" t="s">
        <v>2559</v>
      </c>
      <c r="AC31" s="72" t="s">
        <v>2678</v>
      </c>
      <c r="AD31" s="72"/>
      <c r="AE31" s="68" t="s">
        <v>334</v>
      </c>
      <c r="AF31" s="68" t="s">
        <v>2761</v>
      </c>
    </row>
    <row r="32" spans="1:32">
      <c r="A32" s="67" t="s">
        <v>2312</v>
      </c>
      <c r="B32" s="75" t="s">
        <v>2403</v>
      </c>
      <c r="C32" s="75" t="s">
        <v>61</v>
      </c>
      <c r="D32" s="117"/>
      <c r="E32" s="14"/>
      <c r="F32" s="15"/>
      <c r="G32" s="65"/>
      <c r="H32" s="65"/>
      <c r="I32" s="118">
        <v>32</v>
      </c>
      <c r="J32" s="86"/>
      <c r="K32" s="49">
        <v>2</v>
      </c>
      <c r="L32" s="49">
        <v>1</v>
      </c>
      <c r="M32" s="49">
        <v>0</v>
      </c>
      <c r="N32" s="49">
        <v>1</v>
      </c>
      <c r="O32" s="49">
        <v>0</v>
      </c>
      <c r="P32" s="50">
        <v>0</v>
      </c>
      <c r="Q32" s="50">
        <v>0</v>
      </c>
      <c r="R32" s="49">
        <v>1</v>
      </c>
      <c r="S32" s="49">
        <v>0</v>
      </c>
      <c r="T32" s="49">
        <v>2</v>
      </c>
      <c r="U32" s="49">
        <v>1</v>
      </c>
      <c r="V32" s="49">
        <v>1</v>
      </c>
      <c r="W32" s="50">
        <v>0.5</v>
      </c>
      <c r="X32" s="50">
        <v>0.5</v>
      </c>
      <c r="Y32" s="68"/>
      <c r="Z32" s="68"/>
      <c r="AA32" s="68" t="s">
        <v>679</v>
      </c>
      <c r="AB32" s="72" t="s">
        <v>2548</v>
      </c>
      <c r="AC32" s="72" t="s">
        <v>2548</v>
      </c>
      <c r="AD32" s="68" t="s">
        <v>419</v>
      </c>
      <c r="AE32" s="68"/>
      <c r="AF32" s="68" t="s">
        <v>2762</v>
      </c>
    </row>
    <row r="33" spans="1:32">
      <c r="A33" s="67" t="s">
        <v>2313</v>
      </c>
      <c r="B33" s="75" t="s">
        <v>2404</v>
      </c>
      <c r="C33" s="75" t="s">
        <v>61</v>
      </c>
      <c r="D33" s="117"/>
      <c r="E33" s="14"/>
      <c r="F33" s="15"/>
      <c r="G33" s="65"/>
      <c r="H33" s="65"/>
      <c r="I33" s="118">
        <v>33</v>
      </c>
      <c r="J33" s="86"/>
      <c r="K33" s="49">
        <v>2</v>
      </c>
      <c r="L33" s="49">
        <v>1</v>
      </c>
      <c r="M33" s="49">
        <v>0</v>
      </c>
      <c r="N33" s="49">
        <v>1</v>
      </c>
      <c r="O33" s="49">
        <v>0</v>
      </c>
      <c r="P33" s="50">
        <v>0</v>
      </c>
      <c r="Q33" s="50">
        <v>0</v>
      </c>
      <c r="R33" s="49">
        <v>1</v>
      </c>
      <c r="S33" s="49">
        <v>0</v>
      </c>
      <c r="T33" s="49">
        <v>2</v>
      </c>
      <c r="U33" s="49">
        <v>1</v>
      </c>
      <c r="V33" s="49">
        <v>1</v>
      </c>
      <c r="W33" s="50">
        <v>0.5</v>
      </c>
      <c r="X33" s="50">
        <v>0.5</v>
      </c>
      <c r="Y33" s="68" t="s">
        <v>608</v>
      </c>
      <c r="Z33" s="68" t="s">
        <v>646</v>
      </c>
      <c r="AA33" s="68" t="s">
        <v>678</v>
      </c>
      <c r="AB33" s="72" t="s">
        <v>2548</v>
      </c>
      <c r="AC33" s="72" t="s">
        <v>2548</v>
      </c>
      <c r="AD33" s="72"/>
      <c r="AE33" s="68" t="s">
        <v>418</v>
      </c>
      <c r="AF33" s="68" t="s">
        <v>2763</v>
      </c>
    </row>
    <row r="34" spans="1:32">
      <c r="A34" s="67" t="s">
        <v>2314</v>
      </c>
      <c r="B34" s="75" t="s">
        <v>2405</v>
      </c>
      <c r="C34" s="75" t="s">
        <v>61</v>
      </c>
      <c r="D34" s="117"/>
      <c r="E34" s="14"/>
      <c r="F34" s="15"/>
      <c r="G34" s="65"/>
      <c r="H34" s="65"/>
      <c r="I34" s="118">
        <v>34</v>
      </c>
      <c r="J34" s="86"/>
      <c r="K34" s="49">
        <v>2</v>
      </c>
      <c r="L34" s="49">
        <v>1</v>
      </c>
      <c r="M34" s="49">
        <v>0</v>
      </c>
      <c r="N34" s="49">
        <v>1</v>
      </c>
      <c r="O34" s="49">
        <v>0</v>
      </c>
      <c r="P34" s="50">
        <v>0</v>
      </c>
      <c r="Q34" s="50">
        <v>0</v>
      </c>
      <c r="R34" s="49">
        <v>1</v>
      </c>
      <c r="S34" s="49">
        <v>0</v>
      </c>
      <c r="T34" s="49">
        <v>2</v>
      </c>
      <c r="U34" s="49">
        <v>1</v>
      </c>
      <c r="V34" s="49">
        <v>1</v>
      </c>
      <c r="W34" s="50">
        <v>0.5</v>
      </c>
      <c r="X34" s="50">
        <v>0.5</v>
      </c>
      <c r="Y34" s="68"/>
      <c r="Z34" s="68"/>
      <c r="AA34" s="68"/>
      <c r="AB34" s="72" t="s">
        <v>2548</v>
      </c>
      <c r="AC34" s="72" t="s">
        <v>2548</v>
      </c>
      <c r="AD34" s="68" t="s">
        <v>417</v>
      </c>
      <c r="AE34" s="68"/>
      <c r="AF34" s="68" t="s">
        <v>2764</v>
      </c>
    </row>
    <row r="35" spans="1:32">
      <c r="A35" s="67" t="s">
        <v>2315</v>
      </c>
      <c r="B35" s="75" t="s">
        <v>2406</v>
      </c>
      <c r="C35" s="75" t="s">
        <v>61</v>
      </c>
      <c r="D35" s="117"/>
      <c r="E35" s="14"/>
      <c r="F35" s="15"/>
      <c r="G35" s="65"/>
      <c r="H35" s="65"/>
      <c r="I35" s="118">
        <v>35</v>
      </c>
      <c r="J35" s="86"/>
      <c r="K35" s="49">
        <v>2</v>
      </c>
      <c r="L35" s="49">
        <v>1</v>
      </c>
      <c r="M35" s="49">
        <v>0</v>
      </c>
      <c r="N35" s="49">
        <v>1</v>
      </c>
      <c r="O35" s="49">
        <v>0</v>
      </c>
      <c r="P35" s="50">
        <v>0</v>
      </c>
      <c r="Q35" s="50">
        <v>0</v>
      </c>
      <c r="R35" s="49">
        <v>1</v>
      </c>
      <c r="S35" s="49">
        <v>0</v>
      </c>
      <c r="T35" s="49">
        <v>2</v>
      </c>
      <c r="U35" s="49">
        <v>1</v>
      </c>
      <c r="V35" s="49">
        <v>1</v>
      </c>
      <c r="W35" s="50">
        <v>0.5</v>
      </c>
      <c r="X35" s="50">
        <v>0.5</v>
      </c>
      <c r="Y35" s="68"/>
      <c r="Z35" s="68"/>
      <c r="AA35" s="68" t="s">
        <v>677</v>
      </c>
      <c r="AB35" s="72" t="s">
        <v>2548</v>
      </c>
      <c r="AC35" s="72" t="s">
        <v>2548</v>
      </c>
      <c r="AD35" s="72"/>
      <c r="AE35" s="68" t="s">
        <v>416</v>
      </c>
      <c r="AF35" s="68" t="s">
        <v>2765</v>
      </c>
    </row>
    <row r="36" spans="1:32">
      <c r="A36" s="67" t="s">
        <v>2316</v>
      </c>
      <c r="B36" s="75" t="s">
        <v>2407</v>
      </c>
      <c r="C36" s="75" t="s">
        <v>61</v>
      </c>
      <c r="D36" s="117"/>
      <c r="E36" s="14"/>
      <c r="F36" s="15"/>
      <c r="G36" s="65"/>
      <c r="H36" s="65"/>
      <c r="I36" s="118">
        <v>36</v>
      </c>
      <c r="J36" s="86"/>
      <c r="K36" s="49">
        <v>2</v>
      </c>
      <c r="L36" s="49">
        <v>1</v>
      </c>
      <c r="M36" s="49">
        <v>0</v>
      </c>
      <c r="N36" s="49">
        <v>1</v>
      </c>
      <c r="O36" s="49">
        <v>0</v>
      </c>
      <c r="P36" s="50">
        <v>0</v>
      </c>
      <c r="Q36" s="50">
        <v>0</v>
      </c>
      <c r="R36" s="49">
        <v>1</v>
      </c>
      <c r="S36" s="49">
        <v>0</v>
      </c>
      <c r="T36" s="49">
        <v>2</v>
      </c>
      <c r="U36" s="49">
        <v>1</v>
      </c>
      <c r="V36" s="49">
        <v>1</v>
      </c>
      <c r="W36" s="50">
        <v>0.5</v>
      </c>
      <c r="X36" s="50">
        <v>0.5</v>
      </c>
      <c r="Y36" s="68"/>
      <c r="Z36" s="68"/>
      <c r="AA36" s="68" t="s">
        <v>661</v>
      </c>
      <c r="AB36" s="72" t="s">
        <v>2548</v>
      </c>
      <c r="AC36" s="72" t="s">
        <v>2548</v>
      </c>
      <c r="AD36" s="68" t="s">
        <v>415</v>
      </c>
      <c r="AE36" s="68"/>
      <c r="AF36" s="68" t="s">
        <v>2766</v>
      </c>
    </row>
    <row r="37" spans="1:32">
      <c r="A37" s="67" t="s">
        <v>2317</v>
      </c>
      <c r="B37" s="75" t="s">
        <v>2408</v>
      </c>
      <c r="C37" s="75" t="s">
        <v>61</v>
      </c>
      <c r="D37" s="117"/>
      <c r="E37" s="14"/>
      <c r="F37" s="15"/>
      <c r="G37" s="65"/>
      <c r="H37" s="65"/>
      <c r="I37" s="118">
        <v>37</v>
      </c>
      <c r="J37" s="86"/>
      <c r="K37" s="49">
        <v>2</v>
      </c>
      <c r="L37" s="49">
        <v>1</v>
      </c>
      <c r="M37" s="49">
        <v>0</v>
      </c>
      <c r="N37" s="49">
        <v>1</v>
      </c>
      <c r="O37" s="49">
        <v>0</v>
      </c>
      <c r="P37" s="50">
        <v>0</v>
      </c>
      <c r="Q37" s="50">
        <v>0</v>
      </c>
      <c r="R37" s="49">
        <v>1</v>
      </c>
      <c r="S37" s="49">
        <v>0</v>
      </c>
      <c r="T37" s="49">
        <v>2</v>
      </c>
      <c r="U37" s="49">
        <v>1</v>
      </c>
      <c r="V37" s="49">
        <v>1</v>
      </c>
      <c r="W37" s="50">
        <v>0.5</v>
      </c>
      <c r="X37" s="50">
        <v>0.5</v>
      </c>
      <c r="Y37" s="68"/>
      <c r="Z37" s="68"/>
      <c r="AA37" s="68"/>
      <c r="AB37" s="72" t="s">
        <v>2548</v>
      </c>
      <c r="AC37" s="72" t="s">
        <v>2548</v>
      </c>
      <c r="AD37" s="72"/>
      <c r="AE37" s="68" t="s">
        <v>414</v>
      </c>
      <c r="AF37" s="68" t="s">
        <v>2767</v>
      </c>
    </row>
    <row r="38" spans="1:32">
      <c r="A38" s="67" t="s">
        <v>2318</v>
      </c>
      <c r="B38" s="75" t="s">
        <v>2409</v>
      </c>
      <c r="C38" s="75" t="s">
        <v>61</v>
      </c>
      <c r="D38" s="117"/>
      <c r="E38" s="14"/>
      <c r="F38" s="15"/>
      <c r="G38" s="65"/>
      <c r="H38" s="65"/>
      <c r="I38" s="118">
        <v>38</v>
      </c>
      <c r="J38" s="86"/>
      <c r="K38" s="49">
        <v>2</v>
      </c>
      <c r="L38" s="49">
        <v>2</v>
      </c>
      <c r="M38" s="49">
        <v>0</v>
      </c>
      <c r="N38" s="49">
        <v>2</v>
      </c>
      <c r="O38" s="49">
        <v>1</v>
      </c>
      <c r="P38" s="50">
        <v>0</v>
      </c>
      <c r="Q38" s="50">
        <v>0</v>
      </c>
      <c r="R38" s="49">
        <v>1</v>
      </c>
      <c r="S38" s="49">
        <v>0</v>
      </c>
      <c r="T38" s="49">
        <v>2</v>
      </c>
      <c r="U38" s="49">
        <v>2</v>
      </c>
      <c r="V38" s="49">
        <v>1</v>
      </c>
      <c r="W38" s="50">
        <v>0.5</v>
      </c>
      <c r="X38" s="50">
        <v>0.5</v>
      </c>
      <c r="Y38" s="68"/>
      <c r="Z38" s="68"/>
      <c r="AA38" s="68"/>
      <c r="AB38" s="72" t="s">
        <v>2560</v>
      </c>
      <c r="AC38" s="72" t="s">
        <v>2679</v>
      </c>
      <c r="AD38" s="72"/>
      <c r="AE38" s="68" t="s">
        <v>316</v>
      </c>
      <c r="AF38" s="68" t="s">
        <v>2768</v>
      </c>
    </row>
    <row r="39" spans="1:32">
      <c r="A39" s="67" t="s">
        <v>2319</v>
      </c>
      <c r="B39" s="75" t="s">
        <v>2398</v>
      </c>
      <c r="C39" s="75" t="s">
        <v>63</v>
      </c>
      <c r="D39" s="117"/>
      <c r="E39" s="14"/>
      <c r="F39" s="15"/>
      <c r="G39" s="65"/>
      <c r="H39" s="65"/>
      <c r="I39" s="118">
        <v>39</v>
      </c>
      <c r="J39" s="86"/>
      <c r="K39" s="49">
        <v>2</v>
      </c>
      <c r="L39" s="49">
        <v>1</v>
      </c>
      <c r="M39" s="49">
        <v>0</v>
      </c>
      <c r="N39" s="49">
        <v>1</v>
      </c>
      <c r="O39" s="49">
        <v>0</v>
      </c>
      <c r="P39" s="50">
        <v>0</v>
      </c>
      <c r="Q39" s="50">
        <v>0</v>
      </c>
      <c r="R39" s="49">
        <v>1</v>
      </c>
      <c r="S39" s="49">
        <v>0</v>
      </c>
      <c r="T39" s="49">
        <v>2</v>
      </c>
      <c r="U39" s="49">
        <v>1</v>
      </c>
      <c r="V39" s="49">
        <v>1</v>
      </c>
      <c r="W39" s="50">
        <v>0.5</v>
      </c>
      <c r="X39" s="50">
        <v>0.5</v>
      </c>
      <c r="Y39" s="68"/>
      <c r="Z39" s="68"/>
      <c r="AA39" s="68"/>
      <c r="AB39" s="72" t="s">
        <v>2561</v>
      </c>
      <c r="AC39" s="72" t="s">
        <v>2548</v>
      </c>
      <c r="AD39" s="72"/>
      <c r="AE39" s="68" t="s">
        <v>413</v>
      </c>
      <c r="AF39" s="68" t="s">
        <v>2769</v>
      </c>
    </row>
    <row r="40" spans="1:32">
      <c r="A40" s="67" t="s">
        <v>2320</v>
      </c>
      <c r="B40" s="75" t="s">
        <v>2399</v>
      </c>
      <c r="C40" s="75" t="s">
        <v>63</v>
      </c>
      <c r="D40" s="117"/>
      <c r="E40" s="14"/>
      <c r="F40" s="15"/>
      <c r="G40" s="65"/>
      <c r="H40" s="65"/>
      <c r="I40" s="118">
        <v>40</v>
      </c>
      <c r="J40" s="86"/>
      <c r="K40" s="49">
        <v>2</v>
      </c>
      <c r="L40" s="49">
        <v>1</v>
      </c>
      <c r="M40" s="49">
        <v>2</v>
      </c>
      <c r="N40" s="49">
        <v>3</v>
      </c>
      <c r="O40" s="49">
        <v>2</v>
      </c>
      <c r="P40" s="50">
        <v>0</v>
      </c>
      <c r="Q40" s="50">
        <v>0</v>
      </c>
      <c r="R40" s="49">
        <v>1</v>
      </c>
      <c r="S40" s="49">
        <v>0</v>
      </c>
      <c r="T40" s="49">
        <v>2</v>
      </c>
      <c r="U40" s="49">
        <v>3</v>
      </c>
      <c r="V40" s="49">
        <v>1</v>
      </c>
      <c r="W40" s="50">
        <v>0.5</v>
      </c>
      <c r="X40" s="50">
        <v>0.5</v>
      </c>
      <c r="Y40" s="68" t="s">
        <v>595</v>
      </c>
      <c r="Z40" s="68" t="s">
        <v>638</v>
      </c>
      <c r="AA40" s="68" t="s">
        <v>2477</v>
      </c>
      <c r="AB40" s="72" t="s">
        <v>2562</v>
      </c>
      <c r="AC40" s="72" t="s">
        <v>2680</v>
      </c>
      <c r="AD40" s="72"/>
      <c r="AE40" s="68" t="s">
        <v>290</v>
      </c>
      <c r="AF40" s="68" t="s">
        <v>2770</v>
      </c>
    </row>
    <row r="41" spans="1:32">
      <c r="A41" s="67" t="s">
        <v>2321</v>
      </c>
      <c r="B41" s="75" t="s">
        <v>2400</v>
      </c>
      <c r="C41" s="75" t="s">
        <v>63</v>
      </c>
      <c r="D41" s="117"/>
      <c r="E41" s="14"/>
      <c r="F41" s="15"/>
      <c r="G41" s="65"/>
      <c r="H41" s="65"/>
      <c r="I41" s="118">
        <v>41</v>
      </c>
      <c r="J41" s="86"/>
      <c r="K41" s="49">
        <v>2</v>
      </c>
      <c r="L41" s="49">
        <v>1</v>
      </c>
      <c r="M41" s="49">
        <v>0</v>
      </c>
      <c r="N41" s="49">
        <v>1</v>
      </c>
      <c r="O41" s="49">
        <v>0</v>
      </c>
      <c r="P41" s="50">
        <v>0</v>
      </c>
      <c r="Q41" s="50">
        <v>0</v>
      </c>
      <c r="R41" s="49">
        <v>1</v>
      </c>
      <c r="S41" s="49">
        <v>0</v>
      </c>
      <c r="T41" s="49">
        <v>2</v>
      </c>
      <c r="U41" s="49">
        <v>1</v>
      </c>
      <c r="V41" s="49">
        <v>1</v>
      </c>
      <c r="W41" s="50">
        <v>0.5</v>
      </c>
      <c r="X41" s="50">
        <v>0.5</v>
      </c>
      <c r="Y41" s="68" t="s">
        <v>2273</v>
      </c>
      <c r="Z41" s="68" t="s">
        <v>2276</v>
      </c>
      <c r="AA41" s="68"/>
      <c r="AB41" s="72" t="s">
        <v>2548</v>
      </c>
      <c r="AC41" s="72" t="s">
        <v>2548</v>
      </c>
      <c r="AD41" s="72"/>
      <c r="AE41" s="68" t="s">
        <v>412</v>
      </c>
      <c r="AF41" s="68" t="s">
        <v>2771</v>
      </c>
    </row>
    <row r="42" spans="1:32">
      <c r="A42" s="67" t="s">
        <v>2322</v>
      </c>
      <c r="B42" s="75" t="s">
        <v>2401</v>
      </c>
      <c r="C42" s="75" t="s">
        <v>63</v>
      </c>
      <c r="D42" s="117"/>
      <c r="E42" s="14"/>
      <c r="F42" s="15"/>
      <c r="G42" s="65"/>
      <c r="H42" s="65"/>
      <c r="I42" s="118">
        <v>42</v>
      </c>
      <c r="J42" s="86"/>
      <c r="K42" s="49">
        <v>2</v>
      </c>
      <c r="L42" s="49">
        <v>2</v>
      </c>
      <c r="M42" s="49">
        <v>0</v>
      </c>
      <c r="N42" s="49">
        <v>2</v>
      </c>
      <c r="O42" s="49">
        <v>1</v>
      </c>
      <c r="P42" s="50">
        <v>0</v>
      </c>
      <c r="Q42" s="50">
        <v>0</v>
      </c>
      <c r="R42" s="49">
        <v>1</v>
      </c>
      <c r="S42" s="49">
        <v>0</v>
      </c>
      <c r="T42" s="49">
        <v>2</v>
      </c>
      <c r="U42" s="49">
        <v>2</v>
      </c>
      <c r="V42" s="49">
        <v>1</v>
      </c>
      <c r="W42" s="50">
        <v>0.5</v>
      </c>
      <c r="X42" s="50">
        <v>0.5</v>
      </c>
      <c r="Y42" s="68"/>
      <c r="Z42" s="68"/>
      <c r="AA42" s="68"/>
      <c r="AB42" s="72" t="s">
        <v>2563</v>
      </c>
      <c r="AC42" s="72" t="s">
        <v>2681</v>
      </c>
      <c r="AD42" s="72"/>
      <c r="AE42" s="68" t="s">
        <v>249</v>
      </c>
      <c r="AF42" s="68" t="s">
        <v>2772</v>
      </c>
    </row>
    <row r="43" spans="1:32">
      <c r="A43" s="67" t="s">
        <v>2323</v>
      </c>
      <c r="B43" s="75" t="s">
        <v>2402</v>
      </c>
      <c r="C43" s="75" t="s">
        <v>63</v>
      </c>
      <c r="D43" s="117"/>
      <c r="E43" s="14"/>
      <c r="F43" s="15"/>
      <c r="G43" s="65"/>
      <c r="H43" s="65"/>
      <c r="I43" s="118">
        <v>43</v>
      </c>
      <c r="J43" s="86"/>
      <c r="K43" s="49">
        <v>2</v>
      </c>
      <c r="L43" s="49">
        <v>2</v>
      </c>
      <c r="M43" s="49">
        <v>0</v>
      </c>
      <c r="N43" s="49">
        <v>2</v>
      </c>
      <c r="O43" s="49">
        <v>1</v>
      </c>
      <c r="P43" s="50">
        <v>0</v>
      </c>
      <c r="Q43" s="50">
        <v>0</v>
      </c>
      <c r="R43" s="49">
        <v>1</v>
      </c>
      <c r="S43" s="49">
        <v>0</v>
      </c>
      <c r="T43" s="49">
        <v>2</v>
      </c>
      <c r="U43" s="49">
        <v>2</v>
      </c>
      <c r="V43" s="49">
        <v>1</v>
      </c>
      <c r="W43" s="50">
        <v>0.5</v>
      </c>
      <c r="X43" s="50">
        <v>0.5</v>
      </c>
      <c r="Y43" s="68"/>
      <c r="Z43" s="68"/>
      <c r="AA43" s="68"/>
      <c r="AB43" s="72" t="s">
        <v>2564</v>
      </c>
      <c r="AC43" s="72" t="s">
        <v>2682</v>
      </c>
      <c r="AD43" s="72"/>
      <c r="AE43" s="68" t="s">
        <v>239</v>
      </c>
      <c r="AF43" s="68" t="s">
        <v>2773</v>
      </c>
    </row>
    <row r="44" spans="1:32">
      <c r="A44" s="67" t="s">
        <v>2324</v>
      </c>
      <c r="B44" s="75" t="s">
        <v>2403</v>
      </c>
      <c r="C44" s="75" t="s">
        <v>63</v>
      </c>
      <c r="D44" s="117"/>
      <c r="E44" s="14"/>
      <c r="F44" s="15"/>
      <c r="G44" s="65"/>
      <c r="H44" s="65"/>
      <c r="I44" s="118">
        <v>44</v>
      </c>
      <c r="J44" s="86"/>
      <c r="K44" s="49">
        <v>2</v>
      </c>
      <c r="L44" s="49">
        <v>1</v>
      </c>
      <c r="M44" s="49">
        <v>0</v>
      </c>
      <c r="N44" s="49">
        <v>1</v>
      </c>
      <c r="O44" s="49">
        <v>0</v>
      </c>
      <c r="P44" s="50">
        <v>0</v>
      </c>
      <c r="Q44" s="50">
        <v>0</v>
      </c>
      <c r="R44" s="49">
        <v>1</v>
      </c>
      <c r="S44" s="49">
        <v>0</v>
      </c>
      <c r="T44" s="49">
        <v>2</v>
      </c>
      <c r="U44" s="49">
        <v>1</v>
      </c>
      <c r="V44" s="49">
        <v>1</v>
      </c>
      <c r="W44" s="50">
        <v>0.5</v>
      </c>
      <c r="X44" s="50">
        <v>0.5</v>
      </c>
      <c r="Y44" s="68"/>
      <c r="Z44" s="68"/>
      <c r="AA44" s="68"/>
      <c r="AB44" s="72" t="s">
        <v>2548</v>
      </c>
      <c r="AC44" s="72" t="s">
        <v>2548</v>
      </c>
      <c r="AD44" s="72"/>
      <c r="AE44" s="68" t="s">
        <v>410</v>
      </c>
      <c r="AF44" s="68" t="s">
        <v>2774</v>
      </c>
    </row>
    <row r="45" spans="1:32">
      <c r="A45" s="67" t="s">
        <v>2325</v>
      </c>
      <c r="B45" s="75" t="s">
        <v>2404</v>
      </c>
      <c r="C45" s="75" t="s">
        <v>63</v>
      </c>
      <c r="D45" s="117"/>
      <c r="E45" s="14"/>
      <c r="F45" s="15"/>
      <c r="G45" s="65"/>
      <c r="H45" s="65"/>
      <c r="I45" s="118">
        <v>45</v>
      </c>
      <c r="J45" s="86"/>
      <c r="K45" s="49">
        <v>2</v>
      </c>
      <c r="L45" s="49">
        <v>1</v>
      </c>
      <c r="M45" s="49">
        <v>0</v>
      </c>
      <c r="N45" s="49">
        <v>1</v>
      </c>
      <c r="O45" s="49">
        <v>0</v>
      </c>
      <c r="P45" s="50">
        <v>0</v>
      </c>
      <c r="Q45" s="50">
        <v>0</v>
      </c>
      <c r="R45" s="49">
        <v>1</v>
      </c>
      <c r="S45" s="49">
        <v>0</v>
      </c>
      <c r="T45" s="49">
        <v>2</v>
      </c>
      <c r="U45" s="49">
        <v>1</v>
      </c>
      <c r="V45" s="49">
        <v>1</v>
      </c>
      <c r="W45" s="50">
        <v>0.5</v>
      </c>
      <c r="X45" s="50">
        <v>0.5</v>
      </c>
      <c r="Y45" s="68"/>
      <c r="Z45" s="68"/>
      <c r="AA45" s="68"/>
      <c r="AB45" s="72" t="s">
        <v>2565</v>
      </c>
      <c r="AC45" s="72" t="s">
        <v>2548</v>
      </c>
      <c r="AD45" s="68" t="s">
        <v>409</v>
      </c>
      <c r="AE45" s="68"/>
      <c r="AF45" s="68" t="s">
        <v>2775</v>
      </c>
    </row>
    <row r="46" spans="1:32">
      <c r="A46" s="67" t="s">
        <v>2326</v>
      </c>
      <c r="B46" s="75" t="s">
        <v>2405</v>
      </c>
      <c r="C46" s="75" t="s">
        <v>63</v>
      </c>
      <c r="D46" s="117"/>
      <c r="E46" s="14"/>
      <c r="F46" s="15"/>
      <c r="G46" s="65"/>
      <c r="H46" s="65"/>
      <c r="I46" s="118">
        <v>46</v>
      </c>
      <c r="J46" s="86"/>
      <c r="K46" s="49">
        <v>2</v>
      </c>
      <c r="L46" s="49">
        <v>1</v>
      </c>
      <c r="M46" s="49">
        <v>0</v>
      </c>
      <c r="N46" s="49">
        <v>1</v>
      </c>
      <c r="O46" s="49">
        <v>0</v>
      </c>
      <c r="P46" s="50">
        <v>0</v>
      </c>
      <c r="Q46" s="50">
        <v>0</v>
      </c>
      <c r="R46" s="49">
        <v>1</v>
      </c>
      <c r="S46" s="49">
        <v>0</v>
      </c>
      <c r="T46" s="49">
        <v>2</v>
      </c>
      <c r="U46" s="49">
        <v>1</v>
      </c>
      <c r="V46" s="49">
        <v>1</v>
      </c>
      <c r="W46" s="50">
        <v>0.5</v>
      </c>
      <c r="X46" s="50">
        <v>0.5</v>
      </c>
      <c r="Y46" s="68"/>
      <c r="Z46" s="68"/>
      <c r="AA46" s="68"/>
      <c r="AB46" s="72" t="s">
        <v>2548</v>
      </c>
      <c r="AC46" s="72" t="s">
        <v>2548</v>
      </c>
      <c r="AD46" s="68" t="s">
        <v>408</v>
      </c>
      <c r="AE46" s="68"/>
      <c r="AF46" s="68" t="s">
        <v>2776</v>
      </c>
    </row>
    <row r="47" spans="1:32">
      <c r="A47" s="67" t="s">
        <v>2327</v>
      </c>
      <c r="B47" s="75" t="s">
        <v>2406</v>
      </c>
      <c r="C47" s="75" t="s">
        <v>63</v>
      </c>
      <c r="D47" s="117"/>
      <c r="E47" s="14"/>
      <c r="F47" s="15"/>
      <c r="G47" s="65"/>
      <c r="H47" s="65"/>
      <c r="I47" s="118">
        <v>47</v>
      </c>
      <c r="J47" s="86"/>
      <c r="K47" s="49">
        <v>2</v>
      </c>
      <c r="L47" s="49">
        <v>2</v>
      </c>
      <c r="M47" s="49">
        <v>0</v>
      </c>
      <c r="N47" s="49">
        <v>2</v>
      </c>
      <c r="O47" s="49">
        <v>1</v>
      </c>
      <c r="P47" s="50">
        <v>0</v>
      </c>
      <c r="Q47" s="50">
        <v>0</v>
      </c>
      <c r="R47" s="49">
        <v>1</v>
      </c>
      <c r="S47" s="49">
        <v>0</v>
      </c>
      <c r="T47" s="49">
        <v>2</v>
      </c>
      <c r="U47" s="49">
        <v>2</v>
      </c>
      <c r="V47" s="49">
        <v>1</v>
      </c>
      <c r="W47" s="50">
        <v>0.5</v>
      </c>
      <c r="X47" s="50">
        <v>0.5</v>
      </c>
      <c r="Y47" s="68"/>
      <c r="Z47" s="68"/>
      <c r="AA47" s="68" t="s">
        <v>666</v>
      </c>
      <c r="AB47" s="72" t="s">
        <v>2566</v>
      </c>
      <c r="AC47" s="72" t="s">
        <v>2683</v>
      </c>
      <c r="AD47" s="72"/>
      <c r="AE47" s="68" t="s">
        <v>229</v>
      </c>
      <c r="AF47" s="68" t="s">
        <v>2777</v>
      </c>
    </row>
    <row r="48" spans="1:32">
      <c r="A48" s="67" t="s">
        <v>2328</v>
      </c>
      <c r="B48" s="75" t="s">
        <v>2407</v>
      </c>
      <c r="C48" s="75" t="s">
        <v>63</v>
      </c>
      <c r="D48" s="117"/>
      <c r="E48" s="14"/>
      <c r="F48" s="15"/>
      <c r="G48" s="65"/>
      <c r="H48" s="65"/>
      <c r="I48" s="118">
        <v>48</v>
      </c>
      <c r="J48" s="86"/>
      <c r="K48" s="49">
        <v>2</v>
      </c>
      <c r="L48" s="49">
        <v>2</v>
      </c>
      <c r="M48" s="49">
        <v>0</v>
      </c>
      <c r="N48" s="49">
        <v>2</v>
      </c>
      <c r="O48" s="49">
        <v>1</v>
      </c>
      <c r="P48" s="50">
        <v>0</v>
      </c>
      <c r="Q48" s="50">
        <v>0</v>
      </c>
      <c r="R48" s="49">
        <v>1</v>
      </c>
      <c r="S48" s="49">
        <v>0</v>
      </c>
      <c r="T48" s="49">
        <v>2</v>
      </c>
      <c r="U48" s="49">
        <v>2</v>
      </c>
      <c r="V48" s="49">
        <v>1</v>
      </c>
      <c r="W48" s="50">
        <v>0.5</v>
      </c>
      <c r="X48" s="50">
        <v>0.5</v>
      </c>
      <c r="Y48" s="68" t="s">
        <v>588</v>
      </c>
      <c r="Z48" s="68" t="s">
        <v>633</v>
      </c>
      <c r="AA48" s="68" t="s">
        <v>665</v>
      </c>
      <c r="AB48" s="72" t="s">
        <v>2567</v>
      </c>
      <c r="AC48" s="72" t="s">
        <v>2684</v>
      </c>
      <c r="AD48" s="72"/>
      <c r="AE48" s="68" t="s">
        <v>227</v>
      </c>
      <c r="AF48" s="68" t="s">
        <v>2778</v>
      </c>
    </row>
    <row r="49" spans="1:32">
      <c r="A49" s="67" t="s">
        <v>2329</v>
      </c>
      <c r="B49" s="75" t="s">
        <v>2408</v>
      </c>
      <c r="C49" s="75" t="s">
        <v>63</v>
      </c>
      <c r="D49" s="117"/>
      <c r="E49" s="14"/>
      <c r="F49" s="15"/>
      <c r="G49" s="65"/>
      <c r="H49" s="65"/>
      <c r="I49" s="118">
        <v>49</v>
      </c>
      <c r="J49" s="86"/>
      <c r="K49" s="49">
        <v>2</v>
      </c>
      <c r="L49" s="49">
        <v>1</v>
      </c>
      <c r="M49" s="49">
        <v>0</v>
      </c>
      <c r="N49" s="49">
        <v>1</v>
      </c>
      <c r="O49" s="49">
        <v>0</v>
      </c>
      <c r="P49" s="50">
        <v>0</v>
      </c>
      <c r="Q49" s="50">
        <v>0</v>
      </c>
      <c r="R49" s="49">
        <v>1</v>
      </c>
      <c r="S49" s="49">
        <v>0</v>
      </c>
      <c r="T49" s="49">
        <v>2</v>
      </c>
      <c r="U49" s="49">
        <v>1</v>
      </c>
      <c r="V49" s="49">
        <v>1</v>
      </c>
      <c r="W49" s="50">
        <v>0.5</v>
      </c>
      <c r="X49" s="50">
        <v>0.5</v>
      </c>
      <c r="Y49" s="68"/>
      <c r="Z49" s="68"/>
      <c r="AA49" s="68"/>
      <c r="AB49" s="72" t="s">
        <v>2548</v>
      </c>
      <c r="AC49" s="72" t="s">
        <v>2548</v>
      </c>
      <c r="AD49" s="68" t="s">
        <v>407</v>
      </c>
      <c r="AE49" s="68"/>
      <c r="AF49" s="68" t="s">
        <v>2779</v>
      </c>
    </row>
    <row r="50" spans="1:32">
      <c r="A50" s="67" t="s">
        <v>2330</v>
      </c>
      <c r="B50" s="75" t="s">
        <v>2409</v>
      </c>
      <c r="C50" s="75" t="s">
        <v>63</v>
      </c>
      <c r="D50" s="117"/>
      <c r="E50" s="14"/>
      <c r="F50" s="15"/>
      <c r="G50" s="65"/>
      <c r="H50" s="65"/>
      <c r="I50" s="118">
        <v>50</v>
      </c>
      <c r="J50" s="86"/>
      <c r="K50" s="49">
        <v>2</v>
      </c>
      <c r="L50" s="49">
        <v>2</v>
      </c>
      <c r="M50" s="49">
        <v>0</v>
      </c>
      <c r="N50" s="49">
        <v>2</v>
      </c>
      <c r="O50" s="49">
        <v>1</v>
      </c>
      <c r="P50" s="50">
        <v>0</v>
      </c>
      <c r="Q50" s="50">
        <v>0</v>
      </c>
      <c r="R50" s="49">
        <v>1</v>
      </c>
      <c r="S50" s="49">
        <v>0</v>
      </c>
      <c r="T50" s="49">
        <v>2</v>
      </c>
      <c r="U50" s="49">
        <v>2</v>
      </c>
      <c r="V50" s="49">
        <v>1</v>
      </c>
      <c r="W50" s="50">
        <v>0.5</v>
      </c>
      <c r="X50" s="50">
        <v>0.5</v>
      </c>
      <c r="Y50" s="68" t="s">
        <v>586</v>
      </c>
      <c r="Z50" s="68" t="s">
        <v>631</v>
      </c>
      <c r="AA50" s="68" t="s">
        <v>662</v>
      </c>
      <c r="AB50" s="72" t="s">
        <v>2568</v>
      </c>
      <c r="AC50" s="72" t="s">
        <v>2685</v>
      </c>
      <c r="AD50" s="72"/>
      <c r="AE50" s="68" t="s">
        <v>220</v>
      </c>
      <c r="AF50" s="68" t="s">
        <v>2780</v>
      </c>
    </row>
    <row r="51" spans="1:32">
      <c r="A51" s="67" t="s">
        <v>2331</v>
      </c>
      <c r="B51" s="75" t="s">
        <v>2398</v>
      </c>
      <c r="C51" s="75" t="s">
        <v>57</v>
      </c>
      <c r="D51" s="117"/>
      <c r="E51" s="14"/>
      <c r="F51" s="15"/>
      <c r="G51" s="65"/>
      <c r="H51" s="65"/>
      <c r="I51" s="118">
        <v>51</v>
      </c>
      <c r="J51" s="86"/>
      <c r="K51" s="49">
        <v>2</v>
      </c>
      <c r="L51" s="49">
        <v>1</v>
      </c>
      <c r="M51" s="49">
        <v>0</v>
      </c>
      <c r="N51" s="49">
        <v>1</v>
      </c>
      <c r="O51" s="49">
        <v>0</v>
      </c>
      <c r="P51" s="50">
        <v>0</v>
      </c>
      <c r="Q51" s="50">
        <v>0</v>
      </c>
      <c r="R51" s="49">
        <v>1</v>
      </c>
      <c r="S51" s="49">
        <v>0</v>
      </c>
      <c r="T51" s="49">
        <v>2</v>
      </c>
      <c r="U51" s="49">
        <v>1</v>
      </c>
      <c r="V51" s="49">
        <v>1</v>
      </c>
      <c r="W51" s="50">
        <v>0.5</v>
      </c>
      <c r="X51" s="50">
        <v>0.5</v>
      </c>
      <c r="Y51" s="68"/>
      <c r="Z51" s="68"/>
      <c r="AA51" s="68"/>
      <c r="AB51" s="72" t="s">
        <v>2569</v>
      </c>
      <c r="AC51" s="72" t="s">
        <v>2548</v>
      </c>
      <c r="AD51" s="68" t="s">
        <v>402</v>
      </c>
      <c r="AE51" s="68"/>
      <c r="AF51" s="68" t="s">
        <v>2781</v>
      </c>
    </row>
    <row r="52" spans="1:32">
      <c r="A52" s="67" t="s">
        <v>2332</v>
      </c>
      <c r="B52" s="75" t="s">
        <v>2399</v>
      </c>
      <c r="C52" s="75" t="s">
        <v>57</v>
      </c>
      <c r="D52" s="117"/>
      <c r="E52" s="14"/>
      <c r="F52" s="15"/>
      <c r="G52" s="65"/>
      <c r="H52" s="65"/>
      <c r="I52" s="118">
        <v>52</v>
      </c>
      <c r="J52" s="86"/>
      <c r="K52" s="49">
        <v>2</v>
      </c>
      <c r="L52" s="49">
        <v>2</v>
      </c>
      <c r="M52" s="49">
        <v>0</v>
      </c>
      <c r="N52" s="49">
        <v>2</v>
      </c>
      <c r="O52" s="49">
        <v>1</v>
      </c>
      <c r="P52" s="50">
        <v>0</v>
      </c>
      <c r="Q52" s="50">
        <v>0</v>
      </c>
      <c r="R52" s="49">
        <v>1</v>
      </c>
      <c r="S52" s="49">
        <v>0</v>
      </c>
      <c r="T52" s="49">
        <v>2</v>
      </c>
      <c r="U52" s="49">
        <v>2</v>
      </c>
      <c r="V52" s="49">
        <v>1</v>
      </c>
      <c r="W52" s="50">
        <v>0.5</v>
      </c>
      <c r="X52" s="50">
        <v>0.5</v>
      </c>
      <c r="Y52" s="68"/>
      <c r="Z52" s="68"/>
      <c r="AA52" s="68"/>
      <c r="AB52" s="72" t="s">
        <v>2570</v>
      </c>
      <c r="AC52" s="72" t="s">
        <v>2686</v>
      </c>
      <c r="AD52" s="72"/>
      <c r="AE52" s="68" t="s">
        <v>212</v>
      </c>
      <c r="AF52" s="68" t="s">
        <v>2782</v>
      </c>
    </row>
    <row r="53" spans="1:32">
      <c r="A53" s="67" t="s">
        <v>2333</v>
      </c>
      <c r="B53" s="75" t="s">
        <v>2400</v>
      </c>
      <c r="C53" s="75" t="s">
        <v>57</v>
      </c>
      <c r="D53" s="117"/>
      <c r="E53" s="14"/>
      <c r="F53" s="15"/>
      <c r="G53" s="65"/>
      <c r="H53" s="65"/>
      <c r="I53" s="118">
        <v>53</v>
      </c>
      <c r="J53" s="86"/>
      <c r="K53" s="49">
        <v>1</v>
      </c>
      <c r="L53" s="49">
        <v>1</v>
      </c>
      <c r="M53" s="49">
        <v>0</v>
      </c>
      <c r="N53" s="49">
        <v>1</v>
      </c>
      <c r="O53" s="49">
        <v>1</v>
      </c>
      <c r="P53" s="50" t="s">
        <v>3033</v>
      </c>
      <c r="Q53" s="50" t="s">
        <v>3033</v>
      </c>
      <c r="R53" s="49">
        <v>1</v>
      </c>
      <c r="S53" s="49">
        <v>1</v>
      </c>
      <c r="T53" s="49">
        <v>1</v>
      </c>
      <c r="U53" s="49">
        <v>1</v>
      </c>
      <c r="V53" s="49">
        <v>0</v>
      </c>
      <c r="W53" s="50">
        <v>0</v>
      </c>
      <c r="X53" s="50" t="s">
        <v>3033</v>
      </c>
      <c r="Y53" s="68"/>
      <c r="Z53" s="68"/>
      <c r="AA53" s="68"/>
      <c r="AB53" s="72" t="s">
        <v>2556</v>
      </c>
      <c r="AC53" s="72" t="s">
        <v>2548</v>
      </c>
      <c r="AD53" s="72"/>
      <c r="AE53" s="72"/>
      <c r="AF53" s="68" t="s">
        <v>395</v>
      </c>
    </row>
    <row r="54" spans="1:32">
      <c r="A54" s="67" t="s">
        <v>2334</v>
      </c>
      <c r="B54" s="75" t="s">
        <v>2401</v>
      </c>
      <c r="C54" s="75" t="s">
        <v>57</v>
      </c>
      <c r="D54" s="117"/>
      <c r="E54" s="14"/>
      <c r="F54" s="15"/>
      <c r="G54" s="65"/>
      <c r="H54" s="65"/>
      <c r="I54" s="118">
        <v>54</v>
      </c>
      <c r="J54" s="86"/>
      <c r="K54" s="49">
        <v>1</v>
      </c>
      <c r="L54" s="49">
        <v>1</v>
      </c>
      <c r="M54" s="49">
        <v>0</v>
      </c>
      <c r="N54" s="49">
        <v>1</v>
      </c>
      <c r="O54" s="49">
        <v>1</v>
      </c>
      <c r="P54" s="50" t="s">
        <v>3033</v>
      </c>
      <c r="Q54" s="50" t="s">
        <v>3033</v>
      </c>
      <c r="R54" s="49">
        <v>1</v>
      </c>
      <c r="S54" s="49">
        <v>1</v>
      </c>
      <c r="T54" s="49">
        <v>1</v>
      </c>
      <c r="U54" s="49">
        <v>1</v>
      </c>
      <c r="V54" s="49">
        <v>0</v>
      </c>
      <c r="W54" s="50">
        <v>0</v>
      </c>
      <c r="X54" s="50" t="s">
        <v>3033</v>
      </c>
      <c r="Y54" s="68"/>
      <c r="Z54" s="68"/>
      <c r="AA54" s="68" t="s">
        <v>690</v>
      </c>
      <c r="AB54" s="72" t="s">
        <v>2548</v>
      </c>
      <c r="AC54" s="72" t="s">
        <v>2548</v>
      </c>
      <c r="AD54" s="72"/>
      <c r="AE54" s="72"/>
      <c r="AF54" s="68" t="s">
        <v>392</v>
      </c>
    </row>
    <row r="55" spans="1:32">
      <c r="A55" s="67" t="s">
        <v>2335</v>
      </c>
      <c r="B55" s="75" t="s">
        <v>2402</v>
      </c>
      <c r="C55" s="75" t="s">
        <v>57</v>
      </c>
      <c r="D55" s="117"/>
      <c r="E55" s="14"/>
      <c r="F55" s="15"/>
      <c r="G55" s="65"/>
      <c r="H55" s="65"/>
      <c r="I55" s="118">
        <v>55</v>
      </c>
      <c r="J55" s="86"/>
      <c r="K55" s="49">
        <v>1</v>
      </c>
      <c r="L55" s="49">
        <v>1</v>
      </c>
      <c r="M55" s="49">
        <v>0</v>
      </c>
      <c r="N55" s="49">
        <v>1</v>
      </c>
      <c r="O55" s="49">
        <v>1</v>
      </c>
      <c r="P55" s="50" t="s">
        <v>3033</v>
      </c>
      <c r="Q55" s="50" t="s">
        <v>3033</v>
      </c>
      <c r="R55" s="49">
        <v>1</v>
      </c>
      <c r="S55" s="49">
        <v>1</v>
      </c>
      <c r="T55" s="49">
        <v>1</v>
      </c>
      <c r="U55" s="49">
        <v>1</v>
      </c>
      <c r="V55" s="49">
        <v>0</v>
      </c>
      <c r="W55" s="50">
        <v>0</v>
      </c>
      <c r="X55" s="50" t="s">
        <v>3033</v>
      </c>
      <c r="Y55" s="68" t="s">
        <v>629</v>
      </c>
      <c r="Z55" s="68" t="s">
        <v>660</v>
      </c>
      <c r="AA55" s="68" t="s">
        <v>688</v>
      </c>
      <c r="AB55" s="72" t="s">
        <v>2548</v>
      </c>
      <c r="AC55" s="72" t="s">
        <v>2548</v>
      </c>
      <c r="AD55" s="72"/>
      <c r="AE55" s="72"/>
      <c r="AF55" s="68" t="s">
        <v>386</v>
      </c>
    </row>
    <row r="56" spans="1:32">
      <c r="A56" s="67" t="s">
        <v>2336</v>
      </c>
      <c r="B56" s="75" t="s">
        <v>2403</v>
      </c>
      <c r="C56" s="75" t="s">
        <v>57</v>
      </c>
      <c r="D56" s="117"/>
      <c r="E56" s="14"/>
      <c r="F56" s="15"/>
      <c r="G56" s="65"/>
      <c r="H56" s="65"/>
      <c r="I56" s="118">
        <v>56</v>
      </c>
      <c r="J56" s="86"/>
      <c r="K56" s="49">
        <v>1</v>
      </c>
      <c r="L56" s="49">
        <v>1</v>
      </c>
      <c r="M56" s="49">
        <v>0</v>
      </c>
      <c r="N56" s="49">
        <v>1</v>
      </c>
      <c r="O56" s="49">
        <v>1</v>
      </c>
      <c r="P56" s="50" t="s">
        <v>3033</v>
      </c>
      <c r="Q56" s="50" t="s">
        <v>3033</v>
      </c>
      <c r="R56" s="49">
        <v>1</v>
      </c>
      <c r="S56" s="49">
        <v>1</v>
      </c>
      <c r="T56" s="49">
        <v>1</v>
      </c>
      <c r="U56" s="49">
        <v>1</v>
      </c>
      <c r="V56" s="49">
        <v>0</v>
      </c>
      <c r="W56" s="50">
        <v>0</v>
      </c>
      <c r="X56" s="50" t="s">
        <v>3033</v>
      </c>
      <c r="Y56" s="68"/>
      <c r="Z56" s="68"/>
      <c r="AA56" s="68"/>
      <c r="AB56" s="72" t="s">
        <v>2548</v>
      </c>
      <c r="AC56" s="72" t="s">
        <v>2548</v>
      </c>
      <c r="AD56" s="72"/>
      <c r="AE56" s="72"/>
      <c r="AF56" s="68" t="s">
        <v>187</v>
      </c>
    </row>
    <row r="57" spans="1:32">
      <c r="A57" s="67" t="s">
        <v>2337</v>
      </c>
      <c r="B57" s="75" t="s">
        <v>2404</v>
      </c>
      <c r="C57" s="75" t="s">
        <v>57</v>
      </c>
      <c r="D57" s="117"/>
      <c r="E57" s="14"/>
      <c r="F57" s="15"/>
      <c r="G57" s="65"/>
      <c r="H57" s="65"/>
      <c r="I57" s="118">
        <v>57</v>
      </c>
      <c r="J57" s="86"/>
      <c r="K57" s="49">
        <v>1</v>
      </c>
      <c r="L57" s="49">
        <v>1</v>
      </c>
      <c r="M57" s="49">
        <v>0</v>
      </c>
      <c r="N57" s="49">
        <v>1</v>
      </c>
      <c r="O57" s="49">
        <v>1</v>
      </c>
      <c r="P57" s="50" t="s">
        <v>3033</v>
      </c>
      <c r="Q57" s="50" t="s">
        <v>3033</v>
      </c>
      <c r="R57" s="49">
        <v>1</v>
      </c>
      <c r="S57" s="49">
        <v>1</v>
      </c>
      <c r="T57" s="49">
        <v>1</v>
      </c>
      <c r="U57" s="49">
        <v>1</v>
      </c>
      <c r="V57" s="49">
        <v>0</v>
      </c>
      <c r="W57" s="50">
        <v>0</v>
      </c>
      <c r="X57" s="50" t="s">
        <v>3033</v>
      </c>
      <c r="Y57" s="68" t="s">
        <v>625</v>
      </c>
      <c r="Z57" s="68" t="s">
        <v>645</v>
      </c>
      <c r="AA57" s="68" t="s">
        <v>687</v>
      </c>
      <c r="AB57" s="72" t="s">
        <v>2548</v>
      </c>
      <c r="AC57" s="72" t="s">
        <v>2548</v>
      </c>
      <c r="AD57" s="72"/>
      <c r="AE57" s="72"/>
      <c r="AF57" s="68" t="s">
        <v>382</v>
      </c>
    </row>
    <row r="58" spans="1:32">
      <c r="A58" s="67" t="s">
        <v>2338</v>
      </c>
      <c r="B58" s="75" t="s">
        <v>2405</v>
      </c>
      <c r="C58" s="75" t="s">
        <v>57</v>
      </c>
      <c r="D58" s="117"/>
      <c r="E58" s="14"/>
      <c r="F58" s="15"/>
      <c r="G58" s="65"/>
      <c r="H58" s="65"/>
      <c r="I58" s="118">
        <v>58</v>
      </c>
      <c r="J58" s="86"/>
      <c r="K58" s="49">
        <v>1</v>
      </c>
      <c r="L58" s="49">
        <v>1</v>
      </c>
      <c r="M58" s="49">
        <v>0</v>
      </c>
      <c r="N58" s="49">
        <v>1</v>
      </c>
      <c r="O58" s="49">
        <v>1</v>
      </c>
      <c r="P58" s="50" t="s">
        <v>3033</v>
      </c>
      <c r="Q58" s="50" t="s">
        <v>3033</v>
      </c>
      <c r="R58" s="49">
        <v>1</v>
      </c>
      <c r="S58" s="49">
        <v>1</v>
      </c>
      <c r="T58" s="49">
        <v>1</v>
      </c>
      <c r="U58" s="49">
        <v>1</v>
      </c>
      <c r="V58" s="49">
        <v>0</v>
      </c>
      <c r="W58" s="50">
        <v>0</v>
      </c>
      <c r="X58" s="50" t="s">
        <v>3033</v>
      </c>
      <c r="Y58" s="68"/>
      <c r="Z58" s="68"/>
      <c r="AA58" s="68"/>
      <c r="AB58" s="72" t="s">
        <v>2548</v>
      </c>
      <c r="AC58" s="72" t="s">
        <v>2548</v>
      </c>
      <c r="AD58" s="72"/>
      <c r="AE58" s="72"/>
      <c r="AF58" s="68" t="s">
        <v>380</v>
      </c>
    </row>
    <row r="59" spans="1:32">
      <c r="A59" s="67" t="s">
        <v>2339</v>
      </c>
      <c r="B59" s="75" t="s">
        <v>2406</v>
      </c>
      <c r="C59" s="75" t="s">
        <v>57</v>
      </c>
      <c r="D59" s="117"/>
      <c r="E59" s="14"/>
      <c r="F59" s="15"/>
      <c r="G59" s="65"/>
      <c r="H59" s="65"/>
      <c r="I59" s="118">
        <v>59</v>
      </c>
      <c r="J59" s="86"/>
      <c r="K59" s="49">
        <v>1</v>
      </c>
      <c r="L59" s="49">
        <v>1</v>
      </c>
      <c r="M59" s="49">
        <v>0</v>
      </c>
      <c r="N59" s="49">
        <v>1</v>
      </c>
      <c r="O59" s="49">
        <v>1</v>
      </c>
      <c r="P59" s="50" t="s">
        <v>3033</v>
      </c>
      <c r="Q59" s="50" t="s">
        <v>3033</v>
      </c>
      <c r="R59" s="49">
        <v>1</v>
      </c>
      <c r="S59" s="49">
        <v>1</v>
      </c>
      <c r="T59" s="49">
        <v>1</v>
      </c>
      <c r="U59" s="49">
        <v>1</v>
      </c>
      <c r="V59" s="49">
        <v>0</v>
      </c>
      <c r="W59" s="50">
        <v>0</v>
      </c>
      <c r="X59" s="50" t="s">
        <v>3033</v>
      </c>
      <c r="Y59" s="68" t="s">
        <v>624</v>
      </c>
      <c r="Z59" s="68" t="s">
        <v>658</v>
      </c>
      <c r="AA59" s="68"/>
      <c r="AB59" s="72" t="s">
        <v>2548</v>
      </c>
      <c r="AC59" s="72" t="s">
        <v>2548</v>
      </c>
      <c r="AD59" s="72"/>
      <c r="AE59" s="72"/>
      <c r="AF59" s="68" t="s">
        <v>379</v>
      </c>
    </row>
    <row r="60" spans="1:32">
      <c r="A60" s="67" t="s">
        <v>2340</v>
      </c>
      <c r="B60" s="75" t="s">
        <v>2407</v>
      </c>
      <c r="C60" s="75" t="s">
        <v>57</v>
      </c>
      <c r="D60" s="117"/>
      <c r="E60" s="14"/>
      <c r="F60" s="15"/>
      <c r="G60" s="65"/>
      <c r="H60" s="65"/>
      <c r="I60" s="118">
        <v>60</v>
      </c>
      <c r="J60" s="86"/>
      <c r="K60" s="49">
        <v>1</v>
      </c>
      <c r="L60" s="49">
        <v>1</v>
      </c>
      <c r="M60" s="49">
        <v>0</v>
      </c>
      <c r="N60" s="49">
        <v>1</v>
      </c>
      <c r="O60" s="49">
        <v>1</v>
      </c>
      <c r="P60" s="50" t="s">
        <v>3033</v>
      </c>
      <c r="Q60" s="50" t="s">
        <v>3033</v>
      </c>
      <c r="R60" s="49">
        <v>1</v>
      </c>
      <c r="S60" s="49">
        <v>1</v>
      </c>
      <c r="T60" s="49">
        <v>1</v>
      </c>
      <c r="U60" s="49">
        <v>1</v>
      </c>
      <c r="V60" s="49">
        <v>0</v>
      </c>
      <c r="W60" s="50">
        <v>0</v>
      </c>
      <c r="X60" s="50" t="s">
        <v>3033</v>
      </c>
      <c r="Y60" s="68"/>
      <c r="Z60" s="68"/>
      <c r="AA60" s="68"/>
      <c r="AB60" s="72" t="s">
        <v>2571</v>
      </c>
      <c r="AC60" s="72" t="s">
        <v>2548</v>
      </c>
      <c r="AD60" s="72"/>
      <c r="AE60" s="72"/>
      <c r="AF60" s="68" t="s">
        <v>377</v>
      </c>
    </row>
    <row r="61" spans="1:32">
      <c r="A61" s="67" t="s">
        <v>2341</v>
      </c>
      <c r="B61" s="75" t="s">
        <v>2408</v>
      </c>
      <c r="C61" s="75" t="s">
        <v>57</v>
      </c>
      <c r="D61" s="117"/>
      <c r="E61" s="14"/>
      <c r="F61" s="15"/>
      <c r="G61" s="65"/>
      <c r="H61" s="65"/>
      <c r="I61" s="118">
        <v>61</v>
      </c>
      <c r="J61" s="86"/>
      <c r="K61" s="49">
        <v>1</v>
      </c>
      <c r="L61" s="49">
        <v>1</v>
      </c>
      <c r="M61" s="49">
        <v>0</v>
      </c>
      <c r="N61" s="49">
        <v>1</v>
      </c>
      <c r="O61" s="49">
        <v>1</v>
      </c>
      <c r="P61" s="50" t="s">
        <v>3033</v>
      </c>
      <c r="Q61" s="50" t="s">
        <v>3033</v>
      </c>
      <c r="R61" s="49">
        <v>1</v>
      </c>
      <c r="S61" s="49">
        <v>1</v>
      </c>
      <c r="T61" s="49">
        <v>1</v>
      </c>
      <c r="U61" s="49">
        <v>1</v>
      </c>
      <c r="V61" s="49">
        <v>0</v>
      </c>
      <c r="W61" s="50">
        <v>0</v>
      </c>
      <c r="X61" s="50" t="s">
        <v>3033</v>
      </c>
      <c r="Y61" s="68"/>
      <c r="Z61" s="68"/>
      <c r="AA61" s="68"/>
      <c r="AB61" s="72" t="s">
        <v>2548</v>
      </c>
      <c r="AC61" s="72" t="s">
        <v>2548</v>
      </c>
      <c r="AD61" s="72"/>
      <c r="AE61" s="72"/>
      <c r="AF61" s="68" t="s">
        <v>376</v>
      </c>
    </row>
    <row r="62" spans="1:32">
      <c r="A62" s="67" t="s">
        <v>2342</v>
      </c>
      <c r="B62" s="75" t="s">
        <v>2409</v>
      </c>
      <c r="C62" s="75" t="s">
        <v>57</v>
      </c>
      <c r="D62" s="117"/>
      <c r="E62" s="14"/>
      <c r="F62" s="15"/>
      <c r="G62" s="65"/>
      <c r="H62" s="65"/>
      <c r="I62" s="118">
        <v>62</v>
      </c>
      <c r="J62" s="86"/>
      <c r="K62" s="49">
        <v>1</v>
      </c>
      <c r="L62" s="49">
        <v>1</v>
      </c>
      <c r="M62" s="49">
        <v>0</v>
      </c>
      <c r="N62" s="49">
        <v>1</v>
      </c>
      <c r="O62" s="49">
        <v>1</v>
      </c>
      <c r="P62" s="50" t="s">
        <v>3033</v>
      </c>
      <c r="Q62" s="50" t="s">
        <v>3033</v>
      </c>
      <c r="R62" s="49">
        <v>1</v>
      </c>
      <c r="S62" s="49">
        <v>1</v>
      </c>
      <c r="T62" s="49">
        <v>1</v>
      </c>
      <c r="U62" s="49">
        <v>1</v>
      </c>
      <c r="V62" s="49">
        <v>0</v>
      </c>
      <c r="W62" s="50">
        <v>0</v>
      </c>
      <c r="X62" s="50" t="s">
        <v>3033</v>
      </c>
      <c r="Y62" s="68"/>
      <c r="Z62" s="68"/>
      <c r="AA62" s="68"/>
      <c r="AB62" s="72" t="s">
        <v>2548</v>
      </c>
      <c r="AC62" s="72" t="s">
        <v>2548</v>
      </c>
      <c r="AD62" s="72"/>
      <c r="AE62" s="72"/>
      <c r="AF62" s="68" t="s">
        <v>375</v>
      </c>
    </row>
    <row r="63" spans="1:32">
      <c r="A63" s="67" t="s">
        <v>2343</v>
      </c>
      <c r="B63" s="75" t="s">
        <v>2398</v>
      </c>
      <c r="C63" s="75" t="s">
        <v>55</v>
      </c>
      <c r="D63" s="117"/>
      <c r="E63" s="14"/>
      <c r="F63" s="15"/>
      <c r="G63" s="65"/>
      <c r="H63" s="65"/>
      <c r="I63" s="118">
        <v>63</v>
      </c>
      <c r="J63" s="86"/>
      <c r="K63" s="49">
        <v>1</v>
      </c>
      <c r="L63" s="49">
        <v>1</v>
      </c>
      <c r="M63" s="49">
        <v>0</v>
      </c>
      <c r="N63" s="49">
        <v>1</v>
      </c>
      <c r="O63" s="49">
        <v>1</v>
      </c>
      <c r="P63" s="50" t="s">
        <v>3033</v>
      </c>
      <c r="Q63" s="50" t="s">
        <v>3033</v>
      </c>
      <c r="R63" s="49">
        <v>1</v>
      </c>
      <c r="S63" s="49">
        <v>1</v>
      </c>
      <c r="T63" s="49">
        <v>1</v>
      </c>
      <c r="U63" s="49">
        <v>1</v>
      </c>
      <c r="V63" s="49">
        <v>0</v>
      </c>
      <c r="W63" s="50">
        <v>0</v>
      </c>
      <c r="X63" s="50" t="s">
        <v>3033</v>
      </c>
      <c r="Y63" s="68"/>
      <c r="Z63" s="68"/>
      <c r="AA63" s="68"/>
      <c r="AB63" s="72" t="s">
        <v>2548</v>
      </c>
      <c r="AC63" s="72" t="s">
        <v>2548</v>
      </c>
      <c r="AD63" s="72"/>
      <c r="AE63" s="72"/>
      <c r="AF63" s="68" t="s">
        <v>374</v>
      </c>
    </row>
    <row r="64" spans="1:32">
      <c r="A64" s="67" t="s">
        <v>2344</v>
      </c>
      <c r="B64" s="75" t="s">
        <v>2399</v>
      </c>
      <c r="C64" s="75" t="s">
        <v>55</v>
      </c>
      <c r="D64" s="117"/>
      <c r="E64" s="14"/>
      <c r="F64" s="15"/>
      <c r="G64" s="65"/>
      <c r="H64" s="65"/>
      <c r="I64" s="118">
        <v>64</v>
      </c>
      <c r="J64" s="86"/>
      <c r="K64" s="49">
        <v>1</v>
      </c>
      <c r="L64" s="49">
        <v>1</v>
      </c>
      <c r="M64" s="49">
        <v>0</v>
      </c>
      <c r="N64" s="49">
        <v>1</v>
      </c>
      <c r="O64" s="49">
        <v>1</v>
      </c>
      <c r="P64" s="50" t="s">
        <v>3033</v>
      </c>
      <c r="Q64" s="50" t="s">
        <v>3033</v>
      </c>
      <c r="R64" s="49">
        <v>1</v>
      </c>
      <c r="S64" s="49">
        <v>1</v>
      </c>
      <c r="T64" s="49">
        <v>1</v>
      </c>
      <c r="U64" s="49">
        <v>1</v>
      </c>
      <c r="V64" s="49">
        <v>0</v>
      </c>
      <c r="W64" s="50">
        <v>0</v>
      </c>
      <c r="X64" s="50" t="s">
        <v>3033</v>
      </c>
      <c r="Y64" s="68" t="s">
        <v>622</v>
      </c>
      <c r="Z64" s="68" t="s">
        <v>657</v>
      </c>
      <c r="AA64" s="68"/>
      <c r="AB64" s="72" t="s">
        <v>2548</v>
      </c>
      <c r="AC64" s="72" t="s">
        <v>2548</v>
      </c>
      <c r="AD64" s="72"/>
      <c r="AE64" s="72"/>
      <c r="AF64" s="68" t="s">
        <v>370</v>
      </c>
    </row>
    <row r="65" spans="1:32">
      <c r="A65" s="67" t="s">
        <v>2345</v>
      </c>
      <c r="B65" s="75" t="s">
        <v>2400</v>
      </c>
      <c r="C65" s="75" t="s">
        <v>55</v>
      </c>
      <c r="D65" s="117"/>
      <c r="E65" s="14"/>
      <c r="F65" s="15"/>
      <c r="G65" s="65"/>
      <c r="H65" s="65"/>
      <c r="I65" s="118">
        <v>65</v>
      </c>
      <c r="J65" s="86"/>
      <c r="K65" s="49">
        <v>1</v>
      </c>
      <c r="L65" s="49">
        <v>0</v>
      </c>
      <c r="M65" s="49">
        <v>3</v>
      </c>
      <c r="N65" s="49">
        <v>3</v>
      </c>
      <c r="O65" s="49">
        <v>3</v>
      </c>
      <c r="P65" s="50" t="s">
        <v>3033</v>
      </c>
      <c r="Q65" s="50" t="s">
        <v>3033</v>
      </c>
      <c r="R65" s="49">
        <v>1</v>
      </c>
      <c r="S65" s="49">
        <v>1</v>
      </c>
      <c r="T65" s="49">
        <v>1</v>
      </c>
      <c r="U65" s="49">
        <v>3</v>
      </c>
      <c r="V65" s="49">
        <v>0</v>
      </c>
      <c r="W65" s="50">
        <v>0</v>
      </c>
      <c r="X65" s="50" t="s">
        <v>3033</v>
      </c>
      <c r="Y65" s="68" t="s">
        <v>621</v>
      </c>
      <c r="Z65" s="68" t="s">
        <v>656</v>
      </c>
      <c r="AA65" s="68" t="s">
        <v>685</v>
      </c>
      <c r="AB65" s="72" t="s">
        <v>2572</v>
      </c>
      <c r="AC65" s="72" t="s">
        <v>2687</v>
      </c>
      <c r="AD65" s="72"/>
      <c r="AE65" s="72"/>
      <c r="AF65" s="68" t="s">
        <v>369</v>
      </c>
    </row>
    <row r="66" spans="1:32">
      <c r="A66" s="67" t="s">
        <v>2346</v>
      </c>
      <c r="B66" s="75" t="s">
        <v>2401</v>
      </c>
      <c r="C66" s="75" t="s">
        <v>55</v>
      </c>
      <c r="D66" s="117"/>
      <c r="E66" s="14"/>
      <c r="F66" s="15"/>
      <c r="G66" s="65"/>
      <c r="H66" s="65"/>
      <c r="I66" s="118">
        <v>66</v>
      </c>
      <c r="J66" s="86"/>
      <c r="K66" s="49">
        <v>1</v>
      </c>
      <c r="L66" s="49">
        <v>1</v>
      </c>
      <c r="M66" s="49">
        <v>0</v>
      </c>
      <c r="N66" s="49">
        <v>1</v>
      </c>
      <c r="O66" s="49">
        <v>1</v>
      </c>
      <c r="P66" s="50" t="s">
        <v>3033</v>
      </c>
      <c r="Q66" s="50" t="s">
        <v>3033</v>
      </c>
      <c r="R66" s="49">
        <v>1</v>
      </c>
      <c r="S66" s="49">
        <v>1</v>
      </c>
      <c r="T66" s="49">
        <v>1</v>
      </c>
      <c r="U66" s="49">
        <v>1</v>
      </c>
      <c r="V66" s="49">
        <v>0</v>
      </c>
      <c r="W66" s="50">
        <v>0</v>
      </c>
      <c r="X66" s="50" t="s">
        <v>3033</v>
      </c>
      <c r="Y66" s="68" t="s">
        <v>2275</v>
      </c>
      <c r="Z66" s="68" t="s">
        <v>2278</v>
      </c>
      <c r="AA66" s="68" t="s">
        <v>363</v>
      </c>
      <c r="AB66" s="72" t="s">
        <v>2548</v>
      </c>
      <c r="AC66" s="72" t="s">
        <v>2548</v>
      </c>
      <c r="AD66" s="72"/>
      <c r="AE66" s="72"/>
      <c r="AF66" s="68" t="s">
        <v>363</v>
      </c>
    </row>
    <row r="67" spans="1:32">
      <c r="A67" s="67" t="s">
        <v>2347</v>
      </c>
      <c r="B67" s="75" t="s">
        <v>2402</v>
      </c>
      <c r="C67" s="75" t="s">
        <v>55</v>
      </c>
      <c r="D67" s="117"/>
      <c r="E67" s="14"/>
      <c r="F67" s="15"/>
      <c r="G67" s="65"/>
      <c r="H67" s="65"/>
      <c r="I67" s="118">
        <v>67</v>
      </c>
      <c r="J67" s="86"/>
      <c r="K67" s="49">
        <v>1</v>
      </c>
      <c r="L67" s="49">
        <v>1</v>
      </c>
      <c r="M67" s="49">
        <v>0</v>
      </c>
      <c r="N67" s="49">
        <v>1</v>
      </c>
      <c r="O67" s="49">
        <v>1</v>
      </c>
      <c r="P67" s="50" t="s">
        <v>3033</v>
      </c>
      <c r="Q67" s="50" t="s">
        <v>3033</v>
      </c>
      <c r="R67" s="49">
        <v>1</v>
      </c>
      <c r="S67" s="49">
        <v>1</v>
      </c>
      <c r="T67" s="49">
        <v>1</v>
      </c>
      <c r="U67" s="49">
        <v>1</v>
      </c>
      <c r="V67" s="49">
        <v>0</v>
      </c>
      <c r="W67" s="50">
        <v>0</v>
      </c>
      <c r="X67" s="50" t="s">
        <v>3033</v>
      </c>
      <c r="Y67" s="68"/>
      <c r="Z67" s="68"/>
      <c r="AA67" s="68"/>
      <c r="AB67" s="72" t="s">
        <v>2573</v>
      </c>
      <c r="AC67" s="72" t="s">
        <v>2548</v>
      </c>
      <c r="AD67" s="72"/>
      <c r="AE67" s="72"/>
      <c r="AF67" s="68" t="s">
        <v>362</v>
      </c>
    </row>
    <row r="68" spans="1:32">
      <c r="A68" s="67" t="s">
        <v>2348</v>
      </c>
      <c r="B68" s="75" t="s">
        <v>2403</v>
      </c>
      <c r="C68" s="75" t="s">
        <v>55</v>
      </c>
      <c r="D68" s="117"/>
      <c r="E68" s="14"/>
      <c r="F68" s="15"/>
      <c r="G68" s="65"/>
      <c r="H68" s="65"/>
      <c r="I68" s="118">
        <v>68</v>
      </c>
      <c r="J68" s="86"/>
      <c r="K68" s="49">
        <v>1</v>
      </c>
      <c r="L68" s="49">
        <v>1</v>
      </c>
      <c r="M68" s="49">
        <v>0</v>
      </c>
      <c r="N68" s="49">
        <v>1</v>
      </c>
      <c r="O68" s="49">
        <v>1</v>
      </c>
      <c r="P68" s="50" t="s">
        <v>3033</v>
      </c>
      <c r="Q68" s="50" t="s">
        <v>3033</v>
      </c>
      <c r="R68" s="49">
        <v>1</v>
      </c>
      <c r="S68" s="49">
        <v>1</v>
      </c>
      <c r="T68" s="49">
        <v>1</v>
      </c>
      <c r="U68" s="49">
        <v>1</v>
      </c>
      <c r="V68" s="49">
        <v>0</v>
      </c>
      <c r="W68" s="50">
        <v>0</v>
      </c>
      <c r="X68" s="50" t="s">
        <v>3033</v>
      </c>
      <c r="Y68" s="68" t="s">
        <v>619</v>
      </c>
      <c r="Z68" s="68" t="s">
        <v>654</v>
      </c>
      <c r="AA68" s="68" t="s">
        <v>684</v>
      </c>
      <c r="AB68" s="72" t="s">
        <v>2548</v>
      </c>
      <c r="AC68" s="72" t="s">
        <v>2548</v>
      </c>
      <c r="AD68" s="72"/>
      <c r="AE68" s="72"/>
      <c r="AF68" s="68" t="s">
        <v>361</v>
      </c>
    </row>
    <row r="69" spans="1:32">
      <c r="A69" s="67" t="s">
        <v>2349</v>
      </c>
      <c r="B69" s="75" t="s">
        <v>2404</v>
      </c>
      <c r="C69" s="75" t="s">
        <v>55</v>
      </c>
      <c r="D69" s="117"/>
      <c r="E69" s="14"/>
      <c r="F69" s="15"/>
      <c r="G69" s="65"/>
      <c r="H69" s="65"/>
      <c r="I69" s="118">
        <v>69</v>
      </c>
      <c r="J69" s="86"/>
      <c r="K69" s="49">
        <v>1</v>
      </c>
      <c r="L69" s="49">
        <v>1</v>
      </c>
      <c r="M69" s="49">
        <v>0</v>
      </c>
      <c r="N69" s="49">
        <v>1</v>
      </c>
      <c r="O69" s="49">
        <v>1</v>
      </c>
      <c r="P69" s="50" t="s">
        <v>3033</v>
      </c>
      <c r="Q69" s="50" t="s">
        <v>3033</v>
      </c>
      <c r="R69" s="49">
        <v>1</v>
      </c>
      <c r="S69" s="49">
        <v>1</v>
      </c>
      <c r="T69" s="49">
        <v>1</v>
      </c>
      <c r="U69" s="49">
        <v>1</v>
      </c>
      <c r="V69" s="49">
        <v>0</v>
      </c>
      <c r="W69" s="50">
        <v>0</v>
      </c>
      <c r="X69" s="50" t="s">
        <v>3033</v>
      </c>
      <c r="Y69" s="68" t="s">
        <v>618</v>
      </c>
      <c r="Z69" s="68" t="s">
        <v>653</v>
      </c>
      <c r="AA69" s="68" t="s">
        <v>682</v>
      </c>
      <c r="AB69" s="72" t="s">
        <v>2548</v>
      </c>
      <c r="AC69" s="72" t="s">
        <v>2548</v>
      </c>
      <c r="AD69" s="72"/>
      <c r="AE69" s="72"/>
      <c r="AF69" s="68" t="s">
        <v>358</v>
      </c>
    </row>
    <row r="70" spans="1:32">
      <c r="A70" s="67" t="s">
        <v>2350</v>
      </c>
      <c r="B70" s="75" t="s">
        <v>2405</v>
      </c>
      <c r="C70" s="75" t="s">
        <v>55</v>
      </c>
      <c r="D70" s="117"/>
      <c r="E70" s="14"/>
      <c r="F70" s="15"/>
      <c r="G70" s="65"/>
      <c r="H70" s="65"/>
      <c r="I70" s="118">
        <v>70</v>
      </c>
      <c r="J70" s="86"/>
      <c r="K70" s="49">
        <v>1</v>
      </c>
      <c r="L70" s="49">
        <v>1</v>
      </c>
      <c r="M70" s="49">
        <v>0</v>
      </c>
      <c r="N70" s="49">
        <v>1</v>
      </c>
      <c r="O70" s="49">
        <v>1</v>
      </c>
      <c r="P70" s="50" t="s">
        <v>3033</v>
      </c>
      <c r="Q70" s="50" t="s">
        <v>3033</v>
      </c>
      <c r="R70" s="49">
        <v>1</v>
      </c>
      <c r="S70" s="49">
        <v>1</v>
      </c>
      <c r="T70" s="49">
        <v>1</v>
      </c>
      <c r="U70" s="49">
        <v>1</v>
      </c>
      <c r="V70" s="49">
        <v>0</v>
      </c>
      <c r="W70" s="50">
        <v>0</v>
      </c>
      <c r="X70" s="50" t="s">
        <v>3033</v>
      </c>
      <c r="Y70" s="68" t="s">
        <v>615</v>
      </c>
      <c r="Z70" s="68" t="s">
        <v>634</v>
      </c>
      <c r="AA70" s="68"/>
      <c r="AB70" s="72" t="s">
        <v>2548</v>
      </c>
      <c r="AC70" s="72" t="s">
        <v>2548</v>
      </c>
      <c r="AD70" s="72"/>
      <c r="AE70" s="72"/>
      <c r="AF70" s="68" t="s">
        <v>347</v>
      </c>
    </row>
    <row r="71" spans="1:32">
      <c r="A71" s="67" t="s">
        <v>2351</v>
      </c>
      <c r="B71" s="75" t="s">
        <v>2406</v>
      </c>
      <c r="C71" s="75" t="s">
        <v>55</v>
      </c>
      <c r="D71" s="117"/>
      <c r="E71" s="14"/>
      <c r="F71" s="15"/>
      <c r="G71" s="65"/>
      <c r="H71" s="65"/>
      <c r="I71" s="118">
        <v>71</v>
      </c>
      <c r="J71" s="86"/>
      <c r="K71" s="49">
        <v>1</v>
      </c>
      <c r="L71" s="49">
        <v>1</v>
      </c>
      <c r="M71" s="49">
        <v>0</v>
      </c>
      <c r="N71" s="49">
        <v>1</v>
      </c>
      <c r="O71" s="49">
        <v>1</v>
      </c>
      <c r="P71" s="50" t="s">
        <v>3033</v>
      </c>
      <c r="Q71" s="50" t="s">
        <v>3033</v>
      </c>
      <c r="R71" s="49">
        <v>1</v>
      </c>
      <c r="S71" s="49">
        <v>1</v>
      </c>
      <c r="T71" s="49">
        <v>1</v>
      </c>
      <c r="U71" s="49">
        <v>1</v>
      </c>
      <c r="V71" s="49">
        <v>0</v>
      </c>
      <c r="W71" s="50">
        <v>0</v>
      </c>
      <c r="X71" s="50" t="s">
        <v>3033</v>
      </c>
      <c r="Y71" s="68" t="s">
        <v>614</v>
      </c>
      <c r="Z71" s="68" t="s">
        <v>651</v>
      </c>
      <c r="AA71" s="68"/>
      <c r="AB71" s="72" t="s">
        <v>2574</v>
      </c>
      <c r="AC71" s="72" t="s">
        <v>2548</v>
      </c>
      <c r="AD71" s="72"/>
      <c r="AE71" s="72"/>
      <c r="AF71" s="68" t="s">
        <v>343</v>
      </c>
    </row>
    <row r="72" spans="1:32">
      <c r="A72" s="67" t="s">
        <v>2352</v>
      </c>
      <c r="B72" s="75" t="s">
        <v>2407</v>
      </c>
      <c r="C72" s="75" t="s">
        <v>55</v>
      </c>
      <c r="D72" s="117"/>
      <c r="E72" s="14"/>
      <c r="F72" s="15"/>
      <c r="G72" s="65"/>
      <c r="H72" s="65"/>
      <c r="I72" s="118">
        <v>72</v>
      </c>
      <c r="J72" s="86"/>
      <c r="K72" s="49">
        <v>1</v>
      </c>
      <c r="L72" s="49">
        <v>1</v>
      </c>
      <c r="M72" s="49">
        <v>0</v>
      </c>
      <c r="N72" s="49">
        <v>1</v>
      </c>
      <c r="O72" s="49">
        <v>1</v>
      </c>
      <c r="P72" s="50" t="s">
        <v>3033</v>
      </c>
      <c r="Q72" s="50" t="s">
        <v>3033</v>
      </c>
      <c r="R72" s="49">
        <v>1</v>
      </c>
      <c r="S72" s="49">
        <v>1</v>
      </c>
      <c r="T72" s="49">
        <v>1</v>
      </c>
      <c r="U72" s="49">
        <v>1</v>
      </c>
      <c r="V72" s="49">
        <v>0</v>
      </c>
      <c r="W72" s="50">
        <v>0</v>
      </c>
      <c r="X72" s="50" t="s">
        <v>3033</v>
      </c>
      <c r="Y72" s="68" t="s">
        <v>612</v>
      </c>
      <c r="Z72" s="68" t="s">
        <v>650</v>
      </c>
      <c r="AA72" s="68"/>
      <c r="AB72" s="72" t="s">
        <v>2548</v>
      </c>
      <c r="AC72" s="72" t="s">
        <v>2548</v>
      </c>
      <c r="AD72" s="72"/>
      <c r="AE72" s="72"/>
      <c r="AF72" s="68" t="s">
        <v>340</v>
      </c>
    </row>
    <row r="73" spans="1:32">
      <c r="A73" s="67" t="s">
        <v>2353</v>
      </c>
      <c r="B73" s="75" t="s">
        <v>2408</v>
      </c>
      <c r="C73" s="75" t="s">
        <v>55</v>
      </c>
      <c r="D73" s="117"/>
      <c r="E73" s="14"/>
      <c r="F73" s="15"/>
      <c r="G73" s="65"/>
      <c r="H73" s="65"/>
      <c r="I73" s="118">
        <v>73</v>
      </c>
      <c r="J73" s="86"/>
      <c r="K73" s="49">
        <v>1</v>
      </c>
      <c r="L73" s="49">
        <v>1</v>
      </c>
      <c r="M73" s="49">
        <v>0</v>
      </c>
      <c r="N73" s="49">
        <v>1</v>
      </c>
      <c r="O73" s="49">
        <v>1</v>
      </c>
      <c r="P73" s="50" t="s">
        <v>3033</v>
      </c>
      <c r="Q73" s="50" t="s">
        <v>3033</v>
      </c>
      <c r="R73" s="49">
        <v>1</v>
      </c>
      <c r="S73" s="49">
        <v>1</v>
      </c>
      <c r="T73" s="49">
        <v>1</v>
      </c>
      <c r="U73" s="49">
        <v>1</v>
      </c>
      <c r="V73" s="49">
        <v>0</v>
      </c>
      <c r="W73" s="50">
        <v>0</v>
      </c>
      <c r="X73" s="50" t="s">
        <v>3033</v>
      </c>
      <c r="Y73" s="68" t="s">
        <v>611</v>
      </c>
      <c r="Z73" s="68" t="s">
        <v>649</v>
      </c>
      <c r="AA73" s="68"/>
      <c r="AB73" s="72" t="s">
        <v>2548</v>
      </c>
      <c r="AC73" s="72" t="s">
        <v>2548</v>
      </c>
      <c r="AD73" s="72"/>
      <c r="AE73" s="72"/>
      <c r="AF73" s="68" t="s">
        <v>336</v>
      </c>
    </row>
    <row r="74" spans="1:32">
      <c r="A74" s="67" t="s">
        <v>2354</v>
      </c>
      <c r="B74" s="75" t="s">
        <v>2409</v>
      </c>
      <c r="C74" s="75" t="s">
        <v>55</v>
      </c>
      <c r="D74" s="117"/>
      <c r="E74" s="14"/>
      <c r="F74" s="15"/>
      <c r="G74" s="65"/>
      <c r="H74" s="65"/>
      <c r="I74" s="118">
        <v>74</v>
      </c>
      <c r="J74" s="86"/>
      <c r="K74" s="49">
        <v>1</v>
      </c>
      <c r="L74" s="49">
        <v>1</v>
      </c>
      <c r="M74" s="49">
        <v>0</v>
      </c>
      <c r="N74" s="49">
        <v>1</v>
      </c>
      <c r="O74" s="49">
        <v>1</v>
      </c>
      <c r="P74" s="50" t="s">
        <v>3033</v>
      </c>
      <c r="Q74" s="50" t="s">
        <v>3033</v>
      </c>
      <c r="R74" s="49">
        <v>1</v>
      </c>
      <c r="S74" s="49">
        <v>1</v>
      </c>
      <c r="T74" s="49">
        <v>1</v>
      </c>
      <c r="U74" s="49">
        <v>1</v>
      </c>
      <c r="V74" s="49">
        <v>0</v>
      </c>
      <c r="W74" s="50">
        <v>0</v>
      </c>
      <c r="X74" s="50" t="s">
        <v>3033</v>
      </c>
      <c r="Y74" s="68" t="s">
        <v>609</v>
      </c>
      <c r="Z74" s="68" t="s">
        <v>647</v>
      </c>
      <c r="AA74" s="68"/>
      <c r="AB74" s="72" t="s">
        <v>2548</v>
      </c>
      <c r="AC74" s="72" t="s">
        <v>2548</v>
      </c>
      <c r="AD74" s="72"/>
      <c r="AE74" s="72"/>
      <c r="AF74" s="68" t="s">
        <v>330</v>
      </c>
    </row>
    <row r="75" spans="1:32">
      <c r="A75" s="67" t="s">
        <v>2355</v>
      </c>
      <c r="B75" s="75" t="s">
        <v>2398</v>
      </c>
      <c r="C75" s="75" t="s">
        <v>58</v>
      </c>
      <c r="D75" s="117"/>
      <c r="E75" s="14"/>
      <c r="F75" s="15"/>
      <c r="G75" s="65"/>
      <c r="H75" s="65"/>
      <c r="I75" s="118">
        <v>75</v>
      </c>
      <c r="J75" s="86"/>
      <c r="K75" s="49">
        <v>1</v>
      </c>
      <c r="L75" s="49">
        <v>1</v>
      </c>
      <c r="M75" s="49">
        <v>0</v>
      </c>
      <c r="N75" s="49">
        <v>1</v>
      </c>
      <c r="O75" s="49">
        <v>1</v>
      </c>
      <c r="P75" s="50" t="s">
        <v>3033</v>
      </c>
      <c r="Q75" s="50" t="s">
        <v>3033</v>
      </c>
      <c r="R75" s="49">
        <v>1</v>
      </c>
      <c r="S75" s="49">
        <v>1</v>
      </c>
      <c r="T75" s="49">
        <v>1</v>
      </c>
      <c r="U75" s="49">
        <v>1</v>
      </c>
      <c r="V75" s="49">
        <v>0</v>
      </c>
      <c r="W75" s="50">
        <v>0</v>
      </c>
      <c r="X75" s="50" t="s">
        <v>3033</v>
      </c>
      <c r="Y75" s="68"/>
      <c r="Z75" s="68"/>
      <c r="AA75" s="68"/>
      <c r="AB75" s="72" t="s">
        <v>2548</v>
      </c>
      <c r="AC75" s="72" t="s">
        <v>2548</v>
      </c>
      <c r="AD75" s="72"/>
      <c r="AE75" s="72"/>
      <c r="AF75" s="68" t="s">
        <v>329</v>
      </c>
    </row>
    <row r="76" spans="1:32">
      <c r="A76" s="67" t="s">
        <v>2356</v>
      </c>
      <c r="B76" s="75" t="s">
        <v>2399</v>
      </c>
      <c r="C76" s="75" t="s">
        <v>58</v>
      </c>
      <c r="D76" s="117"/>
      <c r="E76" s="14"/>
      <c r="F76" s="15"/>
      <c r="G76" s="65"/>
      <c r="H76" s="65"/>
      <c r="I76" s="118">
        <v>76</v>
      </c>
      <c r="J76" s="86"/>
      <c r="K76" s="49">
        <v>1</v>
      </c>
      <c r="L76" s="49">
        <v>1</v>
      </c>
      <c r="M76" s="49">
        <v>0</v>
      </c>
      <c r="N76" s="49">
        <v>1</v>
      </c>
      <c r="O76" s="49">
        <v>1</v>
      </c>
      <c r="P76" s="50" t="s">
        <v>3033</v>
      </c>
      <c r="Q76" s="50" t="s">
        <v>3033</v>
      </c>
      <c r="R76" s="49">
        <v>1</v>
      </c>
      <c r="S76" s="49">
        <v>1</v>
      </c>
      <c r="T76" s="49">
        <v>1</v>
      </c>
      <c r="U76" s="49">
        <v>1</v>
      </c>
      <c r="V76" s="49">
        <v>0</v>
      </c>
      <c r="W76" s="50">
        <v>0</v>
      </c>
      <c r="X76" s="50" t="s">
        <v>3033</v>
      </c>
      <c r="Y76" s="68" t="s">
        <v>607</v>
      </c>
      <c r="Z76" s="68" t="s">
        <v>645</v>
      </c>
      <c r="AA76" s="68"/>
      <c r="AB76" s="72" t="s">
        <v>2548</v>
      </c>
      <c r="AC76" s="72" t="s">
        <v>2548</v>
      </c>
      <c r="AD76" s="72"/>
      <c r="AE76" s="72"/>
      <c r="AF76" s="68" t="s">
        <v>327</v>
      </c>
    </row>
    <row r="77" spans="1:32">
      <c r="A77" s="67" t="s">
        <v>2357</v>
      </c>
      <c r="B77" s="75" t="s">
        <v>2400</v>
      </c>
      <c r="C77" s="75" t="s">
        <v>58</v>
      </c>
      <c r="D77" s="117"/>
      <c r="E77" s="14"/>
      <c r="F77" s="15"/>
      <c r="G77" s="65"/>
      <c r="H77" s="65"/>
      <c r="I77" s="118">
        <v>77</v>
      </c>
      <c r="J77" s="86"/>
      <c r="K77" s="49">
        <v>1</v>
      </c>
      <c r="L77" s="49">
        <v>1</v>
      </c>
      <c r="M77" s="49">
        <v>0</v>
      </c>
      <c r="N77" s="49">
        <v>1</v>
      </c>
      <c r="O77" s="49">
        <v>1</v>
      </c>
      <c r="P77" s="50" t="s">
        <v>3033</v>
      </c>
      <c r="Q77" s="50" t="s">
        <v>3033</v>
      </c>
      <c r="R77" s="49">
        <v>1</v>
      </c>
      <c r="S77" s="49">
        <v>1</v>
      </c>
      <c r="T77" s="49">
        <v>1</v>
      </c>
      <c r="U77" s="49">
        <v>1</v>
      </c>
      <c r="V77" s="49">
        <v>0</v>
      </c>
      <c r="W77" s="50">
        <v>0</v>
      </c>
      <c r="X77" s="50" t="s">
        <v>3033</v>
      </c>
      <c r="Y77" s="68"/>
      <c r="Z77" s="68"/>
      <c r="AA77" s="68"/>
      <c r="AB77" s="72" t="s">
        <v>2548</v>
      </c>
      <c r="AC77" s="72" t="s">
        <v>2548</v>
      </c>
      <c r="AD77" s="72"/>
      <c r="AE77" s="72"/>
      <c r="AF77" s="68" t="s">
        <v>324</v>
      </c>
    </row>
    <row r="78" spans="1:32">
      <c r="A78" s="67" t="s">
        <v>2358</v>
      </c>
      <c r="B78" s="75" t="s">
        <v>2401</v>
      </c>
      <c r="C78" s="75" t="s">
        <v>58</v>
      </c>
      <c r="D78" s="117"/>
      <c r="E78" s="14"/>
      <c r="F78" s="15"/>
      <c r="G78" s="65"/>
      <c r="H78" s="65"/>
      <c r="I78" s="118">
        <v>78</v>
      </c>
      <c r="J78" s="86"/>
      <c r="K78" s="49">
        <v>1</v>
      </c>
      <c r="L78" s="49">
        <v>1</v>
      </c>
      <c r="M78" s="49">
        <v>0</v>
      </c>
      <c r="N78" s="49">
        <v>1</v>
      </c>
      <c r="O78" s="49">
        <v>1</v>
      </c>
      <c r="P78" s="50" t="s">
        <v>3033</v>
      </c>
      <c r="Q78" s="50" t="s">
        <v>3033</v>
      </c>
      <c r="R78" s="49">
        <v>1</v>
      </c>
      <c r="S78" s="49">
        <v>1</v>
      </c>
      <c r="T78" s="49">
        <v>1</v>
      </c>
      <c r="U78" s="49">
        <v>1</v>
      </c>
      <c r="V78" s="49">
        <v>0</v>
      </c>
      <c r="W78" s="50">
        <v>0</v>
      </c>
      <c r="X78" s="50" t="s">
        <v>3033</v>
      </c>
      <c r="Y78" s="68" t="s">
        <v>606</v>
      </c>
      <c r="Z78" s="68" t="s">
        <v>639</v>
      </c>
      <c r="AA78" s="68"/>
      <c r="AB78" s="72" t="s">
        <v>2548</v>
      </c>
      <c r="AC78" s="72" t="s">
        <v>2548</v>
      </c>
      <c r="AD78" s="72"/>
      <c r="AE78" s="72"/>
      <c r="AF78" s="68" t="s">
        <v>323</v>
      </c>
    </row>
    <row r="79" spans="1:32">
      <c r="A79" s="67" t="s">
        <v>2359</v>
      </c>
      <c r="B79" s="75" t="s">
        <v>2402</v>
      </c>
      <c r="C79" s="75" t="s">
        <v>58</v>
      </c>
      <c r="D79" s="117"/>
      <c r="E79" s="14"/>
      <c r="F79" s="15"/>
      <c r="G79" s="65"/>
      <c r="H79" s="65"/>
      <c r="I79" s="118">
        <v>79</v>
      </c>
      <c r="J79" s="86"/>
      <c r="K79" s="49">
        <v>1</v>
      </c>
      <c r="L79" s="49">
        <v>1</v>
      </c>
      <c r="M79" s="49">
        <v>0</v>
      </c>
      <c r="N79" s="49">
        <v>1</v>
      </c>
      <c r="O79" s="49">
        <v>1</v>
      </c>
      <c r="P79" s="50" t="s">
        <v>3033</v>
      </c>
      <c r="Q79" s="50" t="s">
        <v>3033</v>
      </c>
      <c r="R79" s="49">
        <v>1</v>
      </c>
      <c r="S79" s="49">
        <v>1</v>
      </c>
      <c r="T79" s="49">
        <v>1</v>
      </c>
      <c r="U79" s="49">
        <v>1</v>
      </c>
      <c r="V79" s="49">
        <v>0</v>
      </c>
      <c r="W79" s="50">
        <v>0</v>
      </c>
      <c r="X79" s="50" t="s">
        <v>3033</v>
      </c>
      <c r="Y79" s="68" t="s">
        <v>605</v>
      </c>
      <c r="Z79" s="68" t="s">
        <v>644</v>
      </c>
      <c r="AA79" s="68"/>
      <c r="AB79" s="72" t="s">
        <v>2548</v>
      </c>
      <c r="AC79" s="72" t="s">
        <v>2548</v>
      </c>
      <c r="AD79" s="72"/>
      <c r="AE79" s="72"/>
      <c r="AF79" s="68" t="s">
        <v>322</v>
      </c>
    </row>
    <row r="80" spans="1:32">
      <c r="A80" s="67" t="s">
        <v>2360</v>
      </c>
      <c r="B80" s="75" t="s">
        <v>2403</v>
      </c>
      <c r="C80" s="75" t="s">
        <v>58</v>
      </c>
      <c r="D80" s="117"/>
      <c r="E80" s="14"/>
      <c r="F80" s="15"/>
      <c r="G80" s="65"/>
      <c r="H80" s="65"/>
      <c r="I80" s="118">
        <v>80</v>
      </c>
      <c r="J80" s="86"/>
      <c r="K80" s="49">
        <v>1</v>
      </c>
      <c r="L80" s="49">
        <v>1</v>
      </c>
      <c r="M80" s="49">
        <v>0</v>
      </c>
      <c r="N80" s="49">
        <v>1</v>
      </c>
      <c r="O80" s="49">
        <v>1</v>
      </c>
      <c r="P80" s="50" t="s">
        <v>3033</v>
      </c>
      <c r="Q80" s="50" t="s">
        <v>3033</v>
      </c>
      <c r="R80" s="49">
        <v>1</v>
      </c>
      <c r="S80" s="49">
        <v>1</v>
      </c>
      <c r="T80" s="49">
        <v>1</v>
      </c>
      <c r="U80" s="49">
        <v>1</v>
      </c>
      <c r="V80" s="49">
        <v>0</v>
      </c>
      <c r="W80" s="50">
        <v>0</v>
      </c>
      <c r="X80" s="50" t="s">
        <v>3033</v>
      </c>
      <c r="Y80" s="68"/>
      <c r="Z80" s="68"/>
      <c r="AA80" s="68"/>
      <c r="AB80" s="72" t="s">
        <v>2548</v>
      </c>
      <c r="AC80" s="72" t="s">
        <v>2548</v>
      </c>
      <c r="AD80" s="72"/>
      <c r="AE80" s="72"/>
      <c r="AF80" s="68" t="s">
        <v>320</v>
      </c>
    </row>
    <row r="81" spans="1:32">
      <c r="A81" s="67" t="s">
        <v>2361</v>
      </c>
      <c r="B81" s="75" t="s">
        <v>2404</v>
      </c>
      <c r="C81" s="75" t="s">
        <v>58</v>
      </c>
      <c r="D81" s="117"/>
      <c r="E81" s="14"/>
      <c r="F81" s="15"/>
      <c r="G81" s="65"/>
      <c r="H81" s="65"/>
      <c r="I81" s="118">
        <v>81</v>
      </c>
      <c r="J81" s="86"/>
      <c r="K81" s="49">
        <v>1</v>
      </c>
      <c r="L81" s="49">
        <v>1</v>
      </c>
      <c r="M81" s="49">
        <v>0</v>
      </c>
      <c r="N81" s="49">
        <v>1</v>
      </c>
      <c r="O81" s="49">
        <v>1</v>
      </c>
      <c r="P81" s="50" t="s">
        <v>3033</v>
      </c>
      <c r="Q81" s="50" t="s">
        <v>3033</v>
      </c>
      <c r="R81" s="49">
        <v>1</v>
      </c>
      <c r="S81" s="49">
        <v>1</v>
      </c>
      <c r="T81" s="49">
        <v>1</v>
      </c>
      <c r="U81" s="49">
        <v>1</v>
      </c>
      <c r="V81" s="49">
        <v>0</v>
      </c>
      <c r="W81" s="50">
        <v>0</v>
      </c>
      <c r="X81" s="50" t="s">
        <v>3033</v>
      </c>
      <c r="Y81" s="68" t="s">
        <v>604</v>
      </c>
      <c r="Z81" s="68" t="s">
        <v>643</v>
      </c>
      <c r="AA81" s="68"/>
      <c r="AB81" s="72" t="s">
        <v>2548</v>
      </c>
      <c r="AC81" s="72" t="s">
        <v>2548</v>
      </c>
      <c r="AD81" s="72"/>
      <c r="AE81" s="72"/>
      <c r="AF81" s="68" t="s">
        <v>319</v>
      </c>
    </row>
    <row r="82" spans="1:32">
      <c r="A82" s="67" t="s">
        <v>2362</v>
      </c>
      <c r="B82" s="75" t="s">
        <v>2405</v>
      </c>
      <c r="C82" s="75" t="s">
        <v>58</v>
      </c>
      <c r="D82" s="117"/>
      <c r="E82" s="14"/>
      <c r="F82" s="15"/>
      <c r="G82" s="65"/>
      <c r="H82" s="65"/>
      <c r="I82" s="118">
        <v>82</v>
      </c>
      <c r="J82" s="86"/>
      <c r="K82" s="49">
        <v>1</v>
      </c>
      <c r="L82" s="49">
        <v>1</v>
      </c>
      <c r="M82" s="49">
        <v>0</v>
      </c>
      <c r="N82" s="49">
        <v>1</v>
      </c>
      <c r="O82" s="49">
        <v>1</v>
      </c>
      <c r="P82" s="50" t="s">
        <v>3033</v>
      </c>
      <c r="Q82" s="50" t="s">
        <v>3033</v>
      </c>
      <c r="R82" s="49">
        <v>1</v>
      </c>
      <c r="S82" s="49">
        <v>1</v>
      </c>
      <c r="T82" s="49">
        <v>1</v>
      </c>
      <c r="U82" s="49">
        <v>1</v>
      </c>
      <c r="V82" s="49">
        <v>0</v>
      </c>
      <c r="W82" s="50">
        <v>0</v>
      </c>
      <c r="X82" s="50" t="s">
        <v>3033</v>
      </c>
      <c r="Y82" s="68"/>
      <c r="Z82" s="68"/>
      <c r="AA82" s="68" t="s">
        <v>676</v>
      </c>
      <c r="AB82" s="72" t="s">
        <v>2548</v>
      </c>
      <c r="AC82" s="72" t="s">
        <v>2548</v>
      </c>
      <c r="AD82" s="72"/>
      <c r="AE82" s="72"/>
      <c r="AF82" s="68" t="s">
        <v>315</v>
      </c>
    </row>
    <row r="83" spans="1:32">
      <c r="A83" s="67" t="s">
        <v>2363</v>
      </c>
      <c r="B83" s="75" t="s">
        <v>2406</v>
      </c>
      <c r="C83" s="75" t="s">
        <v>58</v>
      </c>
      <c r="D83" s="117"/>
      <c r="E83" s="14"/>
      <c r="F83" s="15"/>
      <c r="G83" s="65"/>
      <c r="H83" s="65"/>
      <c r="I83" s="118">
        <v>83</v>
      </c>
      <c r="J83" s="86"/>
      <c r="K83" s="49">
        <v>1</v>
      </c>
      <c r="L83" s="49">
        <v>1</v>
      </c>
      <c r="M83" s="49">
        <v>0</v>
      </c>
      <c r="N83" s="49">
        <v>1</v>
      </c>
      <c r="O83" s="49">
        <v>1</v>
      </c>
      <c r="P83" s="50" t="s">
        <v>3033</v>
      </c>
      <c r="Q83" s="50" t="s">
        <v>3033</v>
      </c>
      <c r="R83" s="49">
        <v>1</v>
      </c>
      <c r="S83" s="49">
        <v>1</v>
      </c>
      <c r="T83" s="49">
        <v>1</v>
      </c>
      <c r="U83" s="49">
        <v>1</v>
      </c>
      <c r="V83" s="49">
        <v>0</v>
      </c>
      <c r="W83" s="50">
        <v>0</v>
      </c>
      <c r="X83" s="50" t="s">
        <v>3033</v>
      </c>
      <c r="Y83" s="68" t="s">
        <v>603</v>
      </c>
      <c r="Z83" s="68" t="s">
        <v>634</v>
      </c>
      <c r="AA83" s="68"/>
      <c r="AB83" s="72" t="s">
        <v>2575</v>
      </c>
      <c r="AC83" s="72" t="s">
        <v>2548</v>
      </c>
      <c r="AD83" s="72"/>
      <c r="AE83" s="72"/>
      <c r="AF83" s="68" t="s">
        <v>314</v>
      </c>
    </row>
    <row r="84" spans="1:32">
      <c r="A84" s="67" t="s">
        <v>2364</v>
      </c>
      <c r="B84" s="75" t="s">
        <v>2407</v>
      </c>
      <c r="C84" s="75" t="s">
        <v>58</v>
      </c>
      <c r="D84" s="117"/>
      <c r="E84" s="14"/>
      <c r="F84" s="15"/>
      <c r="G84" s="65"/>
      <c r="H84" s="65"/>
      <c r="I84" s="118">
        <v>84</v>
      </c>
      <c r="J84" s="86"/>
      <c r="K84" s="49">
        <v>1</v>
      </c>
      <c r="L84" s="49">
        <v>1</v>
      </c>
      <c r="M84" s="49">
        <v>0</v>
      </c>
      <c r="N84" s="49">
        <v>1</v>
      </c>
      <c r="O84" s="49">
        <v>1</v>
      </c>
      <c r="P84" s="50" t="s">
        <v>3033</v>
      </c>
      <c r="Q84" s="50" t="s">
        <v>3033</v>
      </c>
      <c r="R84" s="49">
        <v>1</v>
      </c>
      <c r="S84" s="49">
        <v>1</v>
      </c>
      <c r="T84" s="49">
        <v>1</v>
      </c>
      <c r="U84" s="49">
        <v>1</v>
      </c>
      <c r="V84" s="49">
        <v>0</v>
      </c>
      <c r="W84" s="50">
        <v>0</v>
      </c>
      <c r="X84" s="50" t="s">
        <v>3033</v>
      </c>
      <c r="Y84" s="68"/>
      <c r="Z84" s="68"/>
      <c r="AA84" s="68"/>
      <c r="AB84" s="72" t="s">
        <v>2576</v>
      </c>
      <c r="AC84" s="72" t="s">
        <v>2688</v>
      </c>
      <c r="AD84" s="72"/>
      <c r="AE84" s="72"/>
      <c r="AF84" s="68" t="s">
        <v>313</v>
      </c>
    </row>
    <row r="85" spans="1:32">
      <c r="A85" s="67" t="s">
        <v>2365</v>
      </c>
      <c r="B85" s="75" t="s">
        <v>2408</v>
      </c>
      <c r="C85" s="75" t="s">
        <v>58</v>
      </c>
      <c r="D85" s="117"/>
      <c r="E85" s="14"/>
      <c r="F85" s="15"/>
      <c r="G85" s="65"/>
      <c r="H85" s="65"/>
      <c r="I85" s="118">
        <v>85</v>
      </c>
      <c r="J85" s="86"/>
      <c r="K85" s="49">
        <v>1</v>
      </c>
      <c r="L85" s="49">
        <v>1</v>
      </c>
      <c r="M85" s="49">
        <v>0</v>
      </c>
      <c r="N85" s="49">
        <v>1</v>
      </c>
      <c r="O85" s="49">
        <v>1</v>
      </c>
      <c r="P85" s="50" t="s">
        <v>3033</v>
      </c>
      <c r="Q85" s="50" t="s">
        <v>3033</v>
      </c>
      <c r="R85" s="49">
        <v>1</v>
      </c>
      <c r="S85" s="49">
        <v>1</v>
      </c>
      <c r="T85" s="49">
        <v>1</v>
      </c>
      <c r="U85" s="49">
        <v>1</v>
      </c>
      <c r="V85" s="49">
        <v>0</v>
      </c>
      <c r="W85" s="50">
        <v>0</v>
      </c>
      <c r="X85" s="50" t="s">
        <v>3033</v>
      </c>
      <c r="Y85" s="68"/>
      <c r="Z85" s="68"/>
      <c r="AA85" s="68"/>
      <c r="AB85" s="72" t="s">
        <v>2577</v>
      </c>
      <c r="AC85" s="72" t="s">
        <v>2548</v>
      </c>
      <c r="AD85" s="72"/>
      <c r="AE85" s="72"/>
      <c r="AF85" s="68" t="s">
        <v>312</v>
      </c>
    </row>
    <row r="86" spans="1:32">
      <c r="A86" s="67" t="s">
        <v>2366</v>
      </c>
      <c r="B86" s="75" t="s">
        <v>2409</v>
      </c>
      <c r="C86" s="75" t="s">
        <v>58</v>
      </c>
      <c r="D86" s="117"/>
      <c r="E86" s="14"/>
      <c r="F86" s="15"/>
      <c r="G86" s="65"/>
      <c r="H86" s="65"/>
      <c r="I86" s="118">
        <v>86</v>
      </c>
      <c r="J86" s="86"/>
      <c r="K86" s="49">
        <v>1</v>
      </c>
      <c r="L86" s="49">
        <v>1</v>
      </c>
      <c r="M86" s="49">
        <v>0</v>
      </c>
      <c r="N86" s="49">
        <v>1</v>
      </c>
      <c r="O86" s="49">
        <v>1</v>
      </c>
      <c r="P86" s="50" t="s">
        <v>3033</v>
      </c>
      <c r="Q86" s="50" t="s">
        <v>3033</v>
      </c>
      <c r="R86" s="49">
        <v>1</v>
      </c>
      <c r="S86" s="49">
        <v>1</v>
      </c>
      <c r="T86" s="49">
        <v>1</v>
      </c>
      <c r="U86" s="49">
        <v>1</v>
      </c>
      <c r="V86" s="49">
        <v>0</v>
      </c>
      <c r="W86" s="50">
        <v>0</v>
      </c>
      <c r="X86" s="50" t="s">
        <v>3033</v>
      </c>
      <c r="Y86" s="68" t="s">
        <v>602</v>
      </c>
      <c r="Z86" s="68" t="s">
        <v>639</v>
      </c>
      <c r="AA86" s="68" t="s">
        <v>675</v>
      </c>
      <c r="AB86" s="72" t="s">
        <v>2548</v>
      </c>
      <c r="AC86" s="72" t="s">
        <v>2548</v>
      </c>
      <c r="AD86" s="72"/>
      <c r="AE86" s="72"/>
      <c r="AF86" s="68" t="s">
        <v>310</v>
      </c>
    </row>
    <row r="87" spans="1:32">
      <c r="A87" s="67" t="s">
        <v>2367</v>
      </c>
      <c r="B87" s="75" t="s">
        <v>2398</v>
      </c>
      <c r="C87" s="75" t="s">
        <v>60</v>
      </c>
      <c r="D87" s="117"/>
      <c r="E87" s="14"/>
      <c r="F87" s="15"/>
      <c r="G87" s="65"/>
      <c r="H87" s="65"/>
      <c r="I87" s="118">
        <v>87</v>
      </c>
      <c r="J87" s="86"/>
      <c r="K87" s="49">
        <v>1</v>
      </c>
      <c r="L87" s="49">
        <v>1</v>
      </c>
      <c r="M87" s="49">
        <v>0</v>
      </c>
      <c r="N87" s="49">
        <v>1</v>
      </c>
      <c r="O87" s="49">
        <v>1</v>
      </c>
      <c r="P87" s="50" t="s">
        <v>3033</v>
      </c>
      <c r="Q87" s="50" t="s">
        <v>3033</v>
      </c>
      <c r="R87" s="49">
        <v>1</v>
      </c>
      <c r="S87" s="49">
        <v>1</v>
      </c>
      <c r="T87" s="49">
        <v>1</v>
      </c>
      <c r="U87" s="49">
        <v>1</v>
      </c>
      <c r="V87" s="49">
        <v>0</v>
      </c>
      <c r="W87" s="50">
        <v>0</v>
      </c>
      <c r="X87" s="50" t="s">
        <v>3033</v>
      </c>
      <c r="Y87" s="68" t="s">
        <v>601</v>
      </c>
      <c r="Z87" s="68" t="s">
        <v>642</v>
      </c>
      <c r="AA87" s="68" t="s">
        <v>661</v>
      </c>
      <c r="AB87" s="72" t="s">
        <v>2548</v>
      </c>
      <c r="AC87" s="72" t="s">
        <v>2548</v>
      </c>
      <c r="AD87" s="72"/>
      <c r="AE87" s="72"/>
      <c r="AF87" s="68" t="s">
        <v>308</v>
      </c>
    </row>
    <row r="88" spans="1:32">
      <c r="A88" s="67" t="s">
        <v>2368</v>
      </c>
      <c r="B88" s="75" t="s">
        <v>2399</v>
      </c>
      <c r="C88" s="75" t="s">
        <v>60</v>
      </c>
      <c r="D88" s="117"/>
      <c r="E88" s="14"/>
      <c r="F88" s="15"/>
      <c r="G88" s="65"/>
      <c r="H88" s="65"/>
      <c r="I88" s="118">
        <v>88</v>
      </c>
      <c r="J88" s="86"/>
      <c r="K88" s="49">
        <v>1</v>
      </c>
      <c r="L88" s="49">
        <v>1</v>
      </c>
      <c r="M88" s="49">
        <v>0</v>
      </c>
      <c r="N88" s="49">
        <v>1</v>
      </c>
      <c r="O88" s="49">
        <v>1</v>
      </c>
      <c r="P88" s="50" t="s">
        <v>3033</v>
      </c>
      <c r="Q88" s="50" t="s">
        <v>3033</v>
      </c>
      <c r="R88" s="49">
        <v>1</v>
      </c>
      <c r="S88" s="49">
        <v>1</v>
      </c>
      <c r="T88" s="49">
        <v>1</v>
      </c>
      <c r="U88" s="49">
        <v>1</v>
      </c>
      <c r="V88" s="49">
        <v>0</v>
      </c>
      <c r="W88" s="50">
        <v>0</v>
      </c>
      <c r="X88" s="50" t="s">
        <v>3033</v>
      </c>
      <c r="Y88" s="68"/>
      <c r="Z88" s="68"/>
      <c r="AA88" s="68" t="s">
        <v>674</v>
      </c>
      <c r="AB88" s="72" t="s">
        <v>2578</v>
      </c>
      <c r="AC88" s="72" t="s">
        <v>2548</v>
      </c>
      <c r="AD88" s="72"/>
      <c r="AE88" s="72"/>
      <c r="AF88" s="68" t="s">
        <v>307</v>
      </c>
    </row>
    <row r="89" spans="1:32">
      <c r="A89" s="67" t="s">
        <v>2369</v>
      </c>
      <c r="B89" s="75" t="s">
        <v>2400</v>
      </c>
      <c r="C89" s="75" t="s">
        <v>60</v>
      </c>
      <c r="D89" s="117"/>
      <c r="E89" s="14"/>
      <c r="F89" s="15"/>
      <c r="G89" s="65"/>
      <c r="H89" s="65"/>
      <c r="I89" s="118">
        <v>89</v>
      </c>
      <c r="J89" s="86"/>
      <c r="K89" s="49">
        <v>1</v>
      </c>
      <c r="L89" s="49">
        <v>1</v>
      </c>
      <c r="M89" s="49">
        <v>0</v>
      </c>
      <c r="N89" s="49">
        <v>1</v>
      </c>
      <c r="O89" s="49">
        <v>1</v>
      </c>
      <c r="P89" s="50" t="s">
        <v>3033</v>
      </c>
      <c r="Q89" s="50" t="s">
        <v>3033</v>
      </c>
      <c r="R89" s="49">
        <v>1</v>
      </c>
      <c r="S89" s="49">
        <v>1</v>
      </c>
      <c r="T89" s="49">
        <v>1</v>
      </c>
      <c r="U89" s="49">
        <v>1</v>
      </c>
      <c r="V89" s="49">
        <v>0</v>
      </c>
      <c r="W89" s="50">
        <v>0</v>
      </c>
      <c r="X89" s="50" t="s">
        <v>3033</v>
      </c>
      <c r="Y89" s="68" t="s">
        <v>600</v>
      </c>
      <c r="Z89" s="68" t="s">
        <v>641</v>
      </c>
      <c r="AA89" s="68"/>
      <c r="AB89" s="72" t="s">
        <v>2548</v>
      </c>
      <c r="AC89" s="72" t="s">
        <v>2548</v>
      </c>
      <c r="AD89" s="72"/>
      <c r="AE89" s="72"/>
      <c r="AF89" s="68" t="s">
        <v>306</v>
      </c>
    </row>
    <row r="90" spans="1:32">
      <c r="A90" s="67" t="s">
        <v>2370</v>
      </c>
      <c r="B90" s="75" t="s">
        <v>2401</v>
      </c>
      <c r="C90" s="75" t="s">
        <v>60</v>
      </c>
      <c r="D90" s="117"/>
      <c r="E90" s="14"/>
      <c r="F90" s="15"/>
      <c r="G90" s="65"/>
      <c r="H90" s="65"/>
      <c r="I90" s="118">
        <v>90</v>
      </c>
      <c r="J90" s="86"/>
      <c r="K90" s="49">
        <v>1</v>
      </c>
      <c r="L90" s="49">
        <v>1</v>
      </c>
      <c r="M90" s="49">
        <v>0</v>
      </c>
      <c r="N90" s="49">
        <v>1</v>
      </c>
      <c r="O90" s="49">
        <v>1</v>
      </c>
      <c r="P90" s="50" t="s">
        <v>3033</v>
      </c>
      <c r="Q90" s="50" t="s">
        <v>3033</v>
      </c>
      <c r="R90" s="49">
        <v>1</v>
      </c>
      <c r="S90" s="49">
        <v>1</v>
      </c>
      <c r="T90" s="49">
        <v>1</v>
      </c>
      <c r="U90" s="49">
        <v>1</v>
      </c>
      <c r="V90" s="49">
        <v>0</v>
      </c>
      <c r="W90" s="50">
        <v>0</v>
      </c>
      <c r="X90" s="50" t="s">
        <v>3033</v>
      </c>
      <c r="Y90" s="68" t="s">
        <v>599</v>
      </c>
      <c r="Z90" s="68" t="s">
        <v>640</v>
      </c>
      <c r="AA90" s="68"/>
      <c r="AB90" s="72" t="s">
        <v>2548</v>
      </c>
      <c r="AC90" s="72" t="s">
        <v>2548</v>
      </c>
      <c r="AD90" s="72"/>
      <c r="AE90" s="72"/>
      <c r="AF90" s="68" t="s">
        <v>303</v>
      </c>
    </row>
    <row r="91" spans="1:32">
      <c r="A91" s="67" t="s">
        <v>2371</v>
      </c>
      <c r="B91" s="75" t="s">
        <v>2402</v>
      </c>
      <c r="C91" s="75" t="s">
        <v>60</v>
      </c>
      <c r="D91" s="117"/>
      <c r="E91" s="14"/>
      <c r="F91" s="15"/>
      <c r="G91" s="65"/>
      <c r="H91" s="65"/>
      <c r="I91" s="118">
        <v>91</v>
      </c>
      <c r="J91" s="86"/>
      <c r="K91" s="49">
        <v>1</v>
      </c>
      <c r="L91" s="49">
        <v>1</v>
      </c>
      <c r="M91" s="49">
        <v>0</v>
      </c>
      <c r="N91" s="49">
        <v>1</v>
      </c>
      <c r="O91" s="49">
        <v>1</v>
      </c>
      <c r="P91" s="50" t="s">
        <v>3033</v>
      </c>
      <c r="Q91" s="50" t="s">
        <v>3033</v>
      </c>
      <c r="R91" s="49">
        <v>1</v>
      </c>
      <c r="S91" s="49">
        <v>1</v>
      </c>
      <c r="T91" s="49">
        <v>1</v>
      </c>
      <c r="U91" s="49">
        <v>1</v>
      </c>
      <c r="V91" s="49">
        <v>0</v>
      </c>
      <c r="W91" s="50">
        <v>0</v>
      </c>
      <c r="X91" s="50" t="s">
        <v>3033</v>
      </c>
      <c r="Y91" s="68" t="s">
        <v>598</v>
      </c>
      <c r="Z91" s="68" t="s">
        <v>640</v>
      </c>
      <c r="AA91" s="68"/>
      <c r="AB91" s="72" t="s">
        <v>2548</v>
      </c>
      <c r="AC91" s="72" t="s">
        <v>2548</v>
      </c>
      <c r="AD91" s="72"/>
      <c r="AE91" s="72"/>
      <c r="AF91" s="68" t="s">
        <v>300</v>
      </c>
    </row>
    <row r="92" spans="1:32">
      <c r="A92" s="67" t="s">
        <v>2372</v>
      </c>
      <c r="B92" s="75" t="s">
        <v>2403</v>
      </c>
      <c r="C92" s="75" t="s">
        <v>60</v>
      </c>
      <c r="D92" s="117"/>
      <c r="E92" s="14"/>
      <c r="F92" s="15"/>
      <c r="G92" s="65"/>
      <c r="H92" s="65"/>
      <c r="I92" s="118">
        <v>92</v>
      </c>
      <c r="J92" s="86"/>
      <c r="K92" s="49">
        <v>1</v>
      </c>
      <c r="L92" s="49">
        <v>1</v>
      </c>
      <c r="M92" s="49">
        <v>0</v>
      </c>
      <c r="N92" s="49">
        <v>1</v>
      </c>
      <c r="O92" s="49">
        <v>1</v>
      </c>
      <c r="P92" s="50" t="s">
        <v>3033</v>
      </c>
      <c r="Q92" s="50" t="s">
        <v>3033</v>
      </c>
      <c r="R92" s="49">
        <v>1</v>
      </c>
      <c r="S92" s="49">
        <v>1</v>
      </c>
      <c r="T92" s="49">
        <v>1</v>
      </c>
      <c r="U92" s="49">
        <v>1</v>
      </c>
      <c r="V92" s="49">
        <v>0</v>
      </c>
      <c r="W92" s="50">
        <v>0</v>
      </c>
      <c r="X92" s="50" t="s">
        <v>3033</v>
      </c>
      <c r="Y92" s="68" t="s">
        <v>597</v>
      </c>
      <c r="Z92" s="68" t="s">
        <v>640</v>
      </c>
      <c r="AA92" s="68"/>
      <c r="AB92" s="72" t="s">
        <v>2548</v>
      </c>
      <c r="AC92" s="72" t="s">
        <v>2548</v>
      </c>
      <c r="AD92" s="72"/>
      <c r="AE92" s="72"/>
      <c r="AF92" s="68" t="s">
        <v>299</v>
      </c>
    </row>
    <row r="93" spans="1:32">
      <c r="A93" s="67" t="s">
        <v>2373</v>
      </c>
      <c r="B93" s="75" t="s">
        <v>2404</v>
      </c>
      <c r="C93" s="75" t="s">
        <v>60</v>
      </c>
      <c r="D93" s="117"/>
      <c r="E93" s="14"/>
      <c r="F93" s="15"/>
      <c r="G93" s="65"/>
      <c r="H93" s="65"/>
      <c r="I93" s="118">
        <v>93</v>
      </c>
      <c r="J93" s="86"/>
      <c r="K93" s="49">
        <v>1</v>
      </c>
      <c r="L93" s="49">
        <v>1</v>
      </c>
      <c r="M93" s="49">
        <v>0</v>
      </c>
      <c r="N93" s="49">
        <v>1</v>
      </c>
      <c r="O93" s="49">
        <v>1</v>
      </c>
      <c r="P93" s="50" t="s">
        <v>3033</v>
      </c>
      <c r="Q93" s="50" t="s">
        <v>3033</v>
      </c>
      <c r="R93" s="49">
        <v>1</v>
      </c>
      <c r="S93" s="49">
        <v>1</v>
      </c>
      <c r="T93" s="49">
        <v>1</v>
      </c>
      <c r="U93" s="49">
        <v>1</v>
      </c>
      <c r="V93" s="49">
        <v>0</v>
      </c>
      <c r="W93" s="50">
        <v>0</v>
      </c>
      <c r="X93" s="50" t="s">
        <v>3033</v>
      </c>
      <c r="Y93" s="68"/>
      <c r="Z93" s="68"/>
      <c r="AA93" s="68"/>
      <c r="AB93" s="72" t="s">
        <v>2548</v>
      </c>
      <c r="AC93" s="72" t="s">
        <v>2548</v>
      </c>
      <c r="AD93" s="72"/>
      <c r="AE93" s="72"/>
      <c r="AF93" s="68" t="s">
        <v>293</v>
      </c>
    </row>
    <row r="94" spans="1:32">
      <c r="A94" s="67" t="s">
        <v>2374</v>
      </c>
      <c r="B94" s="75" t="s">
        <v>2405</v>
      </c>
      <c r="C94" s="75" t="s">
        <v>60</v>
      </c>
      <c r="D94" s="117"/>
      <c r="E94" s="14"/>
      <c r="F94" s="15"/>
      <c r="G94" s="65"/>
      <c r="H94" s="65"/>
      <c r="I94" s="118">
        <v>94</v>
      </c>
      <c r="J94" s="86"/>
      <c r="K94" s="49">
        <v>1</v>
      </c>
      <c r="L94" s="49">
        <v>1</v>
      </c>
      <c r="M94" s="49">
        <v>0</v>
      </c>
      <c r="N94" s="49">
        <v>1</v>
      </c>
      <c r="O94" s="49">
        <v>1</v>
      </c>
      <c r="P94" s="50" t="s">
        <v>3033</v>
      </c>
      <c r="Q94" s="50" t="s">
        <v>3033</v>
      </c>
      <c r="R94" s="49">
        <v>1</v>
      </c>
      <c r="S94" s="49">
        <v>1</v>
      </c>
      <c r="T94" s="49">
        <v>1</v>
      </c>
      <c r="U94" s="49">
        <v>1</v>
      </c>
      <c r="V94" s="49">
        <v>0</v>
      </c>
      <c r="W94" s="50">
        <v>0</v>
      </c>
      <c r="X94" s="50" t="s">
        <v>3033</v>
      </c>
      <c r="Y94" s="68" t="s">
        <v>594</v>
      </c>
      <c r="Z94" s="68" t="s">
        <v>637</v>
      </c>
      <c r="AA94" s="68"/>
      <c r="AB94" s="72" t="s">
        <v>2548</v>
      </c>
      <c r="AC94" s="72" t="s">
        <v>2548</v>
      </c>
      <c r="AD94" s="72"/>
      <c r="AE94" s="72"/>
      <c r="AF94" s="68" t="s">
        <v>289</v>
      </c>
    </row>
    <row r="95" spans="1:32">
      <c r="A95" s="67" t="s">
        <v>2375</v>
      </c>
      <c r="B95" s="75" t="s">
        <v>2406</v>
      </c>
      <c r="C95" s="75" t="s">
        <v>60</v>
      </c>
      <c r="D95" s="117"/>
      <c r="E95" s="14"/>
      <c r="F95" s="15"/>
      <c r="G95" s="65"/>
      <c r="H95" s="65"/>
      <c r="I95" s="118">
        <v>95</v>
      </c>
      <c r="J95" s="86"/>
      <c r="K95" s="49">
        <v>1</v>
      </c>
      <c r="L95" s="49">
        <v>1</v>
      </c>
      <c r="M95" s="49">
        <v>0</v>
      </c>
      <c r="N95" s="49">
        <v>1</v>
      </c>
      <c r="O95" s="49">
        <v>1</v>
      </c>
      <c r="P95" s="50" t="s">
        <v>3033</v>
      </c>
      <c r="Q95" s="50" t="s">
        <v>3033</v>
      </c>
      <c r="R95" s="49">
        <v>1</v>
      </c>
      <c r="S95" s="49">
        <v>1</v>
      </c>
      <c r="T95" s="49">
        <v>1</v>
      </c>
      <c r="U95" s="49">
        <v>1</v>
      </c>
      <c r="V95" s="49">
        <v>0</v>
      </c>
      <c r="W95" s="50">
        <v>0</v>
      </c>
      <c r="X95" s="50" t="s">
        <v>3033</v>
      </c>
      <c r="Y95" s="68" t="s">
        <v>2274</v>
      </c>
      <c r="Z95" s="68" t="s">
        <v>2277</v>
      </c>
      <c r="AA95" s="68" t="s">
        <v>2478</v>
      </c>
      <c r="AB95" s="72" t="s">
        <v>2548</v>
      </c>
      <c r="AC95" s="72" t="s">
        <v>2548</v>
      </c>
      <c r="AD95" s="72"/>
      <c r="AE95" s="72"/>
      <c r="AF95" s="68" t="s">
        <v>288</v>
      </c>
    </row>
    <row r="96" spans="1:32">
      <c r="A96" s="67" t="s">
        <v>2376</v>
      </c>
      <c r="B96" s="75" t="s">
        <v>2407</v>
      </c>
      <c r="C96" s="75" t="s">
        <v>60</v>
      </c>
      <c r="D96" s="117"/>
      <c r="E96" s="14"/>
      <c r="F96" s="15"/>
      <c r="G96" s="65"/>
      <c r="H96" s="65"/>
      <c r="I96" s="118">
        <v>96</v>
      </c>
      <c r="J96" s="86"/>
      <c r="K96" s="49">
        <v>1</v>
      </c>
      <c r="L96" s="49">
        <v>1</v>
      </c>
      <c r="M96" s="49">
        <v>0</v>
      </c>
      <c r="N96" s="49">
        <v>1</v>
      </c>
      <c r="O96" s="49">
        <v>1</v>
      </c>
      <c r="P96" s="50" t="s">
        <v>3033</v>
      </c>
      <c r="Q96" s="50" t="s">
        <v>3033</v>
      </c>
      <c r="R96" s="49">
        <v>1</v>
      </c>
      <c r="S96" s="49">
        <v>1</v>
      </c>
      <c r="T96" s="49">
        <v>1</v>
      </c>
      <c r="U96" s="49">
        <v>1</v>
      </c>
      <c r="V96" s="49">
        <v>0</v>
      </c>
      <c r="W96" s="50">
        <v>0</v>
      </c>
      <c r="X96" s="50" t="s">
        <v>3033</v>
      </c>
      <c r="Y96" s="68" t="s">
        <v>593</v>
      </c>
      <c r="Z96" s="68" t="s">
        <v>634</v>
      </c>
      <c r="AA96" s="68"/>
      <c r="AB96" s="72" t="s">
        <v>2548</v>
      </c>
      <c r="AC96" s="72" t="s">
        <v>2548</v>
      </c>
      <c r="AD96" s="72"/>
      <c r="AE96" s="72"/>
      <c r="AF96" s="68" t="s">
        <v>287</v>
      </c>
    </row>
    <row r="97" spans="1:32">
      <c r="A97" s="67" t="s">
        <v>2377</v>
      </c>
      <c r="B97" s="75" t="s">
        <v>2408</v>
      </c>
      <c r="C97" s="75" t="s">
        <v>60</v>
      </c>
      <c r="D97" s="117"/>
      <c r="E97" s="14"/>
      <c r="F97" s="15"/>
      <c r="G97" s="65"/>
      <c r="H97" s="65"/>
      <c r="I97" s="118">
        <v>97</v>
      </c>
      <c r="J97" s="86"/>
      <c r="K97" s="49">
        <v>1</v>
      </c>
      <c r="L97" s="49">
        <v>1</v>
      </c>
      <c r="M97" s="49">
        <v>0</v>
      </c>
      <c r="N97" s="49">
        <v>1</v>
      </c>
      <c r="O97" s="49">
        <v>1</v>
      </c>
      <c r="P97" s="50" t="s">
        <v>3033</v>
      </c>
      <c r="Q97" s="50" t="s">
        <v>3033</v>
      </c>
      <c r="R97" s="49">
        <v>1</v>
      </c>
      <c r="S97" s="49">
        <v>1</v>
      </c>
      <c r="T97" s="49">
        <v>1</v>
      </c>
      <c r="U97" s="49">
        <v>1</v>
      </c>
      <c r="V97" s="49">
        <v>0</v>
      </c>
      <c r="W97" s="50">
        <v>0</v>
      </c>
      <c r="X97" s="50" t="s">
        <v>3033</v>
      </c>
      <c r="Y97" s="68"/>
      <c r="Z97" s="68"/>
      <c r="AA97" s="68" t="s">
        <v>671</v>
      </c>
      <c r="AB97" s="72" t="s">
        <v>2548</v>
      </c>
      <c r="AC97" s="72" t="s">
        <v>2548</v>
      </c>
      <c r="AD97" s="72"/>
      <c r="AE97" s="72"/>
      <c r="AF97" s="68" t="s">
        <v>286</v>
      </c>
    </row>
    <row r="98" spans="1:32">
      <c r="A98" s="67" t="s">
        <v>2378</v>
      </c>
      <c r="B98" s="75" t="s">
        <v>2409</v>
      </c>
      <c r="C98" s="75" t="s">
        <v>60</v>
      </c>
      <c r="D98" s="117"/>
      <c r="E98" s="14"/>
      <c r="F98" s="15"/>
      <c r="G98" s="65"/>
      <c r="H98" s="65"/>
      <c r="I98" s="118">
        <v>98</v>
      </c>
      <c r="J98" s="86"/>
      <c r="K98" s="49">
        <v>1</v>
      </c>
      <c r="L98" s="49">
        <v>0</v>
      </c>
      <c r="M98" s="49">
        <v>2</v>
      </c>
      <c r="N98" s="49">
        <v>2</v>
      </c>
      <c r="O98" s="49">
        <v>2</v>
      </c>
      <c r="P98" s="50" t="s">
        <v>3033</v>
      </c>
      <c r="Q98" s="50" t="s">
        <v>3033</v>
      </c>
      <c r="R98" s="49">
        <v>1</v>
      </c>
      <c r="S98" s="49">
        <v>1</v>
      </c>
      <c r="T98" s="49">
        <v>1</v>
      </c>
      <c r="U98" s="49">
        <v>2</v>
      </c>
      <c r="V98" s="49">
        <v>0</v>
      </c>
      <c r="W98" s="50">
        <v>0</v>
      </c>
      <c r="X98" s="50" t="s">
        <v>3033</v>
      </c>
      <c r="Y98" s="68"/>
      <c r="Z98" s="68"/>
      <c r="AA98" s="68"/>
      <c r="AB98" s="72" t="s">
        <v>2579</v>
      </c>
      <c r="AC98" s="72" t="s">
        <v>2689</v>
      </c>
      <c r="AD98" s="72"/>
      <c r="AE98" s="72"/>
      <c r="AF98" s="68" t="s">
        <v>284</v>
      </c>
    </row>
    <row r="99" spans="1:32">
      <c r="A99" s="67" t="s">
        <v>2379</v>
      </c>
      <c r="B99" s="75" t="s">
        <v>2398</v>
      </c>
      <c r="C99" s="75" t="s">
        <v>62</v>
      </c>
      <c r="D99" s="117"/>
      <c r="E99" s="14"/>
      <c r="F99" s="15"/>
      <c r="G99" s="65"/>
      <c r="H99" s="65"/>
      <c r="I99" s="118">
        <v>99</v>
      </c>
      <c r="J99" s="86"/>
      <c r="K99" s="49">
        <v>1</v>
      </c>
      <c r="L99" s="49">
        <v>1</v>
      </c>
      <c r="M99" s="49">
        <v>0</v>
      </c>
      <c r="N99" s="49">
        <v>1</v>
      </c>
      <c r="O99" s="49">
        <v>1</v>
      </c>
      <c r="P99" s="50" t="s">
        <v>3033</v>
      </c>
      <c r="Q99" s="50" t="s">
        <v>3033</v>
      </c>
      <c r="R99" s="49">
        <v>1</v>
      </c>
      <c r="S99" s="49">
        <v>1</v>
      </c>
      <c r="T99" s="49">
        <v>1</v>
      </c>
      <c r="U99" s="49">
        <v>1</v>
      </c>
      <c r="V99" s="49">
        <v>0</v>
      </c>
      <c r="W99" s="50">
        <v>0</v>
      </c>
      <c r="X99" s="50" t="s">
        <v>3033</v>
      </c>
      <c r="Y99" s="68"/>
      <c r="Z99" s="68"/>
      <c r="AA99" s="68"/>
      <c r="AB99" s="72" t="s">
        <v>2548</v>
      </c>
      <c r="AC99" s="72" t="s">
        <v>2548</v>
      </c>
      <c r="AD99" s="72"/>
      <c r="AE99" s="72"/>
      <c r="AF99" s="68" t="s">
        <v>283</v>
      </c>
    </row>
    <row r="100" spans="1:32">
      <c r="A100" s="67" t="s">
        <v>2380</v>
      </c>
      <c r="B100" s="75" t="s">
        <v>2399</v>
      </c>
      <c r="C100" s="75" t="s">
        <v>62</v>
      </c>
      <c r="D100" s="117"/>
      <c r="E100" s="14"/>
      <c r="F100" s="15"/>
      <c r="G100" s="65"/>
      <c r="H100" s="65"/>
      <c r="I100" s="118">
        <v>100</v>
      </c>
      <c r="J100" s="86"/>
      <c r="K100" s="49">
        <v>1</v>
      </c>
      <c r="L100" s="49">
        <v>1</v>
      </c>
      <c r="M100" s="49">
        <v>0</v>
      </c>
      <c r="N100" s="49">
        <v>1</v>
      </c>
      <c r="O100" s="49">
        <v>1</v>
      </c>
      <c r="P100" s="50" t="s">
        <v>3033</v>
      </c>
      <c r="Q100" s="50" t="s">
        <v>3033</v>
      </c>
      <c r="R100" s="49">
        <v>1</v>
      </c>
      <c r="S100" s="49">
        <v>1</v>
      </c>
      <c r="T100" s="49">
        <v>1</v>
      </c>
      <c r="U100" s="49">
        <v>1</v>
      </c>
      <c r="V100" s="49">
        <v>0</v>
      </c>
      <c r="W100" s="50">
        <v>0</v>
      </c>
      <c r="X100" s="50" t="s">
        <v>3033</v>
      </c>
      <c r="Y100" s="68" t="s">
        <v>592</v>
      </c>
      <c r="Z100" s="68" t="s">
        <v>634</v>
      </c>
      <c r="AA100" s="68" t="s">
        <v>2479</v>
      </c>
      <c r="AB100" s="72" t="s">
        <v>2461</v>
      </c>
      <c r="AC100" s="72" t="s">
        <v>2548</v>
      </c>
      <c r="AD100" s="72"/>
      <c r="AE100" s="72"/>
      <c r="AF100" s="68" t="s">
        <v>276</v>
      </c>
    </row>
    <row r="101" spans="1:32">
      <c r="A101" s="67" t="s">
        <v>2381</v>
      </c>
      <c r="B101" s="75" t="s">
        <v>2400</v>
      </c>
      <c r="C101" s="75" t="s">
        <v>62</v>
      </c>
      <c r="D101" s="117"/>
      <c r="E101" s="14"/>
      <c r="F101" s="15"/>
      <c r="G101" s="65"/>
      <c r="H101" s="65"/>
      <c r="I101" s="118">
        <v>101</v>
      </c>
      <c r="J101" s="86"/>
      <c r="K101" s="49">
        <v>1</v>
      </c>
      <c r="L101" s="49">
        <v>1</v>
      </c>
      <c r="M101" s="49">
        <v>0</v>
      </c>
      <c r="N101" s="49">
        <v>1</v>
      </c>
      <c r="O101" s="49">
        <v>1</v>
      </c>
      <c r="P101" s="50" t="s">
        <v>3033</v>
      </c>
      <c r="Q101" s="50" t="s">
        <v>3033</v>
      </c>
      <c r="R101" s="49">
        <v>1</v>
      </c>
      <c r="S101" s="49">
        <v>1</v>
      </c>
      <c r="T101" s="49">
        <v>1</v>
      </c>
      <c r="U101" s="49">
        <v>1</v>
      </c>
      <c r="V101" s="49">
        <v>0</v>
      </c>
      <c r="W101" s="50">
        <v>0</v>
      </c>
      <c r="X101" s="50" t="s">
        <v>3033</v>
      </c>
      <c r="Y101" s="68"/>
      <c r="Z101" s="68"/>
      <c r="AA101" s="68" t="s">
        <v>661</v>
      </c>
      <c r="AB101" s="72" t="s">
        <v>661</v>
      </c>
      <c r="AC101" s="72" t="s">
        <v>2548</v>
      </c>
      <c r="AD101" s="72"/>
      <c r="AE101" s="72"/>
      <c r="AF101" s="68" t="s">
        <v>252</v>
      </c>
    </row>
    <row r="102" spans="1:32">
      <c r="A102" s="67" t="s">
        <v>2382</v>
      </c>
      <c r="B102" s="75" t="s">
        <v>2401</v>
      </c>
      <c r="C102" s="75" t="s">
        <v>62</v>
      </c>
      <c r="D102" s="117"/>
      <c r="E102" s="14"/>
      <c r="F102" s="15"/>
      <c r="G102" s="65"/>
      <c r="H102" s="65"/>
      <c r="I102" s="118">
        <v>102</v>
      </c>
      <c r="J102" s="86"/>
      <c r="K102" s="49">
        <v>1</v>
      </c>
      <c r="L102" s="49">
        <v>1</v>
      </c>
      <c r="M102" s="49">
        <v>0</v>
      </c>
      <c r="N102" s="49">
        <v>1</v>
      </c>
      <c r="O102" s="49">
        <v>1</v>
      </c>
      <c r="P102" s="50" t="s">
        <v>3033</v>
      </c>
      <c r="Q102" s="50" t="s">
        <v>3033</v>
      </c>
      <c r="R102" s="49">
        <v>1</v>
      </c>
      <c r="S102" s="49">
        <v>1</v>
      </c>
      <c r="T102" s="49">
        <v>1</v>
      </c>
      <c r="U102" s="49">
        <v>1</v>
      </c>
      <c r="V102" s="49">
        <v>0</v>
      </c>
      <c r="W102" s="50">
        <v>0</v>
      </c>
      <c r="X102" s="50" t="s">
        <v>3033</v>
      </c>
      <c r="Y102" s="68" t="s">
        <v>590</v>
      </c>
      <c r="Z102" s="68" t="s">
        <v>635</v>
      </c>
      <c r="AA102" s="68" t="s">
        <v>668</v>
      </c>
      <c r="AB102" s="72" t="s">
        <v>2548</v>
      </c>
      <c r="AC102" s="72" t="s">
        <v>2548</v>
      </c>
      <c r="AD102" s="72"/>
      <c r="AE102" s="72"/>
      <c r="AF102" s="68" t="s">
        <v>251</v>
      </c>
    </row>
    <row r="103" spans="1:32">
      <c r="A103" s="67" t="s">
        <v>2383</v>
      </c>
      <c r="B103" s="75" t="s">
        <v>2402</v>
      </c>
      <c r="C103" s="75" t="s">
        <v>62</v>
      </c>
      <c r="D103" s="117"/>
      <c r="E103" s="14"/>
      <c r="F103" s="15"/>
      <c r="G103" s="65"/>
      <c r="H103" s="65"/>
      <c r="I103" s="118">
        <v>103</v>
      </c>
      <c r="J103" s="86"/>
      <c r="K103" s="49">
        <v>1</v>
      </c>
      <c r="L103" s="49">
        <v>1</v>
      </c>
      <c r="M103" s="49">
        <v>0</v>
      </c>
      <c r="N103" s="49">
        <v>1</v>
      </c>
      <c r="O103" s="49">
        <v>1</v>
      </c>
      <c r="P103" s="50" t="s">
        <v>3033</v>
      </c>
      <c r="Q103" s="50" t="s">
        <v>3033</v>
      </c>
      <c r="R103" s="49">
        <v>1</v>
      </c>
      <c r="S103" s="49">
        <v>1</v>
      </c>
      <c r="T103" s="49">
        <v>1</v>
      </c>
      <c r="U103" s="49">
        <v>1</v>
      </c>
      <c r="V103" s="49">
        <v>0</v>
      </c>
      <c r="W103" s="50">
        <v>0</v>
      </c>
      <c r="X103" s="50" t="s">
        <v>3033</v>
      </c>
      <c r="Y103" s="68"/>
      <c r="Z103" s="68"/>
      <c r="AA103" s="68"/>
      <c r="AB103" s="72" t="s">
        <v>2548</v>
      </c>
      <c r="AC103" s="72" t="s">
        <v>2548</v>
      </c>
      <c r="AD103" s="72"/>
      <c r="AE103" s="72"/>
      <c r="AF103" s="68" t="s">
        <v>248</v>
      </c>
    </row>
    <row r="104" spans="1:32">
      <c r="A104" s="67" t="s">
        <v>2384</v>
      </c>
      <c r="B104" s="75" t="s">
        <v>2403</v>
      </c>
      <c r="C104" s="75" t="s">
        <v>62</v>
      </c>
      <c r="D104" s="117"/>
      <c r="E104" s="14"/>
      <c r="F104" s="15"/>
      <c r="G104" s="65"/>
      <c r="H104" s="65"/>
      <c r="I104" s="118">
        <v>104</v>
      </c>
      <c r="J104" s="86"/>
      <c r="K104" s="49">
        <v>1</v>
      </c>
      <c r="L104" s="49">
        <v>1</v>
      </c>
      <c r="M104" s="49">
        <v>0</v>
      </c>
      <c r="N104" s="49">
        <v>1</v>
      </c>
      <c r="O104" s="49">
        <v>1</v>
      </c>
      <c r="P104" s="50" t="s">
        <v>3033</v>
      </c>
      <c r="Q104" s="50" t="s">
        <v>3033</v>
      </c>
      <c r="R104" s="49">
        <v>1</v>
      </c>
      <c r="S104" s="49">
        <v>1</v>
      </c>
      <c r="T104" s="49">
        <v>1</v>
      </c>
      <c r="U104" s="49">
        <v>1</v>
      </c>
      <c r="V104" s="49">
        <v>0</v>
      </c>
      <c r="W104" s="50">
        <v>0</v>
      </c>
      <c r="X104" s="50" t="s">
        <v>3033</v>
      </c>
      <c r="Y104" s="68"/>
      <c r="Z104" s="68"/>
      <c r="AA104" s="68"/>
      <c r="AB104" s="72" t="s">
        <v>2580</v>
      </c>
      <c r="AC104" s="72" t="s">
        <v>2548</v>
      </c>
      <c r="AD104" s="72"/>
      <c r="AE104" s="72"/>
      <c r="AF104" s="68" t="s">
        <v>247</v>
      </c>
    </row>
    <row r="105" spans="1:32">
      <c r="A105" s="67" t="s">
        <v>2385</v>
      </c>
      <c r="B105" s="75" t="s">
        <v>2404</v>
      </c>
      <c r="C105" s="75" t="s">
        <v>62</v>
      </c>
      <c r="D105" s="117"/>
      <c r="E105" s="14"/>
      <c r="F105" s="15"/>
      <c r="G105" s="65"/>
      <c r="H105" s="65"/>
      <c r="I105" s="118">
        <v>105</v>
      </c>
      <c r="J105" s="86"/>
      <c r="K105" s="49">
        <v>1</v>
      </c>
      <c r="L105" s="49">
        <v>1</v>
      </c>
      <c r="M105" s="49">
        <v>0</v>
      </c>
      <c r="N105" s="49">
        <v>1</v>
      </c>
      <c r="O105" s="49">
        <v>1</v>
      </c>
      <c r="P105" s="50" t="s">
        <v>3033</v>
      </c>
      <c r="Q105" s="50" t="s">
        <v>3033</v>
      </c>
      <c r="R105" s="49">
        <v>1</v>
      </c>
      <c r="S105" s="49">
        <v>1</v>
      </c>
      <c r="T105" s="49">
        <v>1</v>
      </c>
      <c r="U105" s="49">
        <v>1</v>
      </c>
      <c r="V105" s="49">
        <v>0</v>
      </c>
      <c r="W105" s="50">
        <v>0</v>
      </c>
      <c r="X105" s="50" t="s">
        <v>3033</v>
      </c>
      <c r="Y105" s="68"/>
      <c r="Z105" s="68"/>
      <c r="AA105" s="68"/>
      <c r="AB105" s="72" t="s">
        <v>2548</v>
      </c>
      <c r="AC105" s="72" t="s">
        <v>2548</v>
      </c>
      <c r="AD105" s="72"/>
      <c r="AE105" s="68" t="s">
        <v>2721</v>
      </c>
      <c r="AF105" s="68" t="s">
        <v>246</v>
      </c>
    </row>
    <row r="106" spans="1:32">
      <c r="A106" s="67" t="s">
        <v>2386</v>
      </c>
      <c r="B106" s="75" t="s">
        <v>2405</v>
      </c>
      <c r="C106" s="75" t="s">
        <v>62</v>
      </c>
      <c r="D106" s="117"/>
      <c r="E106" s="14"/>
      <c r="F106" s="15"/>
      <c r="G106" s="65"/>
      <c r="H106" s="65"/>
      <c r="I106" s="118">
        <v>106</v>
      </c>
      <c r="J106" s="86"/>
      <c r="K106" s="49">
        <v>1</v>
      </c>
      <c r="L106" s="49">
        <v>1</v>
      </c>
      <c r="M106" s="49">
        <v>0</v>
      </c>
      <c r="N106" s="49">
        <v>1</v>
      </c>
      <c r="O106" s="49">
        <v>1</v>
      </c>
      <c r="P106" s="50" t="s">
        <v>3033</v>
      </c>
      <c r="Q106" s="50" t="s">
        <v>3033</v>
      </c>
      <c r="R106" s="49">
        <v>1</v>
      </c>
      <c r="S106" s="49">
        <v>1</v>
      </c>
      <c r="T106" s="49">
        <v>1</v>
      </c>
      <c r="U106" s="49">
        <v>1</v>
      </c>
      <c r="V106" s="49">
        <v>0</v>
      </c>
      <c r="W106" s="50">
        <v>0</v>
      </c>
      <c r="X106" s="50" t="s">
        <v>3033</v>
      </c>
      <c r="Y106" s="68"/>
      <c r="Z106" s="68"/>
      <c r="AA106" s="68"/>
      <c r="AB106" s="72" t="s">
        <v>2581</v>
      </c>
      <c r="AC106" s="72" t="s">
        <v>2548</v>
      </c>
      <c r="AD106" s="72"/>
      <c r="AE106" s="72"/>
      <c r="AF106" s="68" t="s">
        <v>245</v>
      </c>
    </row>
    <row r="107" spans="1:32">
      <c r="A107" s="67" t="s">
        <v>2387</v>
      </c>
      <c r="B107" s="75" t="s">
        <v>2406</v>
      </c>
      <c r="C107" s="75" t="s">
        <v>62</v>
      </c>
      <c r="D107" s="117"/>
      <c r="E107" s="14"/>
      <c r="F107" s="15"/>
      <c r="G107" s="65"/>
      <c r="H107" s="65"/>
      <c r="I107" s="118">
        <v>107</v>
      </c>
      <c r="J107" s="86"/>
      <c r="K107" s="49">
        <v>1</v>
      </c>
      <c r="L107" s="49">
        <v>1</v>
      </c>
      <c r="M107" s="49">
        <v>0</v>
      </c>
      <c r="N107" s="49">
        <v>1</v>
      </c>
      <c r="O107" s="49">
        <v>1</v>
      </c>
      <c r="P107" s="50" t="s">
        <v>3033</v>
      </c>
      <c r="Q107" s="50" t="s">
        <v>3033</v>
      </c>
      <c r="R107" s="49">
        <v>1</v>
      </c>
      <c r="S107" s="49">
        <v>1</v>
      </c>
      <c r="T107" s="49">
        <v>1</v>
      </c>
      <c r="U107" s="49">
        <v>1</v>
      </c>
      <c r="V107" s="49">
        <v>0</v>
      </c>
      <c r="W107" s="50">
        <v>0</v>
      </c>
      <c r="X107" s="50" t="s">
        <v>3033</v>
      </c>
      <c r="Y107" s="68"/>
      <c r="Z107" s="68"/>
      <c r="AA107" s="68" t="s">
        <v>667</v>
      </c>
      <c r="AB107" s="72" t="s">
        <v>2481</v>
      </c>
      <c r="AC107" s="72" t="s">
        <v>2548</v>
      </c>
      <c r="AD107" s="72"/>
      <c r="AE107" s="72"/>
      <c r="AF107" s="68" t="s">
        <v>243</v>
      </c>
    </row>
    <row r="108" spans="1:32">
      <c r="A108" s="67" t="s">
        <v>2388</v>
      </c>
      <c r="B108" s="75" t="s">
        <v>2407</v>
      </c>
      <c r="C108" s="75" t="s">
        <v>62</v>
      </c>
      <c r="D108" s="117"/>
      <c r="E108" s="14"/>
      <c r="F108" s="15"/>
      <c r="G108" s="65"/>
      <c r="H108" s="65"/>
      <c r="I108" s="118">
        <v>108</v>
      </c>
      <c r="J108" s="86"/>
      <c r="K108" s="49">
        <v>1</v>
      </c>
      <c r="L108" s="49">
        <v>1</v>
      </c>
      <c r="M108" s="49">
        <v>0</v>
      </c>
      <c r="N108" s="49">
        <v>1</v>
      </c>
      <c r="O108" s="49">
        <v>1</v>
      </c>
      <c r="P108" s="50" t="s">
        <v>3033</v>
      </c>
      <c r="Q108" s="50" t="s">
        <v>3033</v>
      </c>
      <c r="R108" s="49">
        <v>1</v>
      </c>
      <c r="S108" s="49">
        <v>1</v>
      </c>
      <c r="T108" s="49">
        <v>1</v>
      </c>
      <c r="U108" s="49">
        <v>1</v>
      </c>
      <c r="V108" s="49">
        <v>0</v>
      </c>
      <c r="W108" s="50">
        <v>0</v>
      </c>
      <c r="X108" s="50" t="s">
        <v>3033</v>
      </c>
      <c r="Y108" s="68"/>
      <c r="Z108" s="68"/>
      <c r="AA108" s="68"/>
      <c r="AB108" s="72" t="s">
        <v>2548</v>
      </c>
      <c r="AC108" s="72" t="s">
        <v>2548</v>
      </c>
      <c r="AD108" s="72"/>
      <c r="AE108" s="72"/>
      <c r="AF108" s="68" t="s">
        <v>242</v>
      </c>
    </row>
    <row r="109" spans="1:32">
      <c r="A109" s="67" t="s">
        <v>2389</v>
      </c>
      <c r="B109" s="75" t="s">
        <v>2408</v>
      </c>
      <c r="C109" s="75" t="s">
        <v>62</v>
      </c>
      <c r="D109" s="117"/>
      <c r="E109" s="14"/>
      <c r="F109" s="15"/>
      <c r="G109" s="65"/>
      <c r="H109" s="65"/>
      <c r="I109" s="118">
        <v>109</v>
      </c>
      <c r="J109" s="86"/>
      <c r="K109" s="49">
        <v>1</v>
      </c>
      <c r="L109" s="49">
        <v>1</v>
      </c>
      <c r="M109" s="49">
        <v>0</v>
      </c>
      <c r="N109" s="49">
        <v>1</v>
      </c>
      <c r="O109" s="49">
        <v>1</v>
      </c>
      <c r="P109" s="50" t="s">
        <v>3033</v>
      </c>
      <c r="Q109" s="50" t="s">
        <v>3033</v>
      </c>
      <c r="R109" s="49">
        <v>1</v>
      </c>
      <c r="S109" s="49">
        <v>1</v>
      </c>
      <c r="T109" s="49">
        <v>1</v>
      </c>
      <c r="U109" s="49">
        <v>1</v>
      </c>
      <c r="V109" s="49">
        <v>0</v>
      </c>
      <c r="W109" s="50">
        <v>0</v>
      </c>
      <c r="X109" s="50" t="s">
        <v>3033</v>
      </c>
      <c r="Y109" s="68"/>
      <c r="Z109" s="68"/>
      <c r="AA109" s="68"/>
      <c r="AB109" s="72" t="s">
        <v>2548</v>
      </c>
      <c r="AC109" s="72" t="s">
        <v>2548</v>
      </c>
      <c r="AD109" s="72"/>
      <c r="AE109" s="72"/>
      <c r="AF109" s="68" t="s">
        <v>241</v>
      </c>
    </row>
    <row r="110" spans="1:32">
      <c r="A110" s="67" t="s">
        <v>2390</v>
      </c>
      <c r="B110" s="75" t="s">
        <v>2409</v>
      </c>
      <c r="C110" s="75" t="s">
        <v>62</v>
      </c>
      <c r="D110" s="117"/>
      <c r="E110" s="14"/>
      <c r="F110" s="15"/>
      <c r="G110" s="65"/>
      <c r="H110" s="65"/>
      <c r="I110" s="118">
        <v>110</v>
      </c>
      <c r="J110" s="86"/>
      <c r="K110" s="49">
        <v>1</v>
      </c>
      <c r="L110" s="49">
        <v>1</v>
      </c>
      <c r="M110" s="49">
        <v>0</v>
      </c>
      <c r="N110" s="49">
        <v>1</v>
      </c>
      <c r="O110" s="49">
        <v>1</v>
      </c>
      <c r="P110" s="50" t="s">
        <v>3033</v>
      </c>
      <c r="Q110" s="50" t="s">
        <v>3033</v>
      </c>
      <c r="R110" s="49">
        <v>1</v>
      </c>
      <c r="S110" s="49">
        <v>1</v>
      </c>
      <c r="T110" s="49">
        <v>1</v>
      </c>
      <c r="U110" s="49">
        <v>1</v>
      </c>
      <c r="V110" s="49">
        <v>0</v>
      </c>
      <c r="W110" s="50">
        <v>0</v>
      </c>
      <c r="X110" s="50" t="s">
        <v>3033</v>
      </c>
      <c r="Y110" s="68"/>
      <c r="Z110" s="68"/>
      <c r="AA110" s="68"/>
      <c r="AB110" s="72" t="s">
        <v>2548</v>
      </c>
      <c r="AC110" s="72" t="s">
        <v>2548</v>
      </c>
      <c r="AD110" s="72"/>
      <c r="AE110" s="72"/>
      <c r="AF110" s="68" t="s">
        <v>238</v>
      </c>
    </row>
    <row r="111" spans="1:32">
      <c r="A111" s="67" t="s">
        <v>2391</v>
      </c>
      <c r="B111" s="75" t="s">
        <v>2410</v>
      </c>
      <c r="C111" s="75" t="s">
        <v>56</v>
      </c>
      <c r="D111" s="117"/>
      <c r="E111" s="14"/>
      <c r="F111" s="15"/>
      <c r="G111" s="65"/>
      <c r="H111" s="65"/>
      <c r="I111" s="118">
        <v>111</v>
      </c>
      <c r="J111" s="86"/>
      <c r="K111" s="49">
        <v>1</v>
      </c>
      <c r="L111" s="49">
        <v>1</v>
      </c>
      <c r="M111" s="49">
        <v>0</v>
      </c>
      <c r="N111" s="49">
        <v>1</v>
      </c>
      <c r="O111" s="49">
        <v>1</v>
      </c>
      <c r="P111" s="50" t="s">
        <v>3033</v>
      </c>
      <c r="Q111" s="50" t="s">
        <v>3033</v>
      </c>
      <c r="R111" s="49">
        <v>1</v>
      </c>
      <c r="S111" s="49">
        <v>1</v>
      </c>
      <c r="T111" s="49">
        <v>1</v>
      </c>
      <c r="U111" s="49">
        <v>1</v>
      </c>
      <c r="V111" s="49">
        <v>0</v>
      </c>
      <c r="W111" s="50">
        <v>0</v>
      </c>
      <c r="X111" s="50" t="s">
        <v>3033</v>
      </c>
      <c r="Y111" s="68"/>
      <c r="Z111" s="68"/>
      <c r="AA111" s="68"/>
      <c r="AB111" s="72" t="s">
        <v>2548</v>
      </c>
      <c r="AC111" s="72" t="s">
        <v>2548</v>
      </c>
      <c r="AD111" s="72"/>
      <c r="AE111" s="72"/>
      <c r="AF111" s="68" t="s">
        <v>237</v>
      </c>
    </row>
    <row r="112" spans="1:32">
      <c r="A112" s="67" t="s">
        <v>2392</v>
      </c>
      <c r="B112" s="75" t="s">
        <v>2411</v>
      </c>
      <c r="C112" s="75" t="s">
        <v>56</v>
      </c>
      <c r="D112" s="117"/>
      <c r="E112" s="14"/>
      <c r="F112" s="15"/>
      <c r="G112" s="65"/>
      <c r="H112" s="65"/>
      <c r="I112" s="118">
        <v>112</v>
      </c>
      <c r="J112" s="86"/>
      <c r="K112" s="49">
        <v>1</v>
      </c>
      <c r="L112" s="49">
        <v>1</v>
      </c>
      <c r="M112" s="49">
        <v>0</v>
      </c>
      <c r="N112" s="49">
        <v>1</v>
      </c>
      <c r="O112" s="49">
        <v>1</v>
      </c>
      <c r="P112" s="50" t="s">
        <v>3033</v>
      </c>
      <c r="Q112" s="50" t="s">
        <v>3033</v>
      </c>
      <c r="R112" s="49">
        <v>1</v>
      </c>
      <c r="S112" s="49">
        <v>1</v>
      </c>
      <c r="T112" s="49">
        <v>1</v>
      </c>
      <c r="U112" s="49">
        <v>1</v>
      </c>
      <c r="V112" s="49">
        <v>0</v>
      </c>
      <c r="W112" s="50">
        <v>0</v>
      </c>
      <c r="X112" s="50" t="s">
        <v>3033</v>
      </c>
      <c r="Y112" s="68"/>
      <c r="Z112" s="68"/>
      <c r="AA112" s="68"/>
      <c r="AB112" s="72" t="s">
        <v>2548</v>
      </c>
      <c r="AC112" s="72" t="s">
        <v>2548</v>
      </c>
      <c r="AD112" s="72"/>
      <c r="AE112" s="72"/>
      <c r="AF112" s="68" t="s">
        <v>235</v>
      </c>
    </row>
    <row r="113" spans="1:32">
      <c r="A113" s="67" t="s">
        <v>2393</v>
      </c>
      <c r="B113" s="75" t="s">
        <v>2412</v>
      </c>
      <c r="C113" s="75" t="s">
        <v>56</v>
      </c>
      <c r="D113" s="117"/>
      <c r="E113" s="14"/>
      <c r="F113" s="15"/>
      <c r="G113" s="65"/>
      <c r="H113" s="65"/>
      <c r="I113" s="118">
        <v>113</v>
      </c>
      <c r="J113" s="86"/>
      <c r="K113" s="49">
        <v>1</v>
      </c>
      <c r="L113" s="49">
        <v>1</v>
      </c>
      <c r="M113" s="49">
        <v>0</v>
      </c>
      <c r="N113" s="49">
        <v>1</v>
      </c>
      <c r="O113" s="49">
        <v>1</v>
      </c>
      <c r="P113" s="50" t="s">
        <v>3033</v>
      </c>
      <c r="Q113" s="50" t="s">
        <v>3033</v>
      </c>
      <c r="R113" s="49">
        <v>1</v>
      </c>
      <c r="S113" s="49">
        <v>1</v>
      </c>
      <c r="T113" s="49">
        <v>1</v>
      </c>
      <c r="U113" s="49">
        <v>1</v>
      </c>
      <c r="V113" s="49">
        <v>0</v>
      </c>
      <c r="W113" s="50">
        <v>0</v>
      </c>
      <c r="X113" s="50" t="s">
        <v>3033</v>
      </c>
      <c r="Y113" s="68"/>
      <c r="Z113" s="68"/>
      <c r="AA113" s="68"/>
      <c r="AB113" s="72" t="s">
        <v>2548</v>
      </c>
      <c r="AC113" s="72" t="s">
        <v>2548</v>
      </c>
      <c r="AD113" s="72"/>
      <c r="AE113" s="72"/>
      <c r="AF113" s="68" t="s">
        <v>234</v>
      </c>
    </row>
    <row r="114" spans="1:32">
      <c r="A114" s="67" t="s">
        <v>2394</v>
      </c>
      <c r="B114" s="75" t="s">
        <v>2413</v>
      </c>
      <c r="C114" s="75" t="s">
        <v>56</v>
      </c>
      <c r="D114" s="117"/>
      <c r="E114" s="14"/>
      <c r="F114" s="15"/>
      <c r="G114" s="65"/>
      <c r="H114" s="65"/>
      <c r="I114" s="118">
        <v>114</v>
      </c>
      <c r="J114" s="86"/>
      <c r="K114" s="49">
        <v>1</v>
      </c>
      <c r="L114" s="49">
        <v>1</v>
      </c>
      <c r="M114" s="49">
        <v>0</v>
      </c>
      <c r="N114" s="49">
        <v>1</v>
      </c>
      <c r="O114" s="49">
        <v>1</v>
      </c>
      <c r="P114" s="50" t="s">
        <v>3033</v>
      </c>
      <c r="Q114" s="50" t="s">
        <v>3033</v>
      </c>
      <c r="R114" s="49">
        <v>1</v>
      </c>
      <c r="S114" s="49">
        <v>1</v>
      </c>
      <c r="T114" s="49">
        <v>1</v>
      </c>
      <c r="U114" s="49">
        <v>1</v>
      </c>
      <c r="V114" s="49">
        <v>0</v>
      </c>
      <c r="W114" s="50">
        <v>0</v>
      </c>
      <c r="X114" s="50" t="s">
        <v>3033</v>
      </c>
      <c r="Y114" s="68" t="s">
        <v>589</v>
      </c>
      <c r="Z114" s="68" t="s">
        <v>634</v>
      </c>
      <c r="AA114" s="68"/>
      <c r="AB114" s="72" t="s">
        <v>2582</v>
      </c>
      <c r="AC114" s="72" t="s">
        <v>2548</v>
      </c>
      <c r="AD114" s="72"/>
      <c r="AE114" s="72"/>
      <c r="AF114" s="68" t="s">
        <v>233</v>
      </c>
    </row>
    <row r="115" spans="1:32">
      <c r="A115" s="67" t="s">
        <v>2395</v>
      </c>
      <c r="B115" s="75" t="s">
        <v>2414</v>
      </c>
      <c r="C115" s="75" t="s">
        <v>56</v>
      </c>
      <c r="D115" s="117"/>
      <c r="E115" s="14"/>
      <c r="F115" s="15"/>
      <c r="G115" s="65"/>
      <c r="H115" s="65"/>
      <c r="I115" s="118">
        <v>115</v>
      </c>
      <c r="J115" s="86"/>
      <c r="K115" s="49">
        <v>1</v>
      </c>
      <c r="L115" s="49">
        <v>1</v>
      </c>
      <c r="M115" s="49">
        <v>0</v>
      </c>
      <c r="N115" s="49">
        <v>1</v>
      </c>
      <c r="O115" s="49">
        <v>1</v>
      </c>
      <c r="P115" s="50" t="s">
        <v>3033</v>
      </c>
      <c r="Q115" s="50" t="s">
        <v>3033</v>
      </c>
      <c r="R115" s="49">
        <v>1</v>
      </c>
      <c r="S115" s="49">
        <v>1</v>
      </c>
      <c r="T115" s="49">
        <v>1</v>
      </c>
      <c r="U115" s="49">
        <v>1</v>
      </c>
      <c r="V115" s="49">
        <v>0</v>
      </c>
      <c r="W115" s="50">
        <v>0</v>
      </c>
      <c r="X115" s="50" t="s">
        <v>3033</v>
      </c>
      <c r="Y115" s="68"/>
      <c r="Z115" s="68"/>
      <c r="AA115" s="68"/>
      <c r="AB115" s="72" t="s">
        <v>2548</v>
      </c>
      <c r="AC115" s="72" t="s">
        <v>2548</v>
      </c>
      <c r="AD115" s="72"/>
      <c r="AE115" s="72"/>
      <c r="AF115" s="68" t="s">
        <v>223</v>
      </c>
    </row>
    <row r="116" spans="1:32">
      <c r="A116" s="67" t="s">
        <v>2396</v>
      </c>
      <c r="B116" s="75" t="s">
        <v>2415</v>
      </c>
      <c r="C116" s="75" t="s">
        <v>56</v>
      </c>
      <c r="D116" s="117"/>
      <c r="E116" s="14"/>
      <c r="F116" s="15"/>
      <c r="G116" s="65"/>
      <c r="H116" s="65"/>
      <c r="I116" s="118">
        <v>116</v>
      </c>
      <c r="J116" s="86"/>
      <c r="K116" s="49">
        <v>1</v>
      </c>
      <c r="L116" s="49">
        <v>1</v>
      </c>
      <c r="M116" s="49">
        <v>0</v>
      </c>
      <c r="N116" s="49">
        <v>1</v>
      </c>
      <c r="O116" s="49">
        <v>1</v>
      </c>
      <c r="P116" s="50" t="s">
        <v>3033</v>
      </c>
      <c r="Q116" s="50" t="s">
        <v>3033</v>
      </c>
      <c r="R116" s="49">
        <v>1</v>
      </c>
      <c r="S116" s="49">
        <v>1</v>
      </c>
      <c r="T116" s="49">
        <v>1</v>
      </c>
      <c r="U116" s="49">
        <v>1</v>
      </c>
      <c r="V116" s="49">
        <v>0</v>
      </c>
      <c r="W116" s="50">
        <v>0</v>
      </c>
      <c r="X116" s="50" t="s">
        <v>3033</v>
      </c>
      <c r="Y116" s="68" t="s">
        <v>587</v>
      </c>
      <c r="Z116" s="68" t="s">
        <v>632</v>
      </c>
      <c r="AA116" s="68" t="s">
        <v>663</v>
      </c>
      <c r="AB116" s="72" t="s">
        <v>2548</v>
      </c>
      <c r="AC116" s="72" t="s">
        <v>2548</v>
      </c>
      <c r="AD116" s="72"/>
      <c r="AE116" s="72"/>
      <c r="AF116" s="68" t="s">
        <v>222</v>
      </c>
    </row>
    <row r="117" spans="1:32">
      <c r="A117" s="67" t="s">
        <v>2397</v>
      </c>
      <c r="B117" s="75" t="s">
        <v>2416</v>
      </c>
      <c r="C117" s="75" t="s">
        <v>56</v>
      </c>
      <c r="D117" s="117"/>
      <c r="E117" s="14"/>
      <c r="F117" s="15"/>
      <c r="G117" s="65"/>
      <c r="H117" s="65"/>
      <c r="I117" s="118">
        <v>117</v>
      </c>
      <c r="J117" s="86"/>
      <c r="K117" s="49">
        <v>1</v>
      </c>
      <c r="L117" s="49">
        <v>1</v>
      </c>
      <c r="M117" s="49">
        <v>0</v>
      </c>
      <c r="N117" s="49">
        <v>1</v>
      </c>
      <c r="O117" s="49">
        <v>1</v>
      </c>
      <c r="P117" s="50" t="s">
        <v>3033</v>
      </c>
      <c r="Q117" s="50" t="s">
        <v>3033</v>
      </c>
      <c r="R117" s="49">
        <v>1</v>
      </c>
      <c r="S117" s="49">
        <v>1</v>
      </c>
      <c r="T117" s="49">
        <v>1</v>
      </c>
      <c r="U117" s="49">
        <v>1</v>
      </c>
      <c r="V117" s="49">
        <v>0</v>
      </c>
      <c r="W117" s="50">
        <v>0</v>
      </c>
      <c r="X117" s="50" t="s">
        <v>3033</v>
      </c>
      <c r="Y117" s="68"/>
      <c r="Z117" s="68"/>
      <c r="AA117" s="68" t="s">
        <v>661</v>
      </c>
      <c r="AB117" s="72" t="s">
        <v>2583</v>
      </c>
      <c r="AC117" s="72" t="s">
        <v>2548</v>
      </c>
      <c r="AD117" s="72"/>
      <c r="AE117" s="72"/>
      <c r="AF117" s="68" t="s">
        <v>215</v>
      </c>
    </row>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C230"/>
  <sheetViews>
    <sheetView workbookViewId="0">
      <selection activeCell="E7" sqref="E7"/>
    </sheetView>
  </sheetViews>
  <sheetFormatPr defaultRowHeight="15"/>
  <cols>
    <col min="1" max="1" width="9.42578125" style="1" bestFit="1" customWidth="1"/>
    <col min="2" max="2" width="9.140625" style="1"/>
    <col min="3" max="3" width="11.5703125" bestFit="1" customWidth="1"/>
    <col min="4" max="4" width="9.140625" customWidth="1"/>
  </cols>
  <sheetData>
    <row r="1" spans="1:3" ht="15" customHeight="1">
      <c r="A1" s="11" t="s">
        <v>143</v>
      </c>
      <c r="B1" s="11" t="s">
        <v>5</v>
      </c>
      <c r="C1" s="11" t="s">
        <v>146</v>
      </c>
    </row>
    <row r="2" spans="1:3">
      <c r="A2" s="68" t="s">
        <v>2283</v>
      </c>
      <c r="B2" s="72" t="s">
        <v>282</v>
      </c>
      <c r="C2" s="129">
        <f>VLOOKUP(GroupVertices[[#This Row],[Vertex]], Vertices[], MATCH("ID", Vertices[#Headers], 0), FALSE)</f>
        <v>88</v>
      </c>
    </row>
    <row r="3" spans="1:3">
      <c r="A3" s="68" t="s">
        <v>2283</v>
      </c>
      <c r="B3" s="72" t="s">
        <v>411</v>
      </c>
      <c r="C3" s="129">
        <f>VLOOKUP(GroupVertices[[#This Row],[Vertex]], Vertices[], MATCH("ID", Vertices[#Headers], 0), FALSE)</f>
        <v>59</v>
      </c>
    </row>
    <row r="4" spans="1:3">
      <c r="A4" s="68" t="s">
        <v>2283</v>
      </c>
      <c r="B4" s="72" t="s">
        <v>281</v>
      </c>
      <c r="C4" s="129">
        <f>VLOOKUP(GroupVertices[[#This Row],[Vertex]], Vertices[], MATCH("ID", Vertices[#Headers], 0), FALSE)</f>
        <v>87</v>
      </c>
    </row>
    <row r="5" spans="1:3">
      <c r="A5" s="68" t="s">
        <v>2283</v>
      </c>
      <c r="B5" s="72" t="s">
        <v>280</v>
      </c>
      <c r="C5" s="129">
        <f>VLOOKUP(GroupVertices[[#This Row],[Vertex]], Vertices[], MATCH("ID", Vertices[#Headers], 0), FALSE)</f>
        <v>86</v>
      </c>
    </row>
    <row r="6" spans="1:3">
      <c r="A6" s="68" t="s">
        <v>2283</v>
      </c>
      <c r="B6" s="72" t="s">
        <v>279</v>
      </c>
      <c r="C6" s="129">
        <f>VLOOKUP(GroupVertices[[#This Row],[Vertex]], Vertices[], MATCH("ID", Vertices[#Headers], 0), FALSE)</f>
        <v>85</v>
      </c>
    </row>
    <row r="7" spans="1:3">
      <c r="A7" s="68" t="s">
        <v>2283</v>
      </c>
      <c r="B7" s="72" t="s">
        <v>278</v>
      </c>
      <c r="C7" s="129">
        <f>VLOOKUP(GroupVertices[[#This Row],[Vertex]], Vertices[], MATCH("ID", Vertices[#Headers], 0), FALSE)</f>
        <v>84</v>
      </c>
    </row>
    <row r="8" spans="1:3">
      <c r="A8" s="68" t="s">
        <v>2283</v>
      </c>
      <c r="B8" s="72" t="s">
        <v>277</v>
      </c>
      <c r="C8" s="129">
        <f>VLOOKUP(GroupVertices[[#This Row],[Vertex]], Vertices[], MATCH("ID", Vertices[#Headers], 0), FALSE)</f>
        <v>83</v>
      </c>
    </row>
    <row r="9" spans="1:3">
      <c r="A9" s="68" t="s">
        <v>2283</v>
      </c>
      <c r="B9" s="72" t="s">
        <v>275</v>
      </c>
      <c r="C9" s="129">
        <f>VLOOKUP(GroupVertices[[#This Row],[Vertex]], Vertices[], MATCH("ID", Vertices[#Headers], 0), FALSE)</f>
        <v>81</v>
      </c>
    </row>
    <row r="10" spans="1:3">
      <c r="A10" s="68" t="s">
        <v>2283</v>
      </c>
      <c r="B10" s="72" t="s">
        <v>274</v>
      </c>
      <c r="C10" s="129">
        <f>VLOOKUP(GroupVertices[[#This Row],[Vertex]], Vertices[], MATCH("ID", Vertices[#Headers], 0), FALSE)</f>
        <v>80</v>
      </c>
    </row>
    <row r="11" spans="1:3">
      <c r="A11" s="68" t="s">
        <v>2283</v>
      </c>
      <c r="B11" s="72" t="s">
        <v>273</v>
      </c>
      <c r="C11" s="129">
        <f>VLOOKUP(GroupVertices[[#This Row],[Vertex]], Vertices[], MATCH("ID", Vertices[#Headers], 0), FALSE)</f>
        <v>79</v>
      </c>
    </row>
    <row r="12" spans="1:3">
      <c r="A12" s="68" t="s">
        <v>2283</v>
      </c>
      <c r="B12" s="72" t="s">
        <v>272</v>
      </c>
      <c r="C12" s="129">
        <f>VLOOKUP(GroupVertices[[#This Row],[Vertex]], Vertices[], MATCH("ID", Vertices[#Headers], 0), FALSE)</f>
        <v>78</v>
      </c>
    </row>
    <row r="13" spans="1:3">
      <c r="A13" s="68" t="s">
        <v>2283</v>
      </c>
      <c r="B13" s="72" t="s">
        <v>271</v>
      </c>
      <c r="C13" s="129">
        <f>VLOOKUP(GroupVertices[[#This Row],[Vertex]], Vertices[], MATCH("ID", Vertices[#Headers], 0), FALSE)</f>
        <v>77</v>
      </c>
    </row>
    <row r="14" spans="1:3">
      <c r="A14" s="68" t="s">
        <v>2283</v>
      </c>
      <c r="B14" s="72" t="s">
        <v>270</v>
      </c>
      <c r="C14" s="129">
        <f>VLOOKUP(GroupVertices[[#This Row],[Vertex]], Vertices[], MATCH("ID", Vertices[#Headers], 0), FALSE)</f>
        <v>76</v>
      </c>
    </row>
    <row r="15" spans="1:3">
      <c r="A15" s="68" t="s">
        <v>2283</v>
      </c>
      <c r="B15" s="72" t="s">
        <v>269</v>
      </c>
      <c r="C15" s="129">
        <f>VLOOKUP(GroupVertices[[#This Row],[Vertex]], Vertices[], MATCH("ID", Vertices[#Headers], 0), FALSE)</f>
        <v>75</v>
      </c>
    </row>
    <row r="16" spans="1:3">
      <c r="A16" s="68" t="s">
        <v>2283</v>
      </c>
      <c r="B16" s="72" t="s">
        <v>268</v>
      </c>
      <c r="C16" s="129">
        <f>VLOOKUP(GroupVertices[[#This Row],[Vertex]], Vertices[], MATCH("ID", Vertices[#Headers], 0), FALSE)</f>
        <v>74</v>
      </c>
    </row>
    <row r="17" spans="1:3">
      <c r="A17" s="68" t="s">
        <v>2283</v>
      </c>
      <c r="B17" s="72" t="s">
        <v>267</v>
      </c>
      <c r="C17" s="129">
        <f>VLOOKUP(GroupVertices[[#This Row],[Vertex]], Vertices[], MATCH("ID", Vertices[#Headers], 0), FALSE)</f>
        <v>73</v>
      </c>
    </row>
    <row r="18" spans="1:3">
      <c r="A18" s="68" t="s">
        <v>2283</v>
      </c>
      <c r="B18" s="72" t="s">
        <v>266</v>
      </c>
      <c r="C18" s="129">
        <f>VLOOKUP(GroupVertices[[#This Row],[Vertex]], Vertices[], MATCH("ID", Vertices[#Headers], 0), FALSE)</f>
        <v>72</v>
      </c>
    </row>
    <row r="19" spans="1:3">
      <c r="A19" s="68" t="s">
        <v>2283</v>
      </c>
      <c r="B19" s="72" t="s">
        <v>265</v>
      </c>
      <c r="C19" s="129">
        <f>VLOOKUP(GroupVertices[[#This Row],[Vertex]], Vertices[], MATCH("ID", Vertices[#Headers], 0), FALSE)</f>
        <v>71</v>
      </c>
    </row>
    <row r="20" spans="1:3">
      <c r="A20" s="68" t="s">
        <v>2283</v>
      </c>
      <c r="B20" s="72" t="s">
        <v>264</v>
      </c>
      <c r="C20" s="129">
        <f>VLOOKUP(GroupVertices[[#This Row],[Vertex]], Vertices[], MATCH("ID", Vertices[#Headers], 0), FALSE)</f>
        <v>70</v>
      </c>
    </row>
    <row r="21" spans="1:3">
      <c r="A21" s="68" t="s">
        <v>2283</v>
      </c>
      <c r="B21" s="72" t="s">
        <v>263</v>
      </c>
      <c r="C21" s="129">
        <f>VLOOKUP(GroupVertices[[#This Row],[Vertex]], Vertices[], MATCH("ID", Vertices[#Headers], 0), FALSE)</f>
        <v>69</v>
      </c>
    </row>
    <row r="22" spans="1:3">
      <c r="A22" s="68" t="s">
        <v>2283</v>
      </c>
      <c r="B22" s="72" t="s">
        <v>262</v>
      </c>
      <c r="C22" s="129">
        <f>VLOOKUP(GroupVertices[[#This Row],[Vertex]], Vertices[], MATCH("ID", Vertices[#Headers], 0), FALSE)</f>
        <v>68</v>
      </c>
    </row>
    <row r="23" spans="1:3">
      <c r="A23" s="68" t="s">
        <v>2283</v>
      </c>
      <c r="B23" s="72" t="s">
        <v>261</v>
      </c>
      <c r="C23" s="129">
        <f>VLOOKUP(GroupVertices[[#This Row],[Vertex]], Vertices[], MATCH("ID", Vertices[#Headers], 0), FALSE)</f>
        <v>67</v>
      </c>
    </row>
    <row r="24" spans="1:3">
      <c r="A24" s="68" t="s">
        <v>2283</v>
      </c>
      <c r="B24" s="72" t="s">
        <v>260</v>
      </c>
      <c r="C24" s="129">
        <f>VLOOKUP(GroupVertices[[#This Row],[Vertex]], Vertices[], MATCH("ID", Vertices[#Headers], 0), FALSE)</f>
        <v>66</v>
      </c>
    </row>
    <row r="25" spans="1:3">
      <c r="A25" s="68" t="s">
        <v>2283</v>
      </c>
      <c r="B25" s="72" t="s">
        <v>259</v>
      </c>
      <c r="C25" s="129">
        <f>VLOOKUP(GroupVertices[[#This Row],[Vertex]], Vertices[], MATCH("ID", Vertices[#Headers], 0), FALSE)</f>
        <v>65</v>
      </c>
    </row>
    <row r="26" spans="1:3">
      <c r="A26" s="68" t="s">
        <v>2283</v>
      </c>
      <c r="B26" s="72" t="s">
        <v>258</v>
      </c>
      <c r="C26" s="129">
        <f>VLOOKUP(GroupVertices[[#This Row],[Vertex]], Vertices[], MATCH("ID", Vertices[#Headers], 0), FALSE)</f>
        <v>64</v>
      </c>
    </row>
    <row r="27" spans="1:3">
      <c r="A27" s="68" t="s">
        <v>2283</v>
      </c>
      <c r="B27" s="72" t="s">
        <v>257</v>
      </c>
      <c r="C27" s="129">
        <f>VLOOKUP(GroupVertices[[#This Row],[Vertex]], Vertices[], MATCH("ID", Vertices[#Headers], 0), FALSE)</f>
        <v>63</v>
      </c>
    </row>
    <row r="28" spans="1:3">
      <c r="A28" s="68" t="s">
        <v>2283</v>
      </c>
      <c r="B28" s="72" t="s">
        <v>256</v>
      </c>
      <c r="C28" s="129">
        <f>VLOOKUP(GroupVertices[[#This Row],[Vertex]], Vertices[], MATCH("ID", Vertices[#Headers], 0), FALSE)</f>
        <v>62</v>
      </c>
    </row>
    <row r="29" spans="1:3">
      <c r="A29" s="68" t="s">
        <v>2283</v>
      </c>
      <c r="B29" s="72" t="s">
        <v>255</v>
      </c>
      <c r="C29" s="129">
        <f>VLOOKUP(GroupVertices[[#This Row],[Vertex]], Vertices[], MATCH("ID", Vertices[#Headers], 0), FALSE)</f>
        <v>61</v>
      </c>
    </row>
    <row r="30" spans="1:3">
      <c r="A30" s="68" t="s">
        <v>2283</v>
      </c>
      <c r="B30" s="72" t="s">
        <v>254</v>
      </c>
      <c r="C30" s="129">
        <f>VLOOKUP(GroupVertices[[#This Row],[Vertex]], Vertices[], MATCH("ID", Vertices[#Headers], 0), FALSE)</f>
        <v>60</v>
      </c>
    </row>
    <row r="31" spans="1:3">
      <c r="A31" s="68" t="s">
        <v>2283</v>
      </c>
      <c r="B31" s="72" t="s">
        <v>253</v>
      </c>
      <c r="C31" s="129">
        <f>VLOOKUP(GroupVertices[[#This Row],[Vertex]], Vertices[], MATCH("ID", Vertices[#Headers], 0), FALSE)</f>
        <v>58</v>
      </c>
    </row>
    <row r="32" spans="1:3">
      <c r="A32" s="68" t="s">
        <v>2284</v>
      </c>
      <c r="B32" s="72" t="s">
        <v>342</v>
      </c>
      <c r="C32" s="129">
        <f>VLOOKUP(GroupVertices[[#This Row],[Vertex]], Vertices[], MATCH("ID", Vertices[#Headers], 0), FALSE)</f>
        <v>159</v>
      </c>
    </row>
    <row r="33" spans="1:3">
      <c r="A33" s="68" t="s">
        <v>2284</v>
      </c>
      <c r="B33" s="72" t="s">
        <v>341</v>
      </c>
      <c r="C33" s="129">
        <f>VLOOKUP(GroupVertices[[#This Row],[Vertex]], Vertices[], MATCH("ID", Vertices[#Headers], 0), FALSE)</f>
        <v>103</v>
      </c>
    </row>
    <row r="34" spans="1:3">
      <c r="A34" s="68" t="s">
        <v>2284</v>
      </c>
      <c r="B34" s="72" t="s">
        <v>333</v>
      </c>
      <c r="C34" s="129">
        <f>VLOOKUP(GroupVertices[[#This Row],[Vertex]], Vertices[], MATCH("ID", Vertices[#Headers], 0), FALSE)</f>
        <v>149</v>
      </c>
    </row>
    <row r="35" spans="1:3">
      <c r="A35" s="68" t="s">
        <v>2284</v>
      </c>
      <c r="B35" s="72" t="s">
        <v>311</v>
      </c>
      <c r="C35" s="129">
        <f>VLOOKUP(GroupVertices[[#This Row],[Vertex]], Vertices[], MATCH("ID", Vertices[#Headers], 0), FALSE)</f>
        <v>120</v>
      </c>
    </row>
    <row r="36" spans="1:3">
      <c r="A36" s="68" t="s">
        <v>2284</v>
      </c>
      <c r="B36" s="72" t="s">
        <v>309</v>
      </c>
      <c r="C36" s="129">
        <f>VLOOKUP(GroupVertices[[#This Row],[Vertex]], Vertices[], MATCH("ID", Vertices[#Headers], 0), FALSE)</f>
        <v>118</v>
      </c>
    </row>
    <row r="37" spans="1:3">
      <c r="A37" s="68" t="s">
        <v>2284</v>
      </c>
      <c r="B37" s="72" t="s">
        <v>305</v>
      </c>
      <c r="C37" s="129">
        <f>VLOOKUP(GroupVertices[[#This Row],[Vertex]], Vertices[], MATCH("ID", Vertices[#Headers], 0), FALSE)</f>
        <v>114</v>
      </c>
    </row>
    <row r="38" spans="1:3">
      <c r="A38" s="68" t="s">
        <v>2284</v>
      </c>
      <c r="B38" s="72" t="s">
        <v>304</v>
      </c>
      <c r="C38" s="129">
        <f>VLOOKUP(GroupVertices[[#This Row],[Vertex]], Vertices[], MATCH("ID", Vertices[#Headers], 0), FALSE)</f>
        <v>113</v>
      </c>
    </row>
    <row r="39" spans="1:3">
      <c r="A39" s="68" t="s">
        <v>2284</v>
      </c>
      <c r="B39" s="72" t="s">
        <v>302</v>
      </c>
      <c r="C39" s="129">
        <f>VLOOKUP(GroupVertices[[#This Row],[Vertex]], Vertices[], MATCH("ID", Vertices[#Headers], 0), FALSE)</f>
        <v>111</v>
      </c>
    </row>
    <row r="40" spans="1:3">
      <c r="A40" s="68" t="s">
        <v>2284</v>
      </c>
      <c r="B40" s="72" t="s">
        <v>301</v>
      </c>
      <c r="C40" s="129">
        <f>VLOOKUP(GroupVertices[[#This Row],[Vertex]], Vertices[], MATCH("ID", Vertices[#Headers], 0), FALSE)</f>
        <v>110</v>
      </c>
    </row>
    <row r="41" spans="1:3">
      <c r="A41" s="68" t="s">
        <v>2284</v>
      </c>
      <c r="B41" s="72" t="s">
        <v>298</v>
      </c>
      <c r="C41" s="129">
        <f>VLOOKUP(GroupVertices[[#This Row],[Vertex]], Vertices[], MATCH("ID", Vertices[#Headers], 0), FALSE)</f>
        <v>107</v>
      </c>
    </row>
    <row r="42" spans="1:3">
      <c r="A42" s="68" t="s">
        <v>2284</v>
      </c>
      <c r="B42" s="72" t="s">
        <v>297</v>
      </c>
      <c r="C42" s="129">
        <f>VLOOKUP(GroupVertices[[#This Row],[Vertex]], Vertices[], MATCH("ID", Vertices[#Headers], 0), FALSE)</f>
        <v>106</v>
      </c>
    </row>
    <row r="43" spans="1:3">
      <c r="A43" s="68" t="s">
        <v>2284</v>
      </c>
      <c r="B43" s="72" t="s">
        <v>296</v>
      </c>
      <c r="C43" s="129">
        <f>VLOOKUP(GroupVertices[[#This Row],[Vertex]], Vertices[], MATCH("ID", Vertices[#Headers], 0), FALSE)</f>
        <v>105</v>
      </c>
    </row>
    <row r="44" spans="1:3">
      <c r="A44" s="68" t="s">
        <v>2284</v>
      </c>
      <c r="B44" s="72" t="s">
        <v>295</v>
      </c>
      <c r="C44" s="129">
        <f>VLOOKUP(GroupVertices[[#This Row],[Vertex]], Vertices[], MATCH("ID", Vertices[#Headers], 0), FALSE)</f>
        <v>104</v>
      </c>
    </row>
    <row r="45" spans="1:3">
      <c r="A45" s="68" t="s">
        <v>2284</v>
      </c>
      <c r="B45" s="72" t="s">
        <v>294</v>
      </c>
      <c r="C45" s="129">
        <f>VLOOKUP(GroupVertices[[#This Row],[Vertex]], Vertices[], MATCH("ID", Vertices[#Headers], 0), FALSE)</f>
        <v>102</v>
      </c>
    </row>
    <row r="46" spans="1:3">
      <c r="A46" s="68" t="s">
        <v>2285</v>
      </c>
      <c r="B46" s="72" t="s">
        <v>400</v>
      </c>
      <c r="C46" s="129">
        <f>VLOOKUP(GroupVertices[[#This Row],[Vertex]], Vertices[], MATCH("ID", Vertices[#Headers], 0), FALSE)</f>
        <v>231</v>
      </c>
    </row>
    <row r="47" spans="1:3">
      <c r="A47" s="68" t="s">
        <v>2285</v>
      </c>
      <c r="B47" s="72" t="s">
        <v>396</v>
      </c>
      <c r="C47" s="129">
        <f>VLOOKUP(GroupVertices[[#This Row],[Vertex]], Vertices[], MATCH("ID", Vertices[#Headers], 0), FALSE)</f>
        <v>26</v>
      </c>
    </row>
    <row r="48" spans="1:3">
      <c r="A48" s="68" t="s">
        <v>2285</v>
      </c>
      <c r="B48" s="72" t="s">
        <v>397</v>
      </c>
      <c r="C48" s="129">
        <f>VLOOKUP(GroupVertices[[#This Row],[Vertex]], Vertices[], MATCH("ID", Vertices[#Headers], 0), FALSE)</f>
        <v>25</v>
      </c>
    </row>
    <row r="49" spans="1:3">
      <c r="A49" s="68" t="s">
        <v>2285</v>
      </c>
      <c r="B49" s="72" t="s">
        <v>399</v>
      </c>
      <c r="C49" s="129">
        <f>VLOOKUP(GroupVertices[[#This Row],[Vertex]], Vertices[], MATCH("ID", Vertices[#Headers], 0), FALSE)</f>
        <v>24</v>
      </c>
    </row>
    <row r="50" spans="1:3">
      <c r="A50" s="68" t="s">
        <v>2285</v>
      </c>
      <c r="B50" s="72" t="s">
        <v>406</v>
      </c>
      <c r="C50" s="129">
        <f>VLOOKUP(GroupVertices[[#This Row],[Vertex]], Vertices[], MATCH("ID", Vertices[#Headers], 0), FALSE)</f>
        <v>23</v>
      </c>
    </row>
    <row r="51" spans="1:3">
      <c r="A51" s="68" t="s">
        <v>2285</v>
      </c>
      <c r="B51" s="72" t="s">
        <v>398</v>
      </c>
      <c r="C51" s="129">
        <f>VLOOKUP(GroupVertices[[#This Row],[Vertex]], Vertices[], MATCH("ID", Vertices[#Headers], 0), FALSE)</f>
        <v>22</v>
      </c>
    </row>
    <row r="52" spans="1:3">
      <c r="A52" s="68" t="s">
        <v>2285</v>
      </c>
      <c r="B52" s="72" t="s">
        <v>225</v>
      </c>
      <c r="C52" s="129">
        <f>VLOOKUP(GroupVertices[[#This Row],[Vertex]], Vertices[], MATCH("ID", Vertices[#Headers], 0), FALSE)</f>
        <v>21</v>
      </c>
    </row>
    <row r="53" spans="1:3">
      <c r="A53" s="68" t="s">
        <v>2286</v>
      </c>
      <c r="B53" s="72" t="s">
        <v>388</v>
      </c>
      <c r="C53" s="129">
        <f>VLOOKUP(GroupVertices[[#This Row],[Vertex]], Vertices[], MATCH("ID", Vertices[#Headers], 0), FALSE)</f>
        <v>220</v>
      </c>
    </row>
    <row r="54" spans="1:3">
      <c r="A54" s="68" t="s">
        <v>2286</v>
      </c>
      <c r="B54" s="72" t="s">
        <v>387</v>
      </c>
      <c r="C54" s="129">
        <f>VLOOKUP(GroupVertices[[#This Row],[Vertex]], Vertices[], MATCH("ID", Vertices[#Headers], 0), FALSE)</f>
        <v>181</v>
      </c>
    </row>
    <row r="55" spans="1:3">
      <c r="A55" s="68" t="s">
        <v>2286</v>
      </c>
      <c r="B55" s="72" t="s">
        <v>429</v>
      </c>
      <c r="C55" s="129">
        <f>VLOOKUP(GroupVertices[[#This Row],[Vertex]], Vertices[], MATCH("ID", Vertices[#Headers], 0), FALSE)</f>
        <v>180</v>
      </c>
    </row>
    <row r="56" spans="1:3">
      <c r="A56" s="68" t="s">
        <v>2286</v>
      </c>
      <c r="B56" s="72" t="s">
        <v>428</v>
      </c>
      <c r="C56" s="129">
        <f>VLOOKUP(GroupVertices[[#This Row],[Vertex]], Vertices[], MATCH("ID", Vertices[#Headers], 0), FALSE)</f>
        <v>179</v>
      </c>
    </row>
    <row r="57" spans="1:3">
      <c r="A57" s="68" t="s">
        <v>2286</v>
      </c>
      <c r="B57" s="72" t="s">
        <v>357</v>
      </c>
      <c r="C57" s="129">
        <f>VLOOKUP(GroupVertices[[#This Row],[Vertex]], Vertices[], MATCH("ID", Vertices[#Headers], 0), FALSE)</f>
        <v>182</v>
      </c>
    </row>
    <row r="58" spans="1:3">
      <c r="A58" s="68" t="s">
        <v>2286</v>
      </c>
      <c r="B58" s="72" t="s">
        <v>356</v>
      </c>
      <c r="C58" s="129">
        <f>VLOOKUP(GroupVertices[[#This Row],[Vertex]], Vertices[], MATCH("ID", Vertices[#Headers], 0), FALSE)</f>
        <v>178</v>
      </c>
    </row>
    <row r="59" spans="1:3">
      <c r="A59" s="68" t="s">
        <v>2287</v>
      </c>
      <c r="B59" s="72" t="s">
        <v>350</v>
      </c>
      <c r="C59" s="129">
        <f>VLOOKUP(GroupVertices[[#This Row],[Vertex]], Vertices[], MATCH("ID", Vertices[#Headers], 0), FALSE)</f>
        <v>170</v>
      </c>
    </row>
    <row r="60" spans="1:3">
      <c r="A60" s="68" t="s">
        <v>2287</v>
      </c>
      <c r="B60" s="72" t="s">
        <v>349</v>
      </c>
      <c r="C60" s="129">
        <f>VLOOKUP(GroupVertices[[#This Row],[Vertex]], Vertices[], MATCH("ID", Vertices[#Headers], 0), FALSE)</f>
        <v>148</v>
      </c>
    </row>
    <row r="61" spans="1:3">
      <c r="A61" s="68" t="s">
        <v>2287</v>
      </c>
      <c r="B61" s="72" t="s">
        <v>348</v>
      </c>
      <c r="C61" s="129">
        <f>VLOOKUP(GroupVertices[[#This Row],[Vertex]], Vertices[], MATCH("ID", Vertices[#Headers], 0), FALSE)</f>
        <v>169</v>
      </c>
    </row>
    <row r="62" spans="1:3">
      <c r="A62" s="68" t="s">
        <v>2287</v>
      </c>
      <c r="B62" s="72" t="s">
        <v>337</v>
      </c>
      <c r="C62" s="129">
        <f>VLOOKUP(GroupVertices[[#This Row],[Vertex]], Vertices[], MATCH("ID", Vertices[#Headers], 0), FALSE)</f>
        <v>153</v>
      </c>
    </row>
    <row r="63" spans="1:3">
      <c r="A63" s="68" t="s">
        <v>2287</v>
      </c>
      <c r="B63" s="72" t="s">
        <v>332</v>
      </c>
      <c r="C63" s="129">
        <f>VLOOKUP(GroupVertices[[#This Row],[Vertex]], Vertices[], MATCH("ID", Vertices[#Headers], 0), FALSE)</f>
        <v>147</v>
      </c>
    </row>
    <row r="64" spans="1:3">
      <c r="A64" s="68" t="s">
        <v>2288</v>
      </c>
      <c r="B64" s="72" t="s">
        <v>345</v>
      </c>
      <c r="C64" s="129">
        <f>VLOOKUP(GroupVertices[[#This Row],[Vertex]], Vertices[], MATCH("ID", Vertices[#Headers], 0), FALSE)</f>
        <v>163</v>
      </c>
    </row>
    <row r="65" spans="1:3">
      <c r="A65" s="68" t="s">
        <v>2288</v>
      </c>
      <c r="B65" s="72" t="s">
        <v>424</v>
      </c>
      <c r="C65" s="129">
        <f>VLOOKUP(GroupVertices[[#This Row],[Vertex]], Vertices[], MATCH("ID", Vertices[#Headers], 0), FALSE)</f>
        <v>165</v>
      </c>
    </row>
    <row r="66" spans="1:3">
      <c r="A66" s="68" t="s">
        <v>2288</v>
      </c>
      <c r="B66" s="72" t="s">
        <v>423</v>
      </c>
      <c r="C66" s="129">
        <f>VLOOKUP(GroupVertices[[#This Row],[Vertex]], Vertices[], MATCH("ID", Vertices[#Headers], 0), FALSE)</f>
        <v>164</v>
      </c>
    </row>
    <row r="67" spans="1:3">
      <c r="A67" s="68" t="s">
        <v>2288</v>
      </c>
      <c r="B67" s="72" t="s">
        <v>344</v>
      </c>
      <c r="C67" s="129">
        <f>VLOOKUP(GroupVertices[[#This Row],[Vertex]], Vertices[], MATCH("ID", Vertices[#Headers], 0), FALSE)</f>
        <v>161</v>
      </c>
    </row>
    <row r="68" spans="1:3">
      <c r="A68" s="68" t="s">
        <v>2288</v>
      </c>
      <c r="B68" s="72" t="s">
        <v>422</v>
      </c>
      <c r="C68" s="129">
        <f>VLOOKUP(GroupVertices[[#This Row],[Vertex]], Vertices[], MATCH("ID", Vertices[#Headers], 0), FALSE)</f>
        <v>162</v>
      </c>
    </row>
    <row r="69" spans="1:3">
      <c r="A69" s="68" t="s">
        <v>2289</v>
      </c>
      <c r="B69" s="72" t="s">
        <v>219</v>
      </c>
      <c r="C69" s="129">
        <f>VLOOKUP(GroupVertices[[#This Row],[Vertex]], Vertices[], MATCH("ID", Vertices[#Headers], 0), FALSE)</f>
        <v>13</v>
      </c>
    </row>
    <row r="70" spans="1:3">
      <c r="A70" s="68" t="s">
        <v>2289</v>
      </c>
      <c r="B70" s="72" t="s">
        <v>403</v>
      </c>
      <c r="C70" s="129">
        <f>VLOOKUP(GroupVertices[[#This Row],[Vertex]], Vertices[], MATCH("ID", Vertices[#Headers], 0), FALSE)</f>
        <v>11</v>
      </c>
    </row>
    <row r="71" spans="1:3">
      <c r="A71" s="68" t="s">
        <v>2289</v>
      </c>
      <c r="B71" s="72" t="s">
        <v>218</v>
      </c>
      <c r="C71" s="129">
        <f>VLOOKUP(GroupVertices[[#This Row],[Vertex]], Vertices[], MATCH("ID", Vertices[#Headers], 0), FALSE)</f>
        <v>12</v>
      </c>
    </row>
    <row r="72" spans="1:3">
      <c r="A72" s="68" t="s">
        <v>2289</v>
      </c>
      <c r="B72" s="72" t="s">
        <v>217</v>
      </c>
      <c r="C72" s="129">
        <f>VLOOKUP(GroupVertices[[#This Row],[Vertex]], Vertices[], MATCH("ID", Vertices[#Headers], 0), FALSE)</f>
        <v>10</v>
      </c>
    </row>
    <row r="73" spans="1:3">
      <c r="A73" s="68" t="s">
        <v>2290</v>
      </c>
      <c r="B73" s="72" t="s">
        <v>394</v>
      </c>
      <c r="C73" s="129">
        <f>VLOOKUP(GroupVertices[[#This Row],[Vertex]], Vertices[], MATCH("ID", Vertices[#Headers], 0), FALSE)</f>
        <v>227</v>
      </c>
    </row>
    <row r="74" spans="1:3">
      <c r="A74" s="68" t="s">
        <v>2290</v>
      </c>
      <c r="B74" s="72" t="s">
        <v>439</v>
      </c>
      <c r="C74" s="129">
        <f>VLOOKUP(GroupVertices[[#This Row],[Vertex]], Vertices[], MATCH("ID", Vertices[#Headers], 0), FALSE)</f>
        <v>229</v>
      </c>
    </row>
    <row r="75" spans="1:3">
      <c r="A75" s="68" t="s">
        <v>2290</v>
      </c>
      <c r="B75" s="72" t="s">
        <v>438</v>
      </c>
      <c r="C75" s="129">
        <f>VLOOKUP(GroupVertices[[#This Row],[Vertex]], Vertices[], MATCH("ID", Vertices[#Headers], 0), FALSE)</f>
        <v>228</v>
      </c>
    </row>
    <row r="76" spans="1:3">
      <c r="A76" s="68" t="s">
        <v>2291</v>
      </c>
      <c r="B76" s="72" t="s">
        <v>391</v>
      </c>
      <c r="C76" s="129">
        <f>VLOOKUP(GroupVertices[[#This Row],[Vertex]], Vertices[], MATCH("ID", Vertices[#Headers], 0), FALSE)</f>
        <v>223</v>
      </c>
    </row>
    <row r="77" spans="1:3">
      <c r="A77" s="68" t="s">
        <v>2291</v>
      </c>
      <c r="B77" s="72" t="s">
        <v>390</v>
      </c>
      <c r="C77" s="129">
        <f>VLOOKUP(GroupVertices[[#This Row],[Vertex]], Vertices[], MATCH("ID", Vertices[#Headers], 0), FALSE)</f>
        <v>222</v>
      </c>
    </row>
    <row r="78" spans="1:3">
      <c r="A78" s="68" t="s">
        <v>2291</v>
      </c>
      <c r="B78" s="72" t="s">
        <v>389</v>
      </c>
      <c r="C78" s="129">
        <f>VLOOKUP(GroupVertices[[#This Row],[Vertex]], Vertices[], MATCH("ID", Vertices[#Headers], 0), FALSE)</f>
        <v>221</v>
      </c>
    </row>
    <row r="79" spans="1:3">
      <c r="A79" s="68" t="s">
        <v>2292</v>
      </c>
      <c r="B79" s="72" t="s">
        <v>378</v>
      </c>
      <c r="C79" s="129">
        <f>VLOOKUP(GroupVertices[[#This Row],[Vertex]], Vertices[], MATCH("ID", Vertices[#Headers], 0), FALSE)</f>
        <v>206</v>
      </c>
    </row>
    <row r="80" spans="1:3">
      <c r="A80" s="68" t="s">
        <v>2292</v>
      </c>
      <c r="B80" s="72" t="s">
        <v>434</v>
      </c>
      <c r="C80" s="129">
        <f>VLOOKUP(GroupVertices[[#This Row],[Vertex]], Vertices[], MATCH("ID", Vertices[#Headers], 0), FALSE)</f>
        <v>208</v>
      </c>
    </row>
    <row r="81" spans="1:3">
      <c r="A81" s="68" t="s">
        <v>2292</v>
      </c>
      <c r="B81" s="72" t="s">
        <v>433</v>
      </c>
      <c r="C81" s="129">
        <f>VLOOKUP(GroupVertices[[#This Row],[Vertex]], Vertices[], MATCH("ID", Vertices[#Headers], 0), FALSE)</f>
        <v>207</v>
      </c>
    </row>
    <row r="82" spans="1:3">
      <c r="A82" s="68" t="s">
        <v>2293</v>
      </c>
      <c r="B82" s="72" t="s">
        <v>366</v>
      </c>
      <c r="C82" s="129">
        <f>VLOOKUP(GroupVertices[[#This Row],[Vertex]], Vertices[], MATCH("ID", Vertices[#Headers], 0), FALSE)</f>
        <v>193</v>
      </c>
    </row>
    <row r="83" spans="1:3">
      <c r="A83" s="68" t="s">
        <v>2293</v>
      </c>
      <c r="B83" s="72" t="s">
        <v>364</v>
      </c>
      <c r="C83" s="129">
        <f>VLOOKUP(GroupVertices[[#This Row],[Vertex]], Vertices[], MATCH("ID", Vertices[#Headers], 0), FALSE)</f>
        <v>191</v>
      </c>
    </row>
    <row r="84" spans="1:3">
      <c r="A84" s="68" t="s">
        <v>2293</v>
      </c>
      <c r="B84" s="72" t="s">
        <v>365</v>
      </c>
      <c r="C84" s="129">
        <f>VLOOKUP(GroupVertices[[#This Row],[Vertex]], Vertices[], MATCH("ID", Vertices[#Headers], 0), FALSE)</f>
        <v>192</v>
      </c>
    </row>
    <row r="85" spans="1:3">
      <c r="A85" s="68" t="s">
        <v>2294</v>
      </c>
      <c r="B85" s="72" t="s">
        <v>355</v>
      </c>
      <c r="C85" s="129">
        <f>VLOOKUP(GroupVertices[[#This Row],[Vertex]], Vertices[], MATCH("ID", Vertices[#Headers], 0), FALSE)</f>
        <v>177</v>
      </c>
    </row>
    <row r="86" spans="1:3">
      <c r="A86" s="68" t="s">
        <v>2294</v>
      </c>
      <c r="B86" s="72" t="s">
        <v>427</v>
      </c>
      <c r="C86" s="129">
        <f>VLOOKUP(GroupVertices[[#This Row],[Vertex]], Vertices[], MATCH("ID", Vertices[#Headers], 0), FALSE)</f>
        <v>176</v>
      </c>
    </row>
    <row r="87" spans="1:3">
      <c r="A87" s="68" t="s">
        <v>2294</v>
      </c>
      <c r="B87" s="72" t="s">
        <v>354</v>
      </c>
      <c r="C87" s="129">
        <f>VLOOKUP(GroupVertices[[#This Row],[Vertex]], Vertices[], MATCH("ID", Vertices[#Headers], 0), FALSE)</f>
        <v>175</v>
      </c>
    </row>
    <row r="88" spans="1:3">
      <c r="A88" s="68" t="s">
        <v>2295</v>
      </c>
      <c r="B88" s="72" t="s">
        <v>244</v>
      </c>
      <c r="C88" s="129">
        <f>VLOOKUP(GroupVertices[[#This Row],[Vertex]], Vertices[], MATCH("ID", Vertices[#Headers], 0), FALSE)</f>
        <v>49</v>
      </c>
    </row>
    <row r="89" spans="1:3">
      <c r="A89" s="68" t="s">
        <v>2295</v>
      </c>
      <c r="B89" s="72" t="s">
        <v>401</v>
      </c>
      <c r="C89" s="129">
        <f>VLOOKUP(GroupVertices[[#This Row],[Vertex]], Vertices[], MATCH("ID", Vertices[#Headers], 0), FALSE)</f>
        <v>6</v>
      </c>
    </row>
    <row r="90" spans="1:3">
      <c r="A90" s="68" t="s">
        <v>2295</v>
      </c>
      <c r="B90" s="72" t="s">
        <v>214</v>
      </c>
      <c r="C90" s="129">
        <f>VLOOKUP(GroupVertices[[#This Row],[Vertex]], Vertices[], MATCH("ID", Vertices[#Headers], 0), FALSE)</f>
        <v>5</v>
      </c>
    </row>
    <row r="91" spans="1:3">
      <c r="A91" s="68" t="s">
        <v>2296</v>
      </c>
      <c r="B91" s="72" t="s">
        <v>224</v>
      </c>
      <c r="C91" s="129">
        <f>VLOOKUP(GroupVertices[[#This Row],[Vertex]], Vertices[], MATCH("ID", Vertices[#Headers], 0), FALSE)</f>
        <v>18</v>
      </c>
    </row>
    <row r="92" spans="1:3">
      <c r="A92" s="68" t="s">
        <v>2296</v>
      </c>
      <c r="B92" s="72" t="s">
        <v>405</v>
      </c>
      <c r="C92" s="129">
        <f>VLOOKUP(GroupVertices[[#This Row],[Vertex]], Vertices[], MATCH("ID", Vertices[#Headers], 0), FALSE)</f>
        <v>20</v>
      </c>
    </row>
    <row r="93" spans="1:3">
      <c r="A93" s="68" t="s">
        <v>2296</v>
      </c>
      <c r="B93" s="72" t="s">
        <v>404</v>
      </c>
      <c r="C93" s="129">
        <f>VLOOKUP(GroupVertices[[#This Row],[Vertex]], Vertices[], MATCH("ID", Vertices[#Headers], 0), FALSE)</f>
        <v>19</v>
      </c>
    </row>
    <row r="94" spans="1:3">
      <c r="A94" s="68" t="s">
        <v>2297</v>
      </c>
      <c r="B94" s="72" t="s">
        <v>393</v>
      </c>
      <c r="C94" s="129">
        <f>VLOOKUP(GroupVertices[[#This Row],[Vertex]], Vertices[], MATCH("ID", Vertices[#Headers], 0), FALSE)</f>
        <v>225</v>
      </c>
    </row>
    <row r="95" spans="1:3">
      <c r="A95" s="68" t="s">
        <v>2297</v>
      </c>
      <c r="B95" s="72" t="s">
        <v>437</v>
      </c>
      <c r="C95" s="129">
        <f>VLOOKUP(GroupVertices[[#This Row],[Vertex]], Vertices[], MATCH("ID", Vertices[#Headers], 0), FALSE)</f>
        <v>226</v>
      </c>
    </row>
    <row r="96" spans="1:3">
      <c r="A96" s="68" t="s">
        <v>2298</v>
      </c>
      <c r="B96" s="72" t="s">
        <v>385</v>
      </c>
      <c r="C96" s="129">
        <f>VLOOKUP(GroupVertices[[#This Row],[Vertex]], Vertices[], MATCH("ID", Vertices[#Headers], 0), FALSE)</f>
        <v>218</v>
      </c>
    </row>
    <row r="97" spans="1:3">
      <c r="A97" s="68" t="s">
        <v>2298</v>
      </c>
      <c r="B97" s="72" t="s">
        <v>384</v>
      </c>
      <c r="C97" s="129">
        <f>VLOOKUP(GroupVertices[[#This Row],[Vertex]], Vertices[], MATCH("ID", Vertices[#Headers], 0), FALSE)</f>
        <v>217</v>
      </c>
    </row>
    <row r="98" spans="1:3">
      <c r="A98" s="68" t="s">
        <v>2299</v>
      </c>
      <c r="B98" s="72" t="s">
        <v>383</v>
      </c>
      <c r="C98" s="129">
        <f>VLOOKUP(GroupVertices[[#This Row],[Vertex]], Vertices[], MATCH("ID", Vertices[#Headers], 0), FALSE)</f>
        <v>214</v>
      </c>
    </row>
    <row r="99" spans="1:3">
      <c r="A99" s="68" t="s">
        <v>2299</v>
      </c>
      <c r="B99" s="72" t="s">
        <v>436</v>
      </c>
      <c r="C99" s="129">
        <f>VLOOKUP(GroupVertices[[#This Row],[Vertex]], Vertices[], MATCH("ID", Vertices[#Headers], 0), FALSE)</f>
        <v>215</v>
      </c>
    </row>
    <row r="100" spans="1:3">
      <c r="A100" s="68" t="s">
        <v>2300</v>
      </c>
      <c r="B100" s="72" t="s">
        <v>381</v>
      </c>
      <c r="C100" s="129">
        <f>VLOOKUP(GroupVertices[[#This Row],[Vertex]], Vertices[], MATCH("ID", Vertices[#Headers], 0), FALSE)</f>
        <v>211</v>
      </c>
    </row>
    <row r="101" spans="1:3">
      <c r="A101" s="68" t="s">
        <v>2300</v>
      </c>
      <c r="B101" s="72" t="s">
        <v>435</v>
      </c>
      <c r="C101" s="129">
        <f>VLOOKUP(GroupVertices[[#This Row],[Vertex]], Vertices[], MATCH("ID", Vertices[#Headers], 0), FALSE)</f>
        <v>212</v>
      </c>
    </row>
    <row r="102" spans="1:3">
      <c r="A102" s="68" t="s">
        <v>2301</v>
      </c>
      <c r="B102" s="72" t="s">
        <v>373</v>
      </c>
      <c r="C102" s="129">
        <f>VLOOKUP(GroupVertices[[#This Row],[Vertex]], Vertices[], MATCH("ID", Vertices[#Headers], 0), FALSE)</f>
        <v>201</v>
      </c>
    </row>
    <row r="103" spans="1:3">
      <c r="A103" s="68" t="s">
        <v>2301</v>
      </c>
      <c r="B103" s="72" t="s">
        <v>372</v>
      </c>
      <c r="C103" s="129">
        <f>VLOOKUP(GroupVertices[[#This Row],[Vertex]], Vertices[], MATCH("ID", Vertices[#Headers], 0), FALSE)</f>
        <v>200</v>
      </c>
    </row>
    <row r="104" spans="1:3">
      <c r="A104" s="68" t="s">
        <v>2302</v>
      </c>
      <c r="B104" s="72" t="s">
        <v>371</v>
      </c>
      <c r="C104" s="129">
        <f>VLOOKUP(GroupVertices[[#This Row],[Vertex]], Vertices[], MATCH("ID", Vertices[#Headers], 0), FALSE)</f>
        <v>198</v>
      </c>
    </row>
    <row r="105" spans="1:3">
      <c r="A105" s="68" t="s">
        <v>2302</v>
      </c>
      <c r="B105" s="72" t="s">
        <v>432</v>
      </c>
      <c r="C105" s="129">
        <f>VLOOKUP(GroupVertices[[#This Row],[Vertex]], Vertices[], MATCH("ID", Vertices[#Headers], 0), FALSE)</f>
        <v>199</v>
      </c>
    </row>
    <row r="106" spans="1:3">
      <c r="A106" s="68" t="s">
        <v>2303</v>
      </c>
      <c r="B106" s="72" t="s">
        <v>368</v>
      </c>
      <c r="C106" s="129">
        <f>VLOOKUP(GroupVertices[[#This Row],[Vertex]], Vertices[], MATCH("ID", Vertices[#Headers], 0), FALSE)</f>
        <v>195</v>
      </c>
    </row>
    <row r="107" spans="1:3">
      <c r="A107" s="68" t="s">
        <v>2303</v>
      </c>
      <c r="B107" s="72" t="s">
        <v>367</v>
      </c>
      <c r="C107" s="129">
        <f>VLOOKUP(GroupVertices[[#This Row],[Vertex]], Vertices[], MATCH("ID", Vertices[#Headers], 0), FALSE)</f>
        <v>194</v>
      </c>
    </row>
    <row r="108" spans="1:3">
      <c r="A108" s="68" t="s">
        <v>2304</v>
      </c>
      <c r="B108" s="72" t="s">
        <v>360</v>
      </c>
      <c r="C108" s="129">
        <f>VLOOKUP(GroupVertices[[#This Row],[Vertex]], Vertices[], MATCH("ID", Vertices[#Headers], 0), FALSE)</f>
        <v>186</v>
      </c>
    </row>
    <row r="109" spans="1:3">
      <c r="A109" s="68" t="s">
        <v>2304</v>
      </c>
      <c r="B109" s="72" t="s">
        <v>431</v>
      </c>
      <c r="C109" s="129">
        <f>VLOOKUP(GroupVertices[[#This Row],[Vertex]], Vertices[], MATCH("ID", Vertices[#Headers], 0), FALSE)</f>
        <v>187</v>
      </c>
    </row>
    <row r="110" spans="1:3">
      <c r="A110" s="68" t="s">
        <v>2305</v>
      </c>
      <c r="B110" s="72" t="s">
        <v>359</v>
      </c>
      <c r="C110" s="129">
        <f>VLOOKUP(GroupVertices[[#This Row],[Vertex]], Vertices[], MATCH("ID", Vertices[#Headers], 0), FALSE)</f>
        <v>184</v>
      </c>
    </row>
    <row r="111" spans="1:3">
      <c r="A111" s="68" t="s">
        <v>2305</v>
      </c>
      <c r="B111" s="72" t="s">
        <v>430</v>
      </c>
      <c r="C111" s="129">
        <f>VLOOKUP(GroupVertices[[#This Row],[Vertex]], Vertices[], MATCH("ID", Vertices[#Headers], 0), FALSE)</f>
        <v>185</v>
      </c>
    </row>
    <row r="112" spans="1:3">
      <c r="A112" s="68" t="s">
        <v>2306</v>
      </c>
      <c r="B112" s="72" t="s">
        <v>353</v>
      </c>
      <c r="C112" s="129">
        <f>VLOOKUP(GroupVertices[[#This Row],[Vertex]], Vertices[], MATCH("ID", Vertices[#Headers], 0), FALSE)</f>
        <v>174</v>
      </c>
    </row>
    <row r="113" spans="1:3">
      <c r="A113" s="68" t="s">
        <v>2306</v>
      </c>
      <c r="B113" s="72" t="s">
        <v>352</v>
      </c>
      <c r="C113" s="129">
        <f>VLOOKUP(GroupVertices[[#This Row],[Vertex]], Vertices[], MATCH("ID", Vertices[#Headers], 0), FALSE)</f>
        <v>173</v>
      </c>
    </row>
    <row r="114" spans="1:3">
      <c r="A114" s="68" t="s">
        <v>2307</v>
      </c>
      <c r="B114" s="72" t="s">
        <v>351</v>
      </c>
      <c r="C114" s="129">
        <f>VLOOKUP(GroupVertices[[#This Row],[Vertex]], Vertices[], MATCH("ID", Vertices[#Headers], 0), FALSE)</f>
        <v>171</v>
      </c>
    </row>
    <row r="115" spans="1:3">
      <c r="A115" s="68" t="s">
        <v>2307</v>
      </c>
      <c r="B115" s="72" t="s">
        <v>426</v>
      </c>
      <c r="C115" s="129">
        <f>VLOOKUP(GroupVertices[[#This Row],[Vertex]], Vertices[], MATCH("ID", Vertices[#Headers], 0), FALSE)</f>
        <v>172</v>
      </c>
    </row>
    <row r="116" spans="1:3">
      <c r="A116" s="68" t="s">
        <v>2308</v>
      </c>
      <c r="B116" s="72" t="s">
        <v>346</v>
      </c>
      <c r="C116" s="129">
        <f>VLOOKUP(GroupVertices[[#This Row],[Vertex]], Vertices[], MATCH("ID", Vertices[#Headers], 0), FALSE)</f>
        <v>166</v>
      </c>
    </row>
    <row r="117" spans="1:3">
      <c r="A117" s="68" t="s">
        <v>2308</v>
      </c>
      <c r="B117" s="72" t="s">
        <v>425</v>
      </c>
      <c r="C117" s="129">
        <f>VLOOKUP(GroupVertices[[#This Row],[Vertex]], Vertices[], MATCH("ID", Vertices[#Headers], 0), FALSE)</f>
        <v>167</v>
      </c>
    </row>
    <row r="118" spans="1:3">
      <c r="A118" s="68" t="s">
        <v>2309</v>
      </c>
      <c r="B118" s="72" t="s">
        <v>339</v>
      </c>
      <c r="C118" s="129">
        <f>VLOOKUP(GroupVertices[[#This Row],[Vertex]], Vertices[], MATCH("ID", Vertices[#Headers], 0), FALSE)</f>
        <v>156</v>
      </c>
    </row>
    <row r="119" spans="1:3">
      <c r="A119" s="68" t="s">
        <v>2309</v>
      </c>
      <c r="B119" s="72" t="s">
        <v>421</v>
      </c>
      <c r="C119" s="129">
        <f>VLOOKUP(GroupVertices[[#This Row],[Vertex]], Vertices[], MATCH("ID", Vertices[#Headers], 0), FALSE)</f>
        <v>157</v>
      </c>
    </row>
    <row r="120" spans="1:3">
      <c r="A120" s="68" t="s">
        <v>2310</v>
      </c>
      <c r="B120" s="72" t="s">
        <v>338</v>
      </c>
      <c r="C120" s="129">
        <f>VLOOKUP(GroupVertices[[#This Row],[Vertex]], Vertices[], MATCH("ID", Vertices[#Headers], 0), FALSE)</f>
        <v>154</v>
      </c>
    </row>
    <row r="121" spans="1:3">
      <c r="A121" s="68" t="s">
        <v>2310</v>
      </c>
      <c r="B121" s="72" t="s">
        <v>420</v>
      </c>
      <c r="C121" s="129">
        <f>VLOOKUP(GroupVertices[[#This Row],[Vertex]], Vertices[], MATCH("ID", Vertices[#Headers], 0), FALSE)</f>
        <v>155</v>
      </c>
    </row>
    <row r="122" spans="1:3">
      <c r="A122" s="68" t="s">
        <v>2311</v>
      </c>
      <c r="B122" s="72" t="s">
        <v>335</v>
      </c>
      <c r="C122" s="129">
        <f>VLOOKUP(GroupVertices[[#This Row],[Vertex]], Vertices[], MATCH("ID", Vertices[#Headers], 0), FALSE)</f>
        <v>151</v>
      </c>
    </row>
    <row r="123" spans="1:3">
      <c r="A123" s="68" t="s">
        <v>2311</v>
      </c>
      <c r="B123" s="72" t="s">
        <v>334</v>
      </c>
      <c r="C123" s="129">
        <f>VLOOKUP(GroupVertices[[#This Row],[Vertex]], Vertices[], MATCH("ID", Vertices[#Headers], 0), FALSE)</f>
        <v>150</v>
      </c>
    </row>
    <row r="124" spans="1:3">
      <c r="A124" s="68" t="s">
        <v>2312</v>
      </c>
      <c r="B124" s="72" t="s">
        <v>331</v>
      </c>
      <c r="C124" s="129">
        <f>VLOOKUP(GroupVertices[[#This Row],[Vertex]], Vertices[], MATCH("ID", Vertices[#Headers], 0), FALSE)</f>
        <v>145</v>
      </c>
    </row>
    <row r="125" spans="1:3">
      <c r="A125" s="68" t="s">
        <v>2312</v>
      </c>
      <c r="B125" s="72" t="s">
        <v>419</v>
      </c>
      <c r="C125" s="129">
        <f>VLOOKUP(GroupVertices[[#This Row],[Vertex]], Vertices[], MATCH("ID", Vertices[#Headers], 0), FALSE)</f>
        <v>146</v>
      </c>
    </row>
    <row r="126" spans="1:3">
      <c r="A126" s="68" t="s">
        <v>2313</v>
      </c>
      <c r="B126" s="72" t="s">
        <v>328</v>
      </c>
      <c r="C126" s="129">
        <f>VLOOKUP(GroupVertices[[#This Row],[Vertex]], Vertices[], MATCH("ID", Vertices[#Headers], 0), FALSE)</f>
        <v>141</v>
      </c>
    </row>
    <row r="127" spans="1:3">
      <c r="A127" s="68" t="s">
        <v>2313</v>
      </c>
      <c r="B127" s="72" t="s">
        <v>418</v>
      </c>
      <c r="C127" s="129">
        <f>VLOOKUP(GroupVertices[[#This Row],[Vertex]], Vertices[], MATCH("ID", Vertices[#Headers], 0), FALSE)</f>
        <v>142</v>
      </c>
    </row>
    <row r="128" spans="1:3">
      <c r="A128" s="68" t="s">
        <v>2314</v>
      </c>
      <c r="B128" s="72" t="s">
        <v>326</v>
      </c>
      <c r="C128" s="129">
        <f>VLOOKUP(GroupVertices[[#This Row],[Vertex]], Vertices[], MATCH("ID", Vertices[#Headers], 0), FALSE)</f>
        <v>138</v>
      </c>
    </row>
    <row r="129" spans="1:3">
      <c r="A129" s="68" t="s">
        <v>2314</v>
      </c>
      <c r="B129" s="72" t="s">
        <v>417</v>
      </c>
      <c r="C129" s="129">
        <f>VLOOKUP(GroupVertices[[#This Row],[Vertex]], Vertices[], MATCH("ID", Vertices[#Headers], 0), FALSE)</f>
        <v>139</v>
      </c>
    </row>
    <row r="130" spans="1:3">
      <c r="A130" s="68" t="s">
        <v>2315</v>
      </c>
      <c r="B130" s="72" t="s">
        <v>325</v>
      </c>
      <c r="C130" s="129">
        <f>VLOOKUP(GroupVertices[[#This Row],[Vertex]], Vertices[], MATCH("ID", Vertices[#Headers], 0), FALSE)</f>
        <v>136</v>
      </c>
    </row>
    <row r="131" spans="1:3">
      <c r="A131" s="68" t="s">
        <v>2315</v>
      </c>
      <c r="B131" s="72" t="s">
        <v>416</v>
      </c>
      <c r="C131" s="129">
        <f>VLOOKUP(GroupVertices[[#This Row],[Vertex]], Vertices[], MATCH("ID", Vertices[#Headers], 0), FALSE)</f>
        <v>137</v>
      </c>
    </row>
    <row r="132" spans="1:3">
      <c r="A132" s="68" t="s">
        <v>2316</v>
      </c>
      <c r="B132" s="72" t="s">
        <v>321</v>
      </c>
      <c r="C132" s="129">
        <f>VLOOKUP(GroupVertices[[#This Row],[Vertex]], Vertices[], MATCH("ID", Vertices[#Headers], 0), FALSE)</f>
        <v>131</v>
      </c>
    </row>
    <row r="133" spans="1:3">
      <c r="A133" s="68" t="s">
        <v>2316</v>
      </c>
      <c r="B133" s="72" t="s">
        <v>415</v>
      </c>
      <c r="C133" s="129">
        <f>VLOOKUP(GroupVertices[[#This Row],[Vertex]], Vertices[], MATCH("ID", Vertices[#Headers], 0), FALSE)</f>
        <v>132</v>
      </c>
    </row>
    <row r="134" spans="1:3">
      <c r="A134" s="68" t="s">
        <v>2317</v>
      </c>
      <c r="B134" s="72" t="s">
        <v>318</v>
      </c>
      <c r="C134" s="129">
        <f>VLOOKUP(GroupVertices[[#This Row],[Vertex]], Vertices[], MATCH("ID", Vertices[#Headers], 0), FALSE)</f>
        <v>127</v>
      </c>
    </row>
    <row r="135" spans="1:3">
      <c r="A135" s="68" t="s">
        <v>2317</v>
      </c>
      <c r="B135" s="72" t="s">
        <v>414</v>
      </c>
      <c r="C135" s="129">
        <f>VLOOKUP(GroupVertices[[#This Row],[Vertex]], Vertices[], MATCH("ID", Vertices[#Headers], 0), FALSE)</f>
        <v>128</v>
      </c>
    </row>
    <row r="136" spans="1:3">
      <c r="A136" s="68" t="s">
        <v>2318</v>
      </c>
      <c r="B136" s="72" t="s">
        <v>317</v>
      </c>
      <c r="C136" s="129">
        <f>VLOOKUP(GroupVertices[[#This Row],[Vertex]], Vertices[], MATCH("ID", Vertices[#Headers], 0), FALSE)</f>
        <v>126</v>
      </c>
    </row>
    <row r="137" spans="1:3">
      <c r="A137" s="68" t="s">
        <v>2318</v>
      </c>
      <c r="B137" s="72" t="s">
        <v>316</v>
      </c>
      <c r="C137" s="129">
        <f>VLOOKUP(GroupVertices[[#This Row],[Vertex]], Vertices[], MATCH("ID", Vertices[#Headers], 0), FALSE)</f>
        <v>125</v>
      </c>
    </row>
    <row r="138" spans="1:3">
      <c r="A138" s="68" t="s">
        <v>2319</v>
      </c>
      <c r="B138" s="72" t="s">
        <v>292</v>
      </c>
      <c r="C138" s="129">
        <f>VLOOKUP(GroupVertices[[#This Row],[Vertex]], Vertices[], MATCH("ID", Vertices[#Headers], 0), FALSE)</f>
        <v>99</v>
      </c>
    </row>
    <row r="139" spans="1:3">
      <c r="A139" s="68" t="s">
        <v>2319</v>
      </c>
      <c r="B139" s="72" t="s">
        <v>413</v>
      </c>
      <c r="C139" s="129">
        <f>VLOOKUP(GroupVertices[[#This Row],[Vertex]], Vertices[], MATCH("ID", Vertices[#Headers], 0), FALSE)</f>
        <v>100</v>
      </c>
    </row>
    <row r="140" spans="1:3">
      <c r="A140" s="68" t="s">
        <v>2320</v>
      </c>
      <c r="B140" s="72" t="s">
        <v>291</v>
      </c>
      <c r="C140" s="129">
        <f>VLOOKUP(GroupVertices[[#This Row],[Vertex]], Vertices[], MATCH("ID", Vertices[#Headers], 0), FALSE)</f>
        <v>98</v>
      </c>
    </row>
    <row r="141" spans="1:3">
      <c r="A141" s="68" t="s">
        <v>2320</v>
      </c>
      <c r="B141" s="72" t="s">
        <v>290</v>
      </c>
      <c r="C141" s="129">
        <f>VLOOKUP(GroupVertices[[#This Row],[Vertex]], Vertices[], MATCH("ID", Vertices[#Headers], 0), FALSE)</f>
        <v>97</v>
      </c>
    </row>
    <row r="142" spans="1:3">
      <c r="A142" s="68" t="s">
        <v>2321</v>
      </c>
      <c r="B142" s="72" t="s">
        <v>285</v>
      </c>
      <c r="C142" s="129">
        <f>VLOOKUP(GroupVertices[[#This Row],[Vertex]], Vertices[], MATCH("ID", Vertices[#Headers], 0), FALSE)</f>
        <v>91</v>
      </c>
    </row>
    <row r="143" spans="1:3">
      <c r="A143" s="68" t="s">
        <v>2321</v>
      </c>
      <c r="B143" s="72" t="s">
        <v>412</v>
      </c>
      <c r="C143" s="129">
        <f>VLOOKUP(GroupVertices[[#This Row],[Vertex]], Vertices[], MATCH("ID", Vertices[#Headers], 0), FALSE)</f>
        <v>92</v>
      </c>
    </row>
    <row r="144" spans="1:3">
      <c r="A144" s="68" t="s">
        <v>2322</v>
      </c>
      <c r="B144" s="72" t="s">
        <v>250</v>
      </c>
      <c r="C144" s="129">
        <f>VLOOKUP(GroupVertices[[#This Row],[Vertex]], Vertices[], MATCH("ID", Vertices[#Headers], 0), FALSE)</f>
        <v>55</v>
      </c>
    </row>
    <row r="145" spans="1:3">
      <c r="A145" s="68" t="s">
        <v>2322</v>
      </c>
      <c r="B145" s="72" t="s">
        <v>249</v>
      </c>
      <c r="C145" s="129">
        <f>VLOOKUP(GroupVertices[[#This Row],[Vertex]], Vertices[], MATCH("ID", Vertices[#Headers], 0), FALSE)</f>
        <v>54</v>
      </c>
    </row>
    <row r="146" spans="1:3">
      <c r="A146" s="68" t="s">
        <v>2323</v>
      </c>
      <c r="B146" s="72" t="s">
        <v>240</v>
      </c>
      <c r="C146" s="129">
        <f>VLOOKUP(GroupVertices[[#This Row],[Vertex]], Vertices[], MATCH("ID", Vertices[#Headers], 0), FALSE)</f>
        <v>45</v>
      </c>
    </row>
    <row r="147" spans="1:3">
      <c r="A147" s="68" t="s">
        <v>2323</v>
      </c>
      <c r="B147" s="72" t="s">
        <v>239</v>
      </c>
      <c r="C147" s="129">
        <f>VLOOKUP(GroupVertices[[#This Row],[Vertex]], Vertices[], MATCH("ID", Vertices[#Headers], 0), FALSE)</f>
        <v>44</v>
      </c>
    </row>
    <row r="148" spans="1:3">
      <c r="A148" s="68" t="s">
        <v>2324</v>
      </c>
      <c r="B148" s="72" t="s">
        <v>236</v>
      </c>
      <c r="C148" s="129">
        <f>VLOOKUP(GroupVertices[[#This Row],[Vertex]], Vertices[], MATCH("ID", Vertices[#Headers], 0), FALSE)</f>
        <v>40</v>
      </c>
    </row>
    <row r="149" spans="1:3">
      <c r="A149" s="68" t="s">
        <v>2324</v>
      </c>
      <c r="B149" s="72" t="s">
        <v>410</v>
      </c>
      <c r="C149" s="129">
        <f>VLOOKUP(GroupVertices[[#This Row],[Vertex]], Vertices[], MATCH("ID", Vertices[#Headers], 0), FALSE)</f>
        <v>41</v>
      </c>
    </row>
    <row r="150" spans="1:3">
      <c r="A150" s="68" t="s">
        <v>2325</v>
      </c>
      <c r="B150" s="72" t="s">
        <v>232</v>
      </c>
      <c r="C150" s="129">
        <f>VLOOKUP(GroupVertices[[#This Row],[Vertex]], Vertices[], MATCH("ID", Vertices[#Headers], 0), FALSE)</f>
        <v>35</v>
      </c>
    </row>
    <row r="151" spans="1:3">
      <c r="A151" s="68" t="s">
        <v>2325</v>
      </c>
      <c r="B151" s="72" t="s">
        <v>409</v>
      </c>
      <c r="C151" s="129">
        <f>VLOOKUP(GroupVertices[[#This Row],[Vertex]], Vertices[], MATCH("ID", Vertices[#Headers], 0), FALSE)</f>
        <v>36</v>
      </c>
    </row>
    <row r="152" spans="1:3">
      <c r="A152" s="68" t="s">
        <v>2326</v>
      </c>
      <c r="B152" s="72" t="s">
        <v>231</v>
      </c>
      <c r="C152" s="129">
        <f>VLOOKUP(GroupVertices[[#This Row],[Vertex]], Vertices[], MATCH("ID", Vertices[#Headers], 0), FALSE)</f>
        <v>33</v>
      </c>
    </row>
    <row r="153" spans="1:3">
      <c r="A153" s="68" t="s">
        <v>2326</v>
      </c>
      <c r="B153" s="72" t="s">
        <v>408</v>
      </c>
      <c r="C153" s="129">
        <f>VLOOKUP(GroupVertices[[#This Row],[Vertex]], Vertices[], MATCH("ID", Vertices[#Headers], 0), FALSE)</f>
        <v>34</v>
      </c>
    </row>
    <row r="154" spans="1:3">
      <c r="A154" s="68" t="s">
        <v>2327</v>
      </c>
      <c r="B154" s="72" t="s">
        <v>230</v>
      </c>
      <c r="C154" s="129">
        <f>VLOOKUP(GroupVertices[[#This Row],[Vertex]], Vertices[], MATCH("ID", Vertices[#Headers], 0), FALSE)</f>
        <v>32</v>
      </c>
    </row>
    <row r="155" spans="1:3">
      <c r="A155" s="68" t="s">
        <v>2327</v>
      </c>
      <c r="B155" s="72" t="s">
        <v>229</v>
      </c>
      <c r="C155" s="129">
        <f>VLOOKUP(GroupVertices[[#This Row],[Vertex]], Vertices[], MATCH("ID", Vertices[#Headers], 0), FALSE)</f>
        <v>31</v>
      </c>
    </row>
    <row r="156" spans="1:3">
      <c r="A156" s="68" t="s">
        <v>2328</v>
      </c>
      <c r="B156" s="72" t="s">
        <v>228</v>
      </c>
      <c r="C156" s="129">
        <f>VLOOKUP(GroupVertices[[#This Row],[Vertex]], Vertices[], MATCH("ID", Vertices[#Headers], 0), FALSE)</f>
        <v>30</v>
      </c>
    </row>
    <row r="157" spans="1:3">
      <c r="A157" s="68" t="s">
        <v>2328</v>
      </c>
      <c r="B157" s="72" t="s">
        <v>227</v>
      </c>
      <c r="C157" s="129">
        <f>VLOOKUP(GroupVertices[[#This Row],[Vertex]], Vertices[], MATCH("ID", Vertices[#Headers], 0), FALSE)</f>
        <v>29</v>
      </c>
    </row>
    <row r="158" spans="1:3">
      <c r="A158" s="68" t="s">
        <v>2329</v>
      </c>
      <c r="B158" s="72" t="s">
        <v>226</v>
      </c>
      <c r="C158" s="129">
        <f>VLOOKUP(GroupVertices[[#This Row],[Vertex]], Vertices[], MATCH("ID", Vertices[#Headers], 0), FALSE)</f>
        <v>27</v>
      </c>
    </row>
    <row r="159" spans="1:3">
      <c r="A159" s="68" t="s">
        <v>2329</v>
      </c>
      <c r="B159" s="72" t="s">
        <v>407</v>
      </c>
      <c r="C159" s="129">
        <f>VLOOKUP(GroupVertices[[#This Row],[Vertex]], Vertices[], MATCH("ID", Vertices[#Headers], 0), FALSE)</f>
        <v>28</v>
      </c>
    </row>
    <row r="160" spans="1:3">
      <c r="A160" s="68" t="s">
        <v>2330</v>
      </c>
      <c r="B160" s="72" t="s">
        <v>221</v>
      </c>
      <c r="C160" s="129">
        <f>VLOOKUP(GroupVertices[[#This Row],[Vertex]], Vertices[], MATCH("ID", Vertices[#Headers], 0), FALSE)</f>
        <v>15</v>
      </c>
    </row>
    <row r="161" spans="1:3">
      <c r="A161" s="68" t="s">
        <v>2330</v>
      </c>
      <c r="B161" s="72" t="s">
        <v>220</v>
      </c>
      <c r="C161" s="129">
        <f>VLOOKUP(GroupVertices[[#This Row],[Vertex]], Vertices[], MATCH("ID", Vertices[#Headers], 0), FALSE)</f>
        <v>14</v>
      </c>
    </row>
    <row r="162" spans="1:3">
      <c r="A162" s="68" t="s">
        <v>2331</v>
      </c>
      <c r="B162" s="72" t="s">
        <v>216</v>
      </c>
      <c r="C162" s="129">
        <f>VLOOKUP(GroupVertices[[#This Row],[Vertex]], Vertices[], MATCH("ID", Vertices[#Headers], 0), FALSE)</f>
        <v>8</v>
      </c>
    </row>
    <row r="163" spans="1:3">
      <c r="A163" s="68" t="s">
        <v>2331</v>
      </c>
      <c r="B163" s="72" t="s">
        <v>402</v>
      </c>
      <c r="C163" s="129">
        <f>VLOOKUP(GroupVertices[[#This Row],[Vertex]], Vertices[], MATCH("ID", Vertices[#Headers], 0), FALSE)</f>
        <v>9</v>
      </c>
    </row>
    <row r="164" spans="1:3">
      <c r="A164" s="68" t="s">
        <v>2332</v>
      </c>
      <c r="B164" s="72" t="s">
        <v>213</v>
      </c>
      <c r="C164" s="129">
        <f>VLOOKUP(GroupVertices[[#This Row],[Vertex]], Vertices[], MATCH("ID", Vertices[#Headers], 0), FALSE)</f>
        <v>4</v>
      </c>
    </row>
    <row r="165" spans="1:3">
      <c r="A165" s="68" t="s">
        <v>2332</v>
      </c>
      <c r="B165" s="72" t="s">
        <v>212</v>
      </c>
      <c r="C165" s="129">
        <f>VLOOKUP(GroupVertices[[#This Row],[Vertex]], Vertices[], MATCH("ID", Vertices[#Headers], 0), FALSE)</f>
        <v>3</v>
      </c>
    </row>
    <row r="166" spans="1:3">
      <c r="A166" s="68" t="s">
        <v>2333</v>
      </c>
      <c r="B166" s="72" t="s">
        <v>395</v>
      </c>
      <c r="C166" s="129">
        <f>VLOOKUP(GroupVertices[[#This Row],[Vertex]], Vertices[], MATCH("ID", Vertices[#Headers], 0), FALSE)</f>
        <v>230</v>
      </c>
    </row>
    <row r="167" spans="1:3">
      <c r="A167" s="68" t="s">
        <v>2334</v>
      </c>
      <c r="B167" s="72" t="s">
        <v>392</v>
      </c>
      <c r="C167" s="129">
        <f>VLOOKUP(GroupVertices[[#This Row],[Vertex]], Vertices[], MATCH("ID", Vertices[#Headers], 0), FALSE)</f>
        <v>224</v>
      </c>
    </row>
    <row r="168" spans="1:3">
      <c r="A168" s="68" t="s">
        <v>2335</v>
      </c>
      <c r="B168" s="72" t="s">
        <v>386</v>
      </c>
      <c r="C168" s="129">
        <f>VLOOKUP(GroupVertices[[#This Row],[Vertex]], Vertices[], MATCH("ID", Vertices[#Headers], 0), FALSE)</f>
        <v>219</v>
      </c>
    </row>
    <row r="169" spans="1:3">
      <c r="A169" s="68" t="s">
        <v>2336</v>
      </c>
      <c r="B169" s="72" t="s">
        <v>187</v>
      </c>
      <c r="C169" s="129">
        <f>VLOOKUP(GroupVertices[[#This Row],[Vertex]], Vertices[], MATCH("ID", Vertices[#Headers], 0), FALSE)</f>
        <v>216</v>
      </c>
    </row>
    <row r="170" spans="1:3">
      <c r="A170" s="68" t="s">
        <v>2337</v>
      </c>
      <c r="B170" s="72" t="s">
        <v>382</v>
      </c>
      <c r="C170" s="129">
        <f>VLOOKUP(GroupVertices[[#This Row],[Vertex]], Vertices[], MATCH("ID", Vertices[#Headers], 0), FALSE)</f>
        <v>213</v>
      </c>
    </row>
    <row r="171" spans="1:3">
      <c r="A171" s="68" t="s">
        <v>2338</v>
      </c>
      <c r="B171" s="72" t="s">
        <v>380</v>
      </c>
      <c r="C171" s="129">
        <f>VLOOKUP(GroupVertices[[#This Row],[Vertex]], Vertices[], MATCH("ID", Vertices[#Headers], 0), FALSE)</f>
        <v>210</v>
      </c>
    </row>
    <row r="172" spans="1:3">
      <c r="A172" s="68" t="s">
        <v>2339</v>
      </c>
      <c r="B172" s="72" t="s">
        <v>379</v>
      </c>
      <c r="C172" s="129">
        <f>VLOOKUP(GroupVertices[[#This Row],[Vertex]], Vertices[], MATCH("ID", Vertices[#Headers], 0), FALSE)</f>
        <v>209</v>
      </c>
    </row>
    <row r="173" spans="1:3">
      <c r="A173" s="68" t="s">
        <v>2340</v>
      </c>
      <c r="B173" s="72" t="s">
        <v>377</v>
      </c>
      <c r="C173" s="129">
        <f>VLOOKUP(GroupVertices[[#This Row],[Vertex]], Vertices[], MATCH("ID", Vertices[#Headers], 0), FALSE)</f>
        <v>205</v>
      </c>
    </row>
    <row r="174" spans="1:3">
      <c r="A174" s="68" t="s">
        <v>2341</v>
      </c>
      <c r="B174" s="72" t="s">
        <v>376</v>
      </c>
      <c r="C174" s="129">
        <f>VLOOKUP(GroupVertices[[#This Row],[Vertex]], Vertices[], MATCH("ID", Vertices[#Headers], 0), FALSE)</f>
        <v>204</v>
      </c>
    </row>
    <row r="175" spans="1:3">
      <c r="A175" s="68" t="s">
        <v>2342</v>
      </c>
      <c r="B175" s="72" t="s">
        <v>375</v>
      </c>
      <c r="C175" s="129">
        <f>VLOOKUP(GroupVertices[[#This Row],[Vertex]], Vertices[], MATCH("ID", Vertices[#Headers], 0), FALSE)</f>
        <v>203</v>
      </c>
    </row>
    <row r="176" spans="1:3">
      <c r="A176" s="68" t="s">
        <v>2343</v>
      </c>
      <c r="B176" s="72" t="s">
        <v>374</v>
      </c>
      <c r="C176" s="129">
        <f>VLOOKUP(GroupVertices[[#This Row],[Vertex]], Vertices[], MATCH("ID", Vertices[#Headers], 0), FALSE)</f>
        <v>202</v>
      </c>
    </row>
    <row r="177" spans="1:3">
      <c r="A177" s="68" t="s">
        <v>2344</v>
      </c>
      <c r="B177" s="72" t="s">
        <v>370</v>
      </c>
      <c r="C177" s="129">
        <f>VLOOKUP(GroupVertices[[#This Row],[Vertex]], Vertices[], MATCH("ID", Vertices[#Headers], 0), FALSE)</f>
        <v>197</v>
      </c>
    </row>
    <row r="178" spans="1:3">
      <c r="A178" s="68" t="s">
        <v>2345</v>
      </c>
      <c r="B178" s="72" t="s">
        <v>369</v>
      </c>
      <c r="C178" s="129">
        <f>VLOOKUP(GroupVertices[[#This Row],[Vertex]], Vertices[], MATCH("ID", Vertices[#Headers], 0), FALSE)</f>
        <v>196</v>
      </c>
    </row>
    <row r="179" spans="1:3">
      <c r="A179" s="68" t="s">
        <v>2346</v>
      </c>
      <c r="B179" s="72" t="s">
        <v>363</v>
      </c>
      <c r="C179" s="129">
        <f>VLOOKUP(GroupVertices[[#This Row],[Vertex]], Vertices[], MATCH("ID", Vertices[#Headers], 0), FALSE)</f>
        <v>190</v>
      </c>
    </row>
    <row r="180" spans="1:3">
      <c r="A180" s="68" t="s">
        <v>2347</v>
      </c>
      <c r="B180" s="72" t="s">
        <v>362</v>
      </c>
      <c r="C180" s="129">
        <f>VLOOKUP(GroupVertices[[#This Row],[Vertex]], Vertices[], MATCH("ID", Vertices[#Headers], 0), FALSE)</f>
        <v>189</v>
      </c>
    </row>
    <row r="181" spans="1:3">
      <c r="A181" s="68" t="s">
        <v>2348</v>
      </c>
      <c r="B181" s="72" t="s">
        <v>361</v>
      </c>
      <c r="C181" s="129">
        <f>VLOOKUP(GroupVertices[[#This Row],[Vertex]], Vertices[], MATCH("ID", Vertices[#Headers], 0), FALSE)</f>
        <v>188</v>
      </c>
    </row>
    <row r="182" spans="1:3">
      <c r="A182" s="68" t="s">
        <v>2349</v>
      </c>
      <c r="B182" s="72" t="s">
        <v>358</v>
      </c>
      <c r="C182" s="129">
        <f>VLOOKUP(GroupVertices[[#This Row],[Vertex]], Vertices[], MATCH("ID", Vertices[#Headers], 0), FALSE)</f>
        <v>183</v>
      </c>
    </row>
    <row r="183" spans="1:3">
      <c r="A183" s="68" t="s">
        <v>2350</v>
      </c>
      <c r="B183" s="72" t="s">
        <v>347</v>
      </c>
      <c r="C183" s="129">
        <f>VLOOKUP(GroupVertices[[#This Row],[Vertex]], Vertices[], MATCH("ID", Vertices[#Headers], 0), FALSE)</f>
        <v>168</v>
      </c>
    </row>
    <row r="184" spans="1:3">
      <c r="A184" s="68" t="s">
        <v>2351</v>
      </c>
      <c r="B184" s="72" t="s">
        <v>343</v>
      </c>
      <c r="C184" s="129">
        <f>VLOOKUP(GroupVertices[[#This Row],[Vertex]], Vertices[], MATCH("ID", Vertices[#Headers], 0), FALSE)</f>
        <v>160</v>
      </c>
    </row>
    <row r="185" spans="1:3">
      <c r="A185" s="68" t="s">
        <v>2352</v>
      </c>
      <c r="B185" s="72" t="s">
        <v>340</v>
      </c>
      <c r="C185" s="129">
        <f>VLOOKUP(GroupVertices[[#This Row],[Vertex]], Vertices[], MATCH("ID", Vertices[#Headers], 0), FALSE)</f>
        <v>158</v>
      </c>
    </row>
    <row r="186" spans="1:3">
      <c r="A186" s="68" t="s">
        <v>2353</v>
      </c>
      <c r="B186" s="72" t="s">
        <v>336</v>
      </c>
      <c r="C186" s="129">
        <f>VLOOKUP(GroupVertices[[#This Row],[Vertex]], Vertices[], MATCH("ID", Vertices[#Headers], 0), FALSE)</f>
        <v>152</v>
      </c>
    </row>
    <row r="187" spans="1:3">
      <c r="A187" s="68" t="s">
        <v>2354</v>
      </c>
      <c r="B187" s="72" t="s">
        <v>330</v>
      </c>
      <c r="C187" s="129">
        <f>VLOOKUP(GroupVertices[[#This Row],[Vertex]], Vertices[], MATCH("ID", Vertices[#Headers], 0), FALSE)</f>
        <v>144</v>
      </c>
    </row>
    <row r="188" spans="1:3">
      <c r="A188" s="68" t="s">
        <v>2355</v>
      </c>
      <c r="B188" s="72" t="s">
        <v>329</v>
      </c>
      <c r="C188" s="129">
        <f>VLOOKUP(GroupVertices[[#This Row],[Vertex]], Vertices[], MATCH("ID", Vertices[#Headers], 0), FALSE)</f>
        <v>143</v>
      </c>
    </row>
    <row r="189" spans="1:3">
      <c r="A189" s="68" t="s">
        <v>2356</v>
      </c>
      <c r="B189" s="72" t="s">
        <v>327</v>
      </c>
      <c r="C189" s="129">
        <f>VLOOKUP(GroupVertices[[#This Row],[Vertex]], Vertices[], MATCH("ID", Vertices[#Headers], 0), FALSE)</f>
        <v>140</v>
      </c>
    </row>
    <row r="190" spans="1:3">
      <c r="A190" s="68" t="s">
        <v>2357</v>
      </c>
      <c r="B190" s="72" t="s">
        <v>324</v>
      </c>
      <c r="C190" s="129">
        <f>VLOOKUP(GroupVertices[[#This Row],[Vertex]], Vertices[], MATCH("ID", Vertices[#Headers], 0), FALSE)</f>
        <v>135</v>
      </c>
    </row>
    <row r="191" spans="1:3">
      <c r="A191" s="68" t="s">
        <v>2358</v>
      </c>
      <c r="B191" s="72" t="s">
        <v>323</v>
      </c>
      <c r="C191" s="129">
        <f>VLOOKUP(GroupVertices[[#This Row],[Vertex]], Vertices[], MATCH("ID", Vertices[#Headers], 0), FALSE)</f>
        <v>134</v>
      </c>
    </row>
    <row r="192" spans="1:3">
      <c r="A192" s="68" t="s">
        <v>2359</v>
      </c>
      <c r="B192" s="72" t="s">
        <v>322</v>
      </c>
      <c r="C192" s="129">
        <f>VLOOKUP(GroupVertices[[#This Row],[Vertex]], Vertices[], MATCH("ID", Vertices[#Headers], 0), FALSE)</f>
        <v>133</v>
      </c>
    </row>
    <row r="193" spans="1:3">
      <c r="A193" s="68" t="s">
        <v>2360</v>
      </c>
      <c r="B193" s="72" t="s">
        <v>320</v>
      </c>
      <c r="C193" s="129">
        <f>VLOOKUP(GroupVertices[[#This Row],[Vertex]], Vertices[], MATCH("ID", Vertices[#Headers], 0), FALSE)</f>
        <v>130</v>
      </c>
    </row>
    <row r="194" spans="1:3">
      <c r="A194" s="68" t="s">
        <v>2361</v>
      </c>
      <c r="B194" s="72" t="s">
        <v>319</v>
      </c>
      <c r="C194" s="129">
        <f>VLOOKUP(GroupVertices[[#This Row],[Vertex]], Vertices[], MATCH("ID", Vertices[#Headers], 0), FALSE)</f>
        <v>129</v>
      </c>
    </row>
    <row r="195" spans="1:3">
      <c r="A195" s="68" t="s">
        <v>2362</v>
      </c>
      <c r="B195" s="72" t="s">
        <v>315</v>
      </c>
      <c r="C195" s="129">
        <f>VLOOKUP(GroupVertices[[#This Row],[Vertex]], Vertices[], MATCH("ID", Vertices[#Headers], 0), FALSE)</f>
        <v>124</v>
      </c>
    </row>
    <row r="196" spans="1:3">
      <c r="A196" s="68" t="s">
        <v>2363</v>
      </c>
      <c r="B196" s="72" t="s">
        <v>314</v>
      </c>
      <c r="C196" s="129">
        <f>VLOOKUP(GroupVertices[[#This Row],[Vertex]], Vertices[], MATCH("ID", Vertices[#Headers], 0), FALSE)</f>
        <v>123</v>
      </c>
    </row>
    <row r="197" spans="1:3">
      <c r="A197" s="68" t="s">
        <v>2364</v>
      </c>
      <c r="B197" s="72" t="s">
        <v>313</v>
      </c>
      <c r="C197" s="129">
        <f>VLOOKUP(GroupVertices[[#This Row],[Vertex]], Vertices[], MATCH("ID", Vertices[#Headers], 0), FALSE)</f>
        <v>122</v>
      </c>
    </row>
    <row r="198" spans="1:3">
      <c r="A198" s="68" t="s">
        <v>2365</v>
      </c>
      <c r="B198" s="72" t="s">
        <v>312</v>
      </c>
      <c r="C198" s="129">
        <f>VLOOKUP(GroupVertices[[#This Row],[Vertex]], Vertices[], MATCH("ID", Vertices[#Headers], 0), FALSE)</f>
        <v>121</v>
      </c>
    </row>
    <row r="199" spans="1:3">
      <c r="A199" s="68" t="s">
        <v>2366</v>
      </c>
      <c r="B199" s="72" t="s">
        <v>310</v>
      </c>
      <c r="C199" s="129">
        <f>VLOOKUP(GroupVertices[[#This Row],[Vertex]], Vertices[], MATCH("ID", Vertices[#Headers], 0), FALSE)</f>
        <v>119</v>
      </c>
    </row>
    <row r="200" spans="1:3">
      <c r="A200" s="68" t="s">
        <v>2367</v>
      </c>
      <c r="B200" s="72" t="s">
        <v>308</v>
      </c>
      <c r="C200" s="129">
        <f>VLOOKUP(GroupVertices[[#This Row],[Vertex]], Vertices[], MATCH("ID", Vertices[#Headers], 0), FALSE)</f>
        <v>117</v>
      </c>
    </row>
    <row r="201" spans="1:3">
      <c r="A201" s="68" t="s">
        <v>2368</v>
      </c>
      <c r="B201" s="72" t="s">
        <v>307</v>
      </c>
      <c r="C201" s="129">
        <f>VLOOKUP(GroupVertices[[#This Row],[Vertex]], Vertices[], MATCH("ID", Vertices[#Headers], 0), FALSE)</f>
        <v>116</v>
      </c>
    </row>
    <row r="202" spans="1:3">
      <c r="A202" s="68" t="s">
        <v>2369</v>
      </c>
      <c r="B202" s="72" t="s">
        <v>306</v>
      </c>
      <c r="C202" s="129">
        <f>VLOOKUP(GroupVertices[[#This Row],[Vertex]], Vertices[], MATCH("ID", Vertices[#Headers], 0), FALSE)</f>
        <v>115</v>
      </c>
    </row>
    <row r="203" spans="1:3">
      <c r="A203" s="68" t="s">
        <v>2370</v>
      </c>
      <c r="B203" s="72" t="s">
        <v>303</v>
      </c>
      <c r="C203" s="129">
        <f>VLOOKUP(GroupVertices[[#This Row],[Vertex]], Vertices[], MATCH("ID", Vertices[#Headers], 0), FALSE)</f>
        <v>112</v>
      </c>
    </row>
    <row r="204" spans="1:3">
      <c r="A204" s="68" t="s">
        <v>2371</v>
      </c>
      <c r="B204" s="72" t="s">
        <v>300</v>
      </c>
      <c r="C204" s="129">
        <f>VLOOKUP(GroupVertices[[#This Row],[Vertex]], Vertices[], MATCH("ID", Vertices[#Headers], 0), FALSE)</f>
        <v>109</v>
      </c>
    </row>
    <row r="205" spans="1:3">
      <c r="A205" s="68" t="s">
        <v>2372</v>
      </c>
      <c r="B205" s="72" t="s">
        <v>299</v>
      </c>
      <c r="C205" s="129">
        <f>VLOOKUP(GroupVertices[[#This Row],[Vertex]], Vertices[], MATCH("ID", Vertices[#Headers], 0), FALSE)</f>
        <v>108</v>
      </c>
    </row>
    <row r="206" spans="1:3">
      <c r="A206" s="68" t="s">
        <v>2373</v>
      </c>
      <c r="B206" s="72" t="s">
        <v>293</v>
      </c>
      <c r="C206" s="129">
        <f>VLOOKUP(GroupVertices[[#This Row],[Vertex]], Vertices[], MATCH("ID", Vertices[#Headers], 0), FALSE)</f>
        <v>101</v>
      </c>
    </row>
    <row r="207" spans="1:3">
      <c r="A207" s="68" t="s">
        <v>2374</v>
      </c>
      <c r="B207" s="72" t="s">
        <v>289</v>
      </c>
      <c r="C207" s="129">
        <f>VLOOKUP(GroupVertices[[#This Row],[Vertex]], Vertices[], MATCH("ID", Vertices[#Headers], 0), FALSE)</f>
        <v>96</v>
      </c>
    </row>
    <row r="208" spans="1:3">
      <c r="A208" s="68" t="s">
        <v>2375</v>
      </c>
      <c r="B208" s="72" t="s">
        <v>288</v>
      </c>
      <c r="C208" s="129">
        <f>VLOOKUP(GroupVertices[[#This Row],[Vertex]], Vertices[], MATCH("ID", Vertices[#Headers], 0), FALSE)</f>
        <v>95</v>
      </c>
    </row>
    <row r="209" spans="1:3">
      <c r="A209" s="68" t="s">
        <v>2376</v>
      </c>
      <c r="B209" s="72" t="s">
        <v>287</v>
      </c>
      <c r="C209" s="129">
        <f>VLOOKUP(GroupVertices[[#This Row],[Vertex]], Vertices[], MATCH("ID", Vertices[#Headers], 0), FALSE)</f>
        <v>94</v>
      </c>
    </row>
    <row r="210" spans="1:3">
      <c r="A210" s="68" t="s">
        <v>2377</v>
      </c>
      <c r="B210" s="72" t="s">
        <v>286</v>
      </c>
      <c r="C210" s="129">
        <f>VLOOKUP(GroupVertices[[#This Row],[Vertex]], Vertices[], MATCH("ID", Vertices[#Headers], 0), FALSE)</f>
        <v>93</v>
      </c>
    </row>
    <row r="211" spans="1:3">
      <c r="A211" s="68" t="s">
        <v>2378</v>
      </c>
      <c r="B211" s="72" t="s">
        <v>284</v>
      </c>
      <c r="C211" s="129">
        <f>VLOOKUP(GroupVertices[[#This Row],[Vertex]], Vertices[], MATCH("ID", Vertices[#Headers], 0), FALSE)</f>
        <v>90</v>
      </c>
    </row>
    <row r="212" spans="1:3">
      <c r="A212" s="68" t="s">
        <v>2379</v>
      </c>
      <c r="B212" s="72" t="s">
        <v>283</v>
      </c>
      <c r="C212" s="129">
        <f>VLOOKUP(GroupVertices[[#This Row],[Vertex]], Vertices[], MATCH("ID", Vertices[#Headers], 0), FALSE)</f>
        <v>89</v>
      </c>
    </row>
    <row r="213" spans="1:3">
      <c r="A213" s="68" t="s">
        <v>2380</v>
      </c>
      <c r="B213" s="72" t="s">
        <v>276</v>
      </c>
      <c r="C213" s="129">
        <f>VLOOKUP(GroupVertices[[#This Row],[Vertex]], Vertices[], MATCH("ID", Vertices[#Headers], 0), FALSE)</f>
        <v>82</v>
      </c>
    </row>
    <row r="214" spans="1:3">
      <c r="A214" s="68" t="s">
        <v>2381</v>
      </c>
      <c r="B214" s="72" t="s">
        <v>252</v>
      </c>
      <c r="C214" s="129">
        <f>VLOOKUP(GroupVertices[[#This Row],[Vertex]], Vertices[], MATCH("ID", Vertices[#Headers], 0), FALSE)</f>
        <v>57</v>
      </c>
    </row>
    <row r="215" spans="1:3">
      <c r="A215" s="68" t="s">
        <v>2382</v>
      </c>
      <c r="B215" s="72" t="s">
        <v>251</v>
      </c>
      <c r="C215" s="129">
        <f>VLOOKUP(GroupVertices[[#This Row],[Vertex]], Vertices[], MATCH("ID", Vertices[#Headers], 0), FALSE)</f>
        <v>56</v>
      </c>
    </row>
    <row r="216" spans="1:3">
      <c r="A216" s="68" t="s">
        <v>2383</v>
      </c>
      <c r="B216" s="72" t="s">
        <v>248</v>
      </c>
      <c r="C216" s="129">
        <f>VLOOKUP(GroupVertices[[#This Row],[Vertex]], Vertices[], MATCH("ID", Vertices[#Headers], 0), FALSE)</f>
        <v>53</v>
      </c>
    </row>
    <row r="217" spans="1:3">
      <c r="A217" s="68" t="s">
        <v>2384</v>
      </c>
      <c r="B217" s="72" t="s">
        <v>247</v>
      </c>
      <c r="C217" s="129">
        <f>VLOOKUP(GroupVertices[[#This Row],[Vertex]], Vertices[], MATCH("ID", Vertices[#Headers], 0), FALSE)</f>
        <v>52</v>
      </c>
    </row>
    <row r="218" spans="1:3">
      <c r="A218" s="68" t="s">
        <v>2385</v>
      </c>
      <c r="B218" s="72" t="s">
        <v>246</v>
      </c>
      <c r="C218" s="129">
        <f>VLOOKUP(GroupVertices[[#This Row],[Vertex]], Vertices[], MATCH("ID", Vertices[#Headers], 0), FALSE)</f>
        <v>51</v>
      </c>
    </row>
    <row r="219" spans="1:3">
      <c r="A219" s="68" t="s">
        <v>2386</v>
      </c>
      <c r="B219" s="72" t="s">
        <v>245</v>
      </c>
      <c r="C219" s="129">
        <f>VLOOKUP(GroupVertices[[#This Row],[Vertex]], Vertices[], MATCH("ID", Vertices[#Headers], 0), FALSE)</f>
        <v>50</v>
      </c>
    </row>
    <row r="220" spans="1:3">
      <c r="A220" s="68" t="s">
        <v>2387</v>
      </c>
      <c r="B220" s="72" t="s">
        <v>243</v>
      </c>
      <c r="C220" s="129">
        <f>VLOOKUP(GroupVertices[[#This Row],[Vertex]], Vertices[], MATCH("ID", Vertices[#Headers], 0), FALSE)</f>
        <v>48</v>
      </c>
    </row>
    <row r="221" spans="1:3">
      <c r="A221" s="68" t="s">
        <v>2388</v>
      </c>
      <c r="B221" s="72" t="s">
        <v>242</v>
      </c>
      <c r="C221" s="129">
        <f>VLOOKUP(GroupVertices[[#This Row],[Vertex]], Vertices[], MATCH("ID", Vertices[#Headers], 0), FALSE)</f>
        <v>47</v>
      </c>
    </row>
    <row r="222" spans="1:3">
      <c r="A222" s="68" t="s">
        <v>2389</v>
      </c>
      <c r="B222" s="72" t="s">
        <v>241</v>
      </c>
      <c r="C222" s="129">
        <f>VLOOKUP(GroupVertices[[#This Row],[Vertex]], Vertices[], MATCH("ID", Vertices[#Headers], 0), FALSE)</f>
        <v>46</v>
      </c>
    </row>
    <row r="223" spans="1:3">
      <c r="A223" s="68" t="s">
        <v>2390</v>
      </c>
      <c r="B223" s="72" t="s">
        <v>238</v>
      </c>
      <c r="C223" s="129">
        <f>VLOOKUP(GroupVertices[[#This Row],[Vertex]], Vertices[], MATCH("ID", Vertices[#Headers], 0), FALSE)</f>
        <v>43</v>
      </c>
    </row>
    <row r="224" spans="1:3">
      <c r="A224" s="68" t="s">
        <v>2391</v>
      </c>
      <c r="B224" s="72" t="s">
        <v>237</v>
      </c>
      <c r="C224" s="129">
        <f>VLOOKUP(GroupVertices[[#This Row],[Vertex]], Vertices[], MATCH("ID", Vertices[#Headers], 0), FALSE)</f>
        <v>42</v>
      </c>
    </row>
    <row r="225" spans="1:3">
      <c r="A225" s="68" t="s">
        <v>2392</v>
      </c>
      <c r="B225" s="72" t="s">
        <v>235</v>
      </c>
      <c r="C225" s="129">
        <f>VLOOKUP(GroupVertices[[#This Row],[Vertex]], Vertices[], MATCH("ID", Vertices[#Headers], 0), FALSE)</f>
        <v>39</v>
      </c>
    </row>
    <row r="226" spans="1:3">
      <c r="A226" s="68" t="s">
        <v>2393</v>
      </c>
      <c r="B226" s="72" t="s">
        <v>234</v>
      </c>
      <c r="C226" s="129">
        <f>VLOOKUP(GroupVertices[[#This Row],[Vertex]], Vertices[], MATCH("ID", Vertices[#Headers], 0), FALSE)</f>
        <v>38</v>
      </c>
    </row>
    <row r="227" spans="1:3">
      <c r="A227" s="68" t="s">
        <v>2394</v>
      </c>
      <c r="B227" s="72" t="s">
        <v>233</v>
      </c>
      <c r="C227" s="129">
        <f>VLOOKUP(GroupVertices[[#This Row],[Vertex]], Vertices[], MATCH("ID", Vertices[#Headers], 0), FALSE)</f>
        <v>37</v>
      </c>
    </row>
    <row r="228" spans="1:3">
      <c r="A228" s="68" t="s">
        <v>2395</v>
      </c>
      <c r="B228" s="72" t="s">
        <v>223</v>
      </c>
      <c r="C228" s="129">
        <f>VLOOKUP(GroupVertices[[#This Row],[Vertex]], Vertices[], MATCH("ID", Vertices[#Headers], 0), FALSE)</f>
        <v>17</v>
      </c>
    </row>
    <row r="229" spans="1:3">
      <c r="A229" s="68" t="s">
        <v>2396</v>
      </c>
      <c r="B229" s="72" t="s">
        <v>222</v>
      </c>
      <c r="C229" s="129">
        <f>VLOOKUP(GroupVertices[[#This Row],[Vertex]], Vertices[], MATCH("ID", Vertices[#Headers], 0), FALSE)</f>
        <v>16</v>
      </c>
    </row>
    <row r="230" spans="1:3">
      <c r="A230" s="68" t="s">
        <v>2397</v>
      </c>
      <c r="B230" s="72" t="s">
        <v>215</v>
      </c>
      <c r="C230" s="129">
        <f>VLOOKUP(GroupVertices[[#This Row],[Vertex]], Vertices[], MATCH("ID", Vertices[#Headers], 0), FALSE)</f>
        <v>7</v>
      </c>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sheetPr codeName="Sheet7"/>
  <dimension ref="A1:X144"/>
  <sheetViews>
    <sheetView workbookViewId="0">
      <selection activeCell="A2" sqref="A2"/>
    </sheetView>
  </sheetViews>
  <sheetFormatPr defaultRowHeight="1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c r="A1" s="13" t="s">
        <v>161</v>
      </c>
      <c r="B1" s="13" t="s">
        <v>17</v>
      </c>
      <c r="D1" t="s">
        <v>79</v>
      </c>
      <c r="E1" t="s">
        <v>80</v>
      </c>
      <c r="F1" s="36" t="s">
        <v>86</v>
      </c>
      <c r="G1" s="37" t="s">
        <v>87</v>
      </c>
      <c r="H1" s="36" t="s">
        <v>92</v>
      </c>
      <c r="I1" s="37" t="s">
        <v>93</v>
      </c>
      <c r="J1" s="36" t="s">
        <v>98</v>
      </c>
      <c r="K1" s="37" t="s">
        <v>99</v>
      </c>
      <c r="L1" s="36" t="s">
        <v>104</v>
      </c>
      <c r="M1" s="37" t="s">
        <v>105</v>
      </c>
      <c r="N1" s="36" t="s">
        <v>110</v>
      </c>
      <c r="O1" s="37" t="s">
        <v>111</v>
      </c>
      <c r="P1" s="37" t="s">
        <v>137</v>
      </c>
      <c r="Q1" s="37" t="s">
        <v>138</v>
      </c>
      <c r="R1" s="36" t="s">
        <v>116</v>
      </c>
      <c r="S1" s="36" t="s">
        <v>117</v>
      </c>
      <c r="T1" s="36" t="s">
        <v>122</v>
      </c>
      <c r="U1" s="37" t="s">
        <v>123</v>
      </c>
      <c r="W1" t="s">
        <v>127</v>
      </c>
      <c r="X1" t="s">
        <v>17</v>
      </c>
    </row>
    <row r="2" spans="1:24" ht="15.75" thickTop="1">
      <c r="A2" s="35" t="s">
        <v>2417</v>
      </c>
      <c r="B2" s="35" t="s">
        <v>211</v>
      </c>
      <c r="D2" s="32">
        <f>MIN(Vertices[Degree])</f>
        <v>0</v>
      </c>
      <c r="E2" s="3">
        <f>COUNTIF(Vertices[Degree], "&gt;= " &amp; D2) - COUNTIF(Vertices[Degree], "&gt;=" &amp; D3)</f>
        <v>0</v>
      </c>
      <c r="F2" s="38">
        <f>MIN(Vertices[In-Degree])</f>
        <v>0</v>
      </c>
      <c r="G2" s="39">
        <f>COUNTIF(Vertices[In-Degree], "&gt;= " &amp; F2) - COUNTIF(Vertices[In-Degree], "&gt;=" &amp; F3)</f>
        <v>99</v>
      </c>
      <c r="H2" s="38">
        <f>MIN(Vertices[Out-Degree])</f>
        <v>0</v>
      </c>
      <c r="I2" s="39">
        <f>COUNTIF(Vertices[Out-Degree], "&gt;= " &amp; H2) - COUNTIF(Vertices[Out-Degree], "&gt;=" &amp; H3)</f>
        <v>39</v>
      </c>
      <c r="J2" s="38">
        <f>MIN(Vertices[Betweenness Centrality])</f>
        <v>0</v>
      </c>
      <c r="K2" s="39">
        <f>COUNTIF(Vertices[Betweenness Centrality], "&gt;= " &amp; J2) - COUNTIF(Vertices[Betweenness Centrality], "&gt;=" &amp; J3)</f>
        <v>227</v>
      </c>
      <c r="L2" s="38">
        <f>MIN(Vertices[Closeness Centrality])</f>
        <v>0</v>
      </c>
      <c r="M2" s="39">
        <f>COUNTIF(Vertices[Closeness Centrality], "&gt;= " &amp; L2) - COUNTIF(Vertices[Closeness Centrality], "&gt;=" &amp; L3)</f>
        <v>94</v>
      </c>
      <c r="N2" s="38">
        <f>MIN(Vertices[Eigenvector Centrality])</f>
        <v>0</v>
      </c>
      <c r="O2" s="39">
        <f>COUNTIF(Vertices[Eigenvector Centrality], "&gt;= " &amp; N2) - COUNTIF(Vertices[Eigenvector Centrality], "&gt;=" &amp; N3)</f>
        <v>222</v>
      </c>
      <c r="P2" s="38">
        <f>MIN(Vertices[PageRank])</f>
        <v>0.49514399999999997</v>
      </c>
      <c r="Q2" s="39">
        <f>COUNTIF(Vertices[PageRank], "&gt;= " &amp; P2) - COUNTIF(Vertices[PageRank], "&gt;=" &amp; P3)</f>
        <v>74</v>
      </c>
      <c r="R2" s="38">
        <f>MIN(Vertices[Clustering Coefficient])</f>
        <v>0</v>
      </c>
      <c r="S2" s="44">
        <f>COUNTIF(Vertices[Clustering Coefficient], "&gt;= " &amp; R2) - COUNTIF(Vertices[Clustering Coefficient], "&gt;=" &amp; R3)</f>
        <v>209</v>
      </c>
      <c r="T2" s="38">
        <f ca="1">MIN(INDIRECT(DynamicFilterSourceColumnRange))</f>
        <v>39180.399560185186</v>
      </c>
      <c r="U2" s="39">
        <f t="shared" ref="U2:U45" ca="1" si="0">COUNTIF(INDIRECT(DynamicFilterSourceColumnRange), "&gt;= " &amp; T2) - COUNTIF(INDIRECT(DynamicFilterSourceColumnRange), "&gt;=" &amp; T3)</f>
        <v>1</v>
      </c>
      <c r="W2" t="s">
        <v>124</v>
      </c>
      <c r="X2">
        <f>ROWS(HistogramBins[Degree Bin]) - 1</f>
        <v>43</v>
      </c>
    </row>
    <row r="3" spans="1:24">
      <c r="A3" s="131"/>
      <c r="B3" s="131"/>
      <c r="D3" s="33">
        <f t="shared" ref="D3:D44" si="1">D2+($D$45-$D$2)/BinDivisor</f>
        <v>0</v>
      </c>
      <c r="E3" s="3">
        <f>COUNTIF(Vertices[Degree], "&gt;= " &amp; D3) - COUNTIF(Vertices[Degree], "&gt;=" &amp; D4)</f>
        <v>0</v>
      </c>
      <c r="F3" s="40">
        <f t="shared" ref="F3:F44" si="2">F2+($F$45-$F$2)/BinDivisor</f>
        <v>0.67441860465116277</v>
      </c>
      <c r="G3" s="41">
        <f>COUNTIF(Vertices[In-Degree], "&gt;= " &amp; F3) - COUNTIF(Vertices[In-Degree], "&gt;=" &amp; F4)</f>
        <v>99</v>
      </c>
      <c r="H3" s="40">
        <f t="shared" ref="H3:H44" si="3">H2+($H$45-$H$2)/BinDivisor</f>
        <v>0.11627906976744186</v>
      </c>
      <c r="I3" s="41">
        <f>COUNTIF(Vertices[Out-Degree], "&gt;= " &amp; H3) - COUNTIF(Vertices[Out-Degree], "&gt;=" &amp; H4)</f>
        <v>0</v>
      </c>
      <c r="J3" s="40">
        <f t="shared" ref="J3:J44" si="4">J2+($J$45-$J$2)/BinDivisor</f>
        <v>18.88372093023256</v>
      </c>
      <c r="K3" s="41">
        <f>COUNTIF(Vertices[Betweenness Centrality], "&gt;= " &amp; J3) - COUNTIF(Vertices[Betweenness Centrality], "&gt;=" &amp; J4)</f>
        <v>0</v>
      </c>
      <c r="L3" s="40">
        <f t="shared" ref="L3:L44" si="5">L2+($L$45-$L$2)/BinDivisor</f>
        <v>2.3255813953488372E-2</v>
      </c>
      <c r="M3" s="41">
        <f>COUNTIF(Vertices[Closeness Centrality], "&gt;= " &amp; L3) - COUNTIF(Vertices[Closeness Centrality], "&gt;=" &amp; L4)</f>
        <v>14</v>
      </c>
      <c r="N3" s="40">
        <f t="shared" ref="N3:N44" si="6">N2+($N$45-$N$2)/BinDivisor</f>
        <v>3.4253255813953489E-3</v>
      </c>
      <c r="O3" s="41">
        <f>COUNTIF(Vertices[Eigenvector Centrality], "&gt;= " &amp; N3) - COUNTIF(Vertices[Eigenvector Centrality], "&gt;=" &amp; N4)</f>
        <v>0</v>
      </c>
      <c r="P3" s="40">
        <f t="shared" ref="P3:P44" si="7">P2+($P$45-$P$2)/BinDivisor</f>
        <v>0.80606702325581392</v>
      </c>
      <c r="Q3" s="41">
        <f>COUNTIF(Vertices[PageRank], "&gt;= " &amp; P3) - COUNTIF(Vertices[PageRank], "&gt;=" &amp; P4)</f>
        <v>130</v>
      </c>
      <c r="R3" s="40">
        <f t="shared" ref="R3:R44" si="8">R2+($R$45-$R$2)/BinDivisor</f>
        <v>2.3255813953488372E-2</v>
      </c>
      <c r="S3" s="45">
        <f>COUNTIF(Vertices[Clustering Coefficient], "&gt;= " &amp; R3) - COUNTIF(Vertices[Clustering Coefficient], "&gt;=" &amp; R4)</f>
        <v>0</v>
      </c>
      <c r="T3" s="40">
        <f t="shared" ref="T3:T44" ca="1" si="9">T2+($T$45-$T$2)/BinDivisor</f>
        <v>39248.811508128769</v>
      </c>
      <c r="U3" s="41">
        <f t="shared" ca="1" si="0"/>
        <v>0</v>
      </c>
      <c r="W3" t="s">
        <v>125</v>
      </c>
      <c r="X3" t="s">
        <v>85</v>
      </c>
    </row>
    <row r="4" spans="1:24">
      <c r="A4" s="35" t="s">
        <v>145</v>
      </c>
      <c r="B4" s="35">
        <v>229</v>
      </c>
      <c r="D4" s="33">
        <f t="shared" si="1"/>
        <v>0</v>
      </c>
      <c r="E4" s="3">
        <f>COUNTIF(Vertices[Degree], "&gt;= " &amp; D4) - COUNTIF(Vertices[Degree], "&gt;=" &amp; D5)</f>
        <v>0</v>
      </c>
      <c r="F4" s="38">
        <f t="shared" si="2"/>
        <v>1.3488372093023255</v>
      </c>
      <c r="G4" s="39">
        <f>COUNTIF(Vertices[In-Degree], "&gt;= " &amp; F4) - COUNTIF(Vertices[In-Degree], "&gt;=" &amp; F5)</f>
        <v>18</v>
      </c>
      <c r="H4" s="38">
        <f t="shared" si="3"/>
        <v>0.23255813953488372</v>
      </c>
      <c r="I4" s="39">
        <f>COUNTIF(Vertices[Out-Degree], "&gt;= " &amp; H4) - COUNTIF(Vertices[Out-Degree], "&gt;=" &amp; H5)</f>
        <v>0</v>
      </c>
      <c r="J4" s="38">
        <f t="shared" si="4"/>
        <v>37.767441860465119</v>
      </c>
      <c r="K4" s="39">
        <f>COUNTIF(Vertices[Betweenness Centrality], "&gt;= " &amp; J4) - COUNTIF(Vertices[Betweenness Centrality], "&gt;=" &amp; J5)</f>
        <v>0</v>
      </c>
      <c r="L4" s="38">
        <f t="shared" si="5"/>
        <v>4.6511627906976744E-2</v>
      </c>
      <c r="M4" s="39">
        <f>COUNTIF(Vertices[Closeness Centrality], "&gt;= " &amp; L4) - COUNTIF(Vertices[Closeness Centrality], "&gt;=" &amp; L5)</f>
        <v>0</v>
      </c>
      <c r="N4" s="38">
        <f t="shared" si="6"/>
        <v>6.8506511627906977E-3</v>
      </c>
      <c r="O4" s="39">
        <f>COUNTIF(Vertices[Eigenvector Centrality], "&gt;= " &amp; N4) - COUNTIF(Vertices[Eigenvector Centrality], "&gt;=" &amp; N5)</f>
        <v>0</v>
      </c>
      <c r="P4" s="38">
        <f t="shared" si="7"/>
        <v>1.1169900465116278</v>
      </c>
      <c r="Q4" s="39">
        <f>COUNTIF(Vertices[PageRank], "&gt;= " &amp; P4) - COUNTIF(Vertices[PageRank], "&gt;=" &amp; P5)</f>
        <v>14</v>
      </c>
      <c r="R4" s="38">
        <f t="shared" si="8"/>
        <v>4.6511627906976744E-2</v>
      </c>
      <c r="S4" s="44">
        <f>COUNTIF(Vertices[Clustering Coefficient], "&gt;= " &amp; R4) - COUNTIF(Vertices[Clustering Coefficient], "&gt;=" &amp; R5)</f>
        <v>0</v>
      </c>
      <c r="T4" s="38">
        <f t="shared" ca="1" si="9"/>
        <v>39317.223456072352</v>
      </c>
      <c r="U4" s="39">
        <f t="shared" ca="1" si="0"/>
        <v>1</v>
      </c>
      <c r="W4" s="12" t="s">
        <v>126</v>
      </c>
      <c r="X4" s="12" t="s">
        <v>2280</v>
      </c>
    </row>
    <row r="5" spans="1:24">
      <c r="A5" s="131"/>
      <c r="B5" s="131"/>
      <c r="D5" s="33">
        <f t="shared" si="1"/>
        <v>0</v>
      </c>
      <c r="E5" s="3">
        <f>COUNTIF(Vertices[Degree], "&gt;= " &amp; D5) - COUNTIF(Vertices[Degree], "&gt;=" &amp; D6)</f>
        <v>0</v>
      </c>
      <c r="F5" s="40">
        <f t="shared" si="2"/>
        <v>2.0232558139534884</v>
      </c>
      <c r="G5" s="41">
        <f>COUNTIF(Vertices[In-Degree], "&gt;= " &amp; F5) - COUNTIF(Vertices[In-Degree], "&gt;=" &amp; F6)</f>
        <v>0</v>
      </c>
      <c r="H5" s="40">
        <f t="shared" si="3"/>
        <v>0.34883720930232559</v>
      </c>
      <c r="I5" s="41">
        <f>COUNTIF(Vertices[Out-Degree], "&gt;= " &amp; H5) - COUNTIF(Vertices[Out-Degree], "&gt;=" &amp; H6)</f>
        <v>0</v>
      </c>
      <c r="J5" s="40">
        <f t="shared" si="4"/>
        <v>56.651162790697683</v>
      </c>
      <c r="K5" s="41">
        <f>COUNTIF(Vertices[Betweenness Centrality], "&gt;= " &amp; J5) - COUNTIF(Vertices[Betweenness Centrality], "&gt;=" &amp; J6)</f>
        <v>0</v>
      </c>
      <c r="L5" s="40">
        <f t="shared" si="5"/>
        <v>6.9767441860465115E-2</v>
      </c>
      <c r="M5" s="41">
        <f>COUNTIF(Vertices[Closeness Centrality], "&gt;= " &amp; L5) - COUNTIF(Vertices[Closeness Centrality], "&gt;=" &amp; L6)</f>
        <v>1</v>
      </c>
      <c r="N5" s="40">
        <f t="shared" si="6"/>
        <v>1.0275976744186047E-2</v>
      </c>
      <c r="O5" s="41">
        <f>COUNTIF(Vertices[Eigenvector Centrality], "&gt;= " &amp; N5) - COUNTIF(Vertices[Eigenvector Centrality], "&gt;=" &amp; N6)</f>
        <v>0</v>
      </c>
      <c r="P5" s="40">
        <f t="shared" si="7"/>
        <v>1.4279130697674418</v>
      </c>
      <c r="Q5" s="41">
        <f>COUNTIF(Vertices[PageRank], "&gt;= " &amp; P5) - COUNTIF(Vertices[PageRank], "&gt;=" &amp; P6)</f>
        <v>7</v>
      </c>
      <c r="R5" s="40">
        <f t="shared" si="8"/>
        <v>6.9767441860465115E-2</v>
      </c>
      <c r="S5" s="45">
        <f>COUNTIF(Vertices[Clustering Coefficient], "&gt;= " &amp; R5) - COUNTIF(Vertices[Clustering Coefficient], "&gt;=" &amp; R6)</f>
        <v>0</v>
      </c>
      <c r="T5" s="40">
        <f t="shared" ca="1" si="9"/>
        <v>39385.635404015935</v>
      </c>
      <c r="U5" s="41">
        <f t="shared" ca="1" si="0"/>
        <v>1</v>
      </c>
    </row>
    <row r="6" spans="1:24">
      <c r="A6" s="35" t="s">
        <v>147</v>
      </c>
      <c r="B6" s="35">
        <v>220</v>
      </c>
      <c r="D6" s="33">
        <f t="shared" si="1"/>
        <v>0</v>
      </c>
      <c r="E6" s="3">
        <f>COUNTIF(Vertices[Degree], "&gt;= " &amp; D6) - COUNTIF(Vertices[Degree], "&gt;=" &amp; D7)</f>
        <v>0</v>
      </c>
      <c r="F6" s="38">
        <f t="shared" si="2"/>
        <v>2.6976744186046511</v>
      </c>
      <c r="G6" s="39">
        <f>COUNTIF(Vertices[In-Degree], "&gt;= " &amp; F6) - COUNTIF(Vertices[In-Degree], "&gt;=" &amp; F7)</f>
        <v>3</v>
      </c>
      <c r="H6" s="38">
        <f t="shared" si="3"/>
        <v>0.46511627906976744</v>
      </c>
      <c r="I6" s="39">
        <f>COUNTIF(Vertices[Out-Degree], "&gt;= " &amp; H6) - COUNTIF(Vertices[Out-Degree], "&gt;=" &amp; H7)</f>
        <v>0</v>
      </c>
      <c r="J6" s="38">
        <f t="shared" si="4"/>
        <v>75.534883720930239</v>
      </c>
      <c r="K6" s="39">
        <f>COUNTIF(Vertices[Betweenness Centrality], "&gt;= " &amp; J6) - COUNTIF(Vertices[Betweenness Centrality], "&gt;=" &amp; J7)</f>
        <v>0</v>
      </c>
      <c r="L6" s="38">
        <f t="shared" si="5"/>
        <v>9.3023255813953487E-2</v>
      </c>
      <c r="M6" s="39">
        <f>COUNTIF(Vertices[Closeness Centrality], "&gt;= " &amp; L6) - COUNTIF(Vertices[Closeness Centrality], "&gt;=" &amp; L7)</f>
        <v>0</v>
      </c>
      <c r="N6" s="38">
        <f t="shared" si="6"/>
        <v>1.3701302325581395E-2</v>
      </c>
      <c r="O6" s="39">
        <f>COUNTIF(Vertices[Eigenvector Centrality], "&gt;= " &amp; N6) - COUNTIF(Vertices[Eigenvector Centrality], "&gt;=" &amp; N7)</f>
        <v>0</v>
      </c>
      <c r="P6" s="38">
        <f t="shared" si="7"/>
        <v>1.7388360930232558</v>
      </c>
      <c r="Q6" s="39">
        <f>COUNTIF(Vertices[PageRank], "&gt;= " &amp; P6) - COUNTIF(Vertices[PageRank], "&gt;=" &amp; P7)</f>
        <v>1</v>
      </c>
      <c r="R6" s="38">
        <f t="shared" si="8"/>
        <v>9.3023255813953487E-2</v>
      </c>
      <c r="S6" s="44">
        <f>COUNTIF(Vertices[Clustering Coefficient], "&gt;= " &amp; R6) - COUNTIF(Vertices[Clustering Coefficient], "&gt;=" &amp; R7)</f>
        <v>0</v>
      </c>
      <c r="T6" s="38">
        <f t="shared" ca="1" si="9"/>
        <v>39454.047351959518</v>
      </c>
      <c r="U6" s="39">
        <f t="shared" ca="1" si="0"/>
        <v>1</v>
      </c>
    </row>
    <row r="7" spans="1:24">
      <c r="A7" s="35" t="s">
        <v>148</v>
      </c>
      <c r="B7" s="35">
        <v>16</v>
      </c>
      <c r="D7" s="33">
        <f t="shared" si="1"/>
        <v>0</v>
      </c>
      <c r="E7" s="3">
        <f>COUNTIF(Vertices[Degree], "&gt;= " &amp; D7) - COUNTIF(Vertices[Degree], "&gt;=" &amp; D8)</f>
        <v>0</v>
      </c>
      <c r="F7" s="40">
        <f t="shared" si="2"/>
        <v>3.3720930232558137</v>
      </c>
      <c r="G7" s="41">
        <f>COUNTIF(Vertices[In-Degree], "&gt;= " &amp; F7) - COUNTIF(Vertices[In-Degree], "&gt;=" &amp; F8)</f>
        <v>2</v>
      </c>
      <c r="H7" s="40">
        <f t="shared" si="3"/>
        <v>0.58139534883720934</v>
      </c>
      <c r="I7" s="41">
        <f>COUNTIF(Vertices[Out-Degree], "&gt;= " &amp; H7) - COUNTIF(Vertices[Out-Degree], "&gt;=" &amp; H8)</f>
        <v>0</v>
      </c>
      <c r="J7" s="40">
        <f t="shared" si="4"/>
        <v>94.418604651162795</v>
      </c>
      <c r="K7" s="41">
        <f>COUNTIF(Vertices[Betweenness Centrality], "&gt;= " &amp; J7) - COUNTIF(Vertices[Betweenness Centrality], "&gt;=" &amp; J8)</f>
        <v>0</v>
      </c>
      <c r="L7" s="40">
        <f t="shared" si="5"/>
        <v>0.11627906976744186</v>
      </c>
      <c r="M7" s="41">
        <f>COUNTIF(Vertices[Closeness Centrality], "&gt;= " &amp; L7) - COUNTIF(Vertices[Closeness Centrality], "&gt;=" &amp; L8)</f>
        <v>0</v>
      </c>
      <c r="N7" s="40">
        <f t="shared" si="6"/>
        <v>1.7126627906976746E-2</v>
      </c>
      <c r="O7" s="41">
        <f>COUNTIF(Vertices[Eigenvector Centrality], "&gt;= " &amp; N7) - COUNTIF(Vertices[Eigenvector Centrality], "&gt;=" &amp; N8)</f>
        <v>0</v>
      </c>
      <c r="P7" s="40">
        <f t="shared" si="7"/>
        <v>2.0497591162790698</v>
      </c>
      <c r="Q7" s="41">
        <f>COUNTIF(Vertices[PageRank], "&gt;= " &amp; P7) - COUNTIF(Vertices[PageRank], "&gt;=" &amp; P8)</f>
        <v>0</v>
      </c>
      <c r="R7" s="40">
        <f t="shared" si="8"/>
        <v>0.11627906976744186</v>
      </c>
      <c r="S7" s="45">
        <f>COUNTIF(Vertices[Clustering Coefficient], "&gt;= " &amp; R7) - COUNTIF(Vertices[Clustering Coefficient], "&gt;=" &amp; R8)</f>
        <v>0</v>
      </c>
      <c r="T7" s="40">
        <f t="shared" ca="1" si="9"/>
        <v>39522.459299903101</v>
      </c>
      <c r="U7" s="41">
        <f t="shared" ca="1" si="0"/>
        <v>2</v>
      </c>
    </row>
    <row r="8" spans="1:24">
      <c r="A8" s="35" t="s">
        <v>149</v>
      </c>
      <c r="B8" s="35">
        <v>236</v>
      </c>
      <c r="D8" s="33">
        <f t="shared" si="1"/>
        <v>0</v>
      </c>
      <c r="E8" s="3">
        <f>COUNTIF(Vertices[Degree], "&gt;= " &amp; D8) - COUNTIF(Vertices[Degree], "&gt;=" &amp; D9)</f>
        <v>0</v>
      </c>
      <c r="F8" s="38">
        <f t="shared" si="2"/>
        <v>4.0465116279069768</v>
      </c>
      <c r="G8" s="39">
        <f>COUNTIF(Vertices[In-Degree], "&gt;= " &amp; F8) - COUNTIF(Vertices[In-Degree], "&gt;=" &amp; F9)</f>
        <v>0</v>
      </c>
      <c r="H8" s="38">
        <f t="shared" si="3"/>
        <v>0.69767441860465118</v>
      </c>
      <c r="I8" s="39">
        <f>COUNTIF(Vertices[Out-Degree], "&gt;= " &amp; H8) - COUNTIF(Vertices[Out-Degree], "&gt;=" &amp; H9)</f>
        <v>0</v>
      </c>
      <c r="J8" s="38">
        <f t="shared" si="4"/>
        <v>113.30232558139535</v>
      </c>
      <c r="K8" s="39">
        <f>COUNTIF(Vertices[Betweenness Centrality], "&gt;= " &amp; J8) - COUNTIF(Vertices[Betweenness Centrality], "&gt;=" &amp; J9)</f>
        <v>0</v>
      </c>
      <c r="L8" s="38">
        <f t="shared" si="5"/>
        <v>0.13953488372093023</v>
      </c>
      <c r="M8" s="39">
        <f>COUNTIF(Vertices[Closeness Centrality], "&gt;= " &amp; L8) - COUNTIF(Vertices[Closeness Centrality], "&gt;=" &amp; L9)</f>
        <v>10</v>
      </c>
      <c r="N8" s="38">
        <f t="shared" si="6"/>
        <v>2.0551953488372094E-2</v>
      </c>
      <c r="O8" s="39">
        <f>COUNTIF(Vertices[Eigenvector Centrality], "&gt;= " &amp; N8) - COUNTIF(Vertices[Eigenvector Centrality], "&gt;=" &amp; N9)</f>
        <v>0</v>
      </c>
      <c r="P8" s="38">
        <f t="shared" si="7"/>
        <v>2.3606821395348838</v>
      </c>
      <c r="Q8" s="39">
        <f>COUNTIF(Vertices[PageRank], "&gt;= " &amp; P8) - COUNTIF(Vertices[PageRank], "&gt;=" &amp; P9)</f>
        <v>1</v>
      </c>
      <c r="R8" s="38">
        <f t="shared" si="8"/>
        <v>0.13953488372093023</v>
      </c>
      <c r="S8" s="44">
        <f>COUNTIF(Vertices[Clustering Coefficient], "&gt;= " &amp; R8) - COUNTIF(Vertices[Clustering Coefficient], "&gt;=" &amp; R9)</f>
        <v>0</v>
      </c>
      <c r="T8" s="38">
        <f t="shared" ca="1" si="9"/>
        <v>39590.871247846684</v>
      </c>
      <c r="U8" s="39">
        <f t="shared" ca="1" si="0"/>
        <v>1</v>
      </c>
    </row>
    <row r="9" spans="1:24">
      <c r="A9" s="131"/>
      <c r="B9" s="131"/>
      <c r="D9" s="33">
        <f t="shared" si="1"/>
        <v>0</v>
      </c>
      <c r="E9" s="3">
        <f>COUNTIF(Vertices[Degree], "&gt;= " &amp; D9) - COUNTIF(Vertices[Degree], "&gt;=" &amp; D10)</f>
        <v>0</v>
      </c>
      <c r="F9" s="40">
        <f t="shared" si="2"/>
        <v>4.7209302325581399</v>
      </c>
      <c r="G9" s="41">
        <f>COUNTIF(Vertices[In-Degree], "&gt;= " &amp; F9) - COUNTIF(Vertices[In-Degree], "&gt;=" &amp; F10)</f>
        <v>5</v>
      </c>
      <c r="H9" s="40">
        <f t="shared" si="3"/>
        <v>0.81395348837209303</v>
      </c>
      <c r="I9" s="41">
        <f>COUNTIF(Vertices[Out-Degree], "&gt;= " &amp; H9) - COUNTIF(Vertices[Out-Degree], "&gt;=" &amp; H10)</f>
        <v>0</v>
      </c>
      <c r="J9" s="40">
        <f t="shared" si="4"/>
        <v>132.18604651162792</v>
      </c>
      <c r="K9" s="41">
        <f>COUNTIF(Vertices[Betweenness Centrality], "&gt;= " &amp; J9) - COUNTIF(Vertices[Betweenness Centrality], "&gt;=" &amp; J10)</f>
        <v>0</v>
      </c>
      <c r="L9" s="40">
        <f t="shared" si="5"/>
        <v>0.16279069767441862</v>
      </c>
      <c r="M9" s="41">
        <f>COUNTIF(Vertices[Closeness Centrality], "&gt;= " &amp; L9) - COUNTIF(Vertices[Closeness Centrality], "&gt;=" &amp; L10)</f>
        <v>9</v>
      </c>
      <c r="N9" s="40">
        <f t="shared" si="6"/>
        <v>2.3977279069767442E-2</v>
      </c>
      <c r="O9" s="41">
        <f>COUNTIF(Vertices[Eigenvector Centrality], "&gt;= " &amp; N9) - COUNTIF(Vertices[Eigenvector Centrality], "&gt;=" &amp; N10)</f>
        <v>0</v>
      </c>
      <c r="P9" s="40">
        <f t="shared" si="7"/>
        <v>2.6716051627906978</v>
      </c>
      <c r="Q9" s="41">
        <f>COUNTIF(Vertices[PageRank], "&gt;= " &amp; P9) - COUNTIF(Vertices[PageRank], "&gt;=" &amp; P10)</f>
        <v>0</v>
      </c>
      <c r="R9" s="40">
        <f t="shared" si="8"/>
        <v>0.16279069767441862</v>
      </c>
      <c r="S9" s="45">
        <f>COUNTIF(Vertices[Clustering Coefficient], "&gt;= " &amp; R9) - COUNTIF(Vertices[Clustering Coefficient], "&gt;=" &amp; R10)</f>
        <v>1</v>
      </c>
      <c r="T9" s="40">
        <f t="shared" ca="1" si="9"/>
        <v>39659.283195790267</v>
      </c>
      <c r="U9" s="41">
        <f t="shared" ca="1" si="0"/>
        <v>2</v>
      </c>
    </row>
    <row r="10" spans="1:24">
      <c r="A10" s="35" t="s">
        <v>150</v>
      </c>
      <c r="B10" s="35">
        <v>88</v>
      </c>
      <c r="D10" s="33">
        <f t="shared" si="1"/>
        <v>0</v>
      </c>
      <c r="E10" s="3">
        <f>COUNTIF(Vertices[Degree], "&gt;= " &amp; D10) - COUNTIF(Vertices[Degree], "&gt;=" &amp; D11)</f>
        <v>0</v>
      </c>
      <c r="F10" s="38">
        <f t="shared" si="2"/>
        <v>5.395348837209303</v>
      </c>
      <c r="G10" s="39">
        <f>COUNTIF(Vertices[In-Degree], "&gt;= " &amp; F10) - COUNTIF(Vertices[In-Degree], "&gt;=" &amp; F11)</f>
        <v>1</v>
      </c>
      <c r="H10" s="38">
        <f t="shared" si="3"/>
        <v>0.93023255813953487</v>
      </c>
      <c r="I10" s="39">
        <f>COUNTIF(Vertices[Out-Degree], "&gt;= " &amp; H10) - COUNTIF(Vertices[Out-Degree], "&gt;=" &amp; H11)</f>
        <v>174</v>
      </c>
      <c r="J10" s="38">
        <f t="shared" si="4"/>
        <v>151.06976744186048</v>
      </c>
      <c r="K10" s="39">
        <f>COUNTIF(Vertices[Betweenness Centrality], "&gt;= " &amp; J10) - COUNTIF(Vertices[Betweenness Centrality], "&gt;=" &amp; J11)</f>
        <v>1</v>
      </c>
      <c r="L10" s="38">
        <f t="shared" si="5"/>
        <v>0.18604651162790697</v>
      </c>
      <c r="M10" s="39">
        <f>COUNTIF(Vertices[Closeness Centrality], "&gt;= " &amp; L10) - COUNTIF(Vertices[Closeness Centrality], "&gt;=" &amp; L11)</f>
        <v>5</v>
      </c>
      <c r="N10" s="38">
        <f t="shared" si="6"/>
        <v>2.7402604651162791E-2</v>
      </c>
      <c r="O10" s="39">
        <f>COUNTIF(Vertices[Eigenvector Centrality], "&gt;= " &amp; N10) - COUNTIF(Vertices[Eigenvector Centrality], "&gt;=" &amp; N11)</f>
        <v>0</v>
      </c>
      <c r="P10" s="38">
        <f t="shared" si="7"/>
        <v>2.9825281860465118</v>
      </c>
      <c r="Q10" s="39">
        <f>COUNTIF(Vertices[PageRank], "&gt;= " &amp; P10) - COUNTIF(Vertices[PageRank], "&gt;=" &amp; P11)</f>
        <v>0</v>
      </c>
      <c r="R10" s="38">
        <f t="shared" si="8"/>
        <v>0.18604651162790697</v>
      </c>
      <c r="S10" s="44">
        <f>COUNTIF(Vertices[Clustering Coefficient], "&gt;= " &amp; R10) - COUNTIF(Vertices[Clustering Coefficient], "&gt;=" &amp; R11)</f>
        <v>0</v>
      </c>
      <c r="T10" s="38">
        <f t="shared" ca="1" si="9"/>
        <v>39727.69514373385</v>
      </c>
      <c r="U10" s="39">
        <f t="shared" ca="1" si="0"/>
        <v>2</v>
      </c>
    </row>
    <row r="11" spans="1:24">
      <c r="A11" s="131"/>
      <c r="B11" s="131"/>
      <c r="D11" s="33">
        <f t="shared" si="1"/>
        <v>0</v>
      </c>
      <c r="E11" s="3">
        <f>COUNTIF(Vertices[Degree], "&gt;= " &amp; D11) - COUNTIF(Vertices[Degree], "&gt;=" &amp; D12)</f>
        <v>0</v>
      </c>
      <c r="F11" s="40">
        <f t="shared" si="2"/>
        <v>6.0697674418604661</v>
      </c>
      <c r="G11" s="41">
        <f>COUNTIF(Vertices[In-Degree], "&gt;= " &amp; F11) - COUNTIF(Vertices[In-Degree], "&gt;=" &amp; F12)</f>
        <v>0</v>
      </c>
      <c r="H11" s="40">
        <f t="shared" si="3"/>
        <v>1.0465116279069768</v>
      </c>
      <c r="I11" s="41">
        <f>COUNTIF(Vertices[Out-Degree], "&gt;= " &amp; H11) - COUNTIF(Vertices[Out-Degree], "&gt;=" &amp; H12)</f>
        <v>0</v>
      </c>
      <c r="J11" s="40">
        <f t="shared" si="4"/>
        <v>169.95348837209303</v>
      </c>
      <c r="K11" s="41">
        <f>COUNTIF(Vertices[Betweenness Centrality], "&gt;= " &amp; J11) - COUNTIF(Vertices[Betweenness Centrality], "&gt;=" &amp; J12)</f>
        <v>0</v>
      </c>
      <c r="L11" s="40">
        <f t="shared" si="5"/>
        <v>0.20930232558139533</v>
      </c>
      <c r="M11" s="41">
        <f>COUNTIF(Vertices[Closeness Centrality], "&gt;= " &amp; L11) - COUNTIF(Vertices[Closeness Centrality], "&gt;=" &amp; L12)</f>
        <v>0</v>
      </c>
      <c r="N11" s="40">
        <f t="shared" si="6"/>
        <v>3.0827930232558139E-2</v>
      </c>
      <c r="O11" s="41">
        <f>COUNTIF(Vertices[Eigenvector Centrality], "&gt;= " &amp; N11) - COUNTIF(Vertices[Eigenvector Centrality], "&gt;=" &amp; N12)</f>
        <v>0</v>
      </c>
      <c r="P11" s="40">
        <f t="shared" si="7"/>
        <v>3.2934512093023258</v>
      </c>
      <c r="Q11" s="41">
        <f>COUNTIF(Vertices[PageRank], "&gt;= " &amp; P11) - COUNTIF(Vertices[PageRank], "&gt;=" &amp; P12)</f>
        <v>0</v>
      </c>
      <c r="R11" s="40">
        <f t="shared" si="8"/>
        <v>0.20930232558139533</v>
      </c>
      <c r="S11" s="45">
        <f>COUNTIF(Vertices[Clustering Coefficient], "&gt;= " &amp; R11) - COUNTIF(Vertices[Clustering Coefficient], "&gt;=" &amp; R12)</f>
        <v>0</v>
      </c>
      <c r="T11" s="40">
        <f t="shared" ca="1" si="9"/>
        <v>39796.107091677433</v>
      </c>
      <c r="U11" s="41">
        <f t="shared" ca="1" si="0"/>
        <v>5</v>
      </c>
    </row>
    <row r="12" spans="1:24">
      <c r="A12" s="35" t="s">
        <v>169</v>
      </c>
      <c r="B12" s="35">
        <v>6.569343065693431E-2</v>
      </c>
      <c r="D12" s="33">
        <f t="shared" si="1"/>
        <v>0</v>
      </c>
      <c r="E12" s="3">
        <f>COUNTIF(Vertices[Degree], "&gt;= " &amp; D12) - COUNTIF(Vertices[Degree], "&gt;=" &amp; D13)</f>
        <v>0</v>
      </c>
      <c r="F12" s="38">
        <f t="shared" si="2"/>
        <v>6.7441860465116292</v>
      </c>
      <c r="G12" s="39">
        <f>COUNTIF(Vertices[In-Degree], "&gt;= " &amp; F12) - COUNTIF(Vertices[In-Degree], "&gt;=" &amp; F13)</f>
        <v>0</v>
      </c>
      <c r="H12" s="38">
        <f t="shared" si="3"/>
        <v>1.1627906976744187</v>
      </c>
      <c r="I12" s="39">
        <f>COUNTIF(Vertices[Out-Degree], "&gt;= " &amp; H12) - COUNTIF(Vertices[Out-Degree], "&gt;=" &amp; H13)</f>
        <v>0</v>
      </c>
      <c r="J12" s="38">
        <f t="shared" si="4"/>
        <v>188.83720930232559</v>
      </c>
      <c r="K12" s="39">
        <f>COUNTIF(Vertices[Betweenness Centrality], "&gt;= " &amp; J12) - COUNTIF(Vertices[Betweenness Centrality], "&gt;=" &amp; J13)</f>
        <v>0</v>
      </c>
      <c r="L12" s="38">
        <f t="shared" si="5"/>
        <v>0.23255813953488369</v>
      </c>
      <c r="M12" s="39">
        <f>COUNTIF(Vertices[Closeness Centrality], "&gt;= " &amp; L12) - COUNTIF(Vertices[Closeness Centrality], "&gt;=" &amp; L13)</f>
        <v>2</v>
      </c>
      <c r="N12" s="38">
        <f t="shared" si="6"/>
        <v>3.4253255813953491E-2</v>
      </c>
      <c r="O12" s="39">
        <f>COUNTIF(Vertices[Eigenvector Centrality], "&gt;= " &amp; N12) - COUNTIF(Vertices[Eigenvector Centrality], "&gt;=" &amp; N13)</f>
        <v>0</v>
      </c>
      <c r="P12" s="38">
        <f t="shared" si="7"/>
        <v>3.6043742325581398</v>
      </c>
      <c r="Q12" s="39">
        <f>COUNTIF(Vertices[PageRank], "&gt;= " &amp; P12) - COUNTIF(Vertices[PageRank], "&gt;=" &amp; P13)</f>
        <v>0</v>
      </c>
      <c r="R12" s="38">
        <f t="shared" si="8"/>
        <v>0.23255813953488369</v>
      </c>
      <c r="S12" s="44">
        <f>COUNTIF(Vertices[Clustering Coefficient], "&gt;= " &amp; R12) - COUNTIF(Vertices[Clustering Coefficient], "&gt;=" &amp; R13)</f>
        <v>2</v>
      </c>
      <c r="T12" s="38">
        <f t="shared" ca="1" si="9"/>
        <v>39864.519039621016</v>
      </c>
      <c r="U12" s="39">
        <f t="shared" ca="1" si="0"/>
        <v>14</v>
      </c>
    </row>
    <row r="13" spans="1:24">
      <c r="A13" s="35" t="s">
        <v>170</v>
      </c>
      <c r="B13" s="35">
        <v>0.12328767123287671</v>
      </c>
      <c r="D13" s="33">
        <f t="shared" si="1"/>
        <v>0</v>
      </c>
      <c r="E13" s="3">
        <f>COUNTIF(Vertices[Degree], "&gt;= " &amp; D13) - COUNTIF(Vertices[Degree], "&gt;=" &amp; D14)</f>
        <v>0</v>
      </c>
      <c r="F13" s="40">
        <f t="shared" si="2"/>
        <v>7.4186046511627923</v>
      </c>
      <c r="G13" s="41">
        <f>COUNTIF(Vertices[In-Degree], "&gt;= " &amp; F13) - COUNTIF(Vertices[In-Degree], "&gt;=" &amp; F14)</f>
        <v>0</v>
      </c>
      <c r="H13" s="40">
        <f t="shared" si="3"/>
        <v>1.2790697674418605</v>
      </c>
      <c r="I13" s="41">
        <f>COUNTIF(Vertices[Out-Degree], "&gt;= " &amp; H13) - COUNTIF(Vertices[Out-Degree], "&gt;=" &amp; H14)</f>
        <v>0</v>
      </c>
      <c r="J13" s="40">
        <f t="shared" si="4"/>
        <v>207.72093023255815</v>
      </c>
      <c r="K13" s="41">
        <f>COUNTIF(Vertices[Betweenness Centrality], "&gt;= " &amp; J13) - COUNTIF(Vertices[Betweenness Centrality], "&gt;=" &amp; J14)</f>
        <v>0</v>
      </c>
      <c r="L13" s="40">
        <f t="shared" si="5"/>
        <v>0.25581395348837205</v>
      </c>
      <c r="M13" s="41">
        <f>COUNTIF(Vertices[Closeness Centrality], "&gt;= " &amp; L13) - COUNTIF(Vertices[Closeness Centrality], "&gt;=" &amp; L14)</f>
        <v>0</v>
      </c>
      <c r="N13" s="40">
        <f t="shared" si="6"/>
        <v>3.767858139534884E-2</v>
      </c>
      <c r="O13" s="41">
        <f>COUNTIF(Vertices[Eigenvector Centrality], "&gt;= " &amp; N13) - COUNTIF(Vertices[Eigenvector Centrality], "&gt;=" &amp; N14)</f>
        <v>0</v>
      </c>
      <c r="P13" s="40">
        <f t="shared" si="7"/>
        <v>3.9152972558139538</v>
      </c>
      <c r="Q13" s="41">
        <f>COUNTIF(Vertices[PageRank], "&gt;= " &amp; P13) - COUNTIF(Vertices[PageRank], "&gt;=" &amp; P14)</f>
        <v>0</v>
      </c>
      <c r="R13" s="40">
        <f t="shared" si="8"/>
        <v>0.25581395348837205</v>
      </c>
      <c r="S13" s="45">
        <f>COUNTIF(Vertices[Clustering Coefficient], "&gt;= " &amp; R13) - COUNTIF(Vertices[Clustering Coefficient], "&gt;=" &amp; R14)</f>
        <v>0</v>
      </c>
      <c r="T13" s="40">
        <f t="shared" ca="1" si="9"/>
        <v>39932.930987564599</v>
      </c>
      <c r="U13" s="41">
        <f t="shared" ca="1" si="0"/>
        <v>6</v>
      </c>
    </row>
    <row r="14" spans="1:24">
      <c r="A14" s="131"/>
      <c r="B14" s="131"/>
      <c r="D14" s="33">
        <f t="shared" si="1"/>
        <v>0</v>
      </c>
      <c r="E14" s="3">
        <f>COUNTIF(Vertices[Degree], "&gt;= " &amp; D14) - COUNTIF(Vertices[Degree], "&gt;=" &amp; D15)</f>
        <v>0</v>
      </c>
      <c r="F14" s="38">
        <f t="shared" si="2"/>
        <v>8.0930232558139554</v>
      </c>
      <c r="G14" s="39">
        <f>COUNTIF(Vertices[In-Degree], "&gt;= " &amp; F14) - COUNTIF(Vertices[In-Degree], "&gt;=" &amp; F15)</f>
        <v>0</v>
      </c>
      <c r="H14" s="38">
        <f t="shared" si="3"/>
        <v>1.3953488372093024</v>
      </c>
      <c r="I14" s="39">
        <f>COUNTIF(Vertices[Out-Degree], "&gt;= " &amp; H14) - COUNTIF(Vertices[Out-Degree], "&gt;=" &amp; H15)</f>
        <v>0</v>
      </c>
      <c r="J14" s="38">
        <f t="shared" si="4"/>
        <v>226.6046511627907</v>
      </c>
      <c r="K14" s="39">
        <f>COUNTIF(Vertices[Betweenness Centrality], "&gt;= " &amp; J14) - COUNTIF(Vertices[Betweenness Centrality], "&gt;=" &amp; J15)</f>
        <v>0</v>
      </c>
      <c r="L14" s="38">
        <f t="shared" si="5"/>
        <v>0.27906976744186041</v>
      </c>
      <c r="M14" s="39">
        <f>COUNTIF(Vertices[Closeness Centrality], "&gt;= " &amp; L14) - COUNTIF(Vertices[Closeness Centrality], "&gt;=" &amp; L15)</f>
        <v>0</v>
      </c>
      <c r="N14" s="38">
        <f t="shared" si="6"/>
        <v>4.1103906976744188E-2</v>
      </c>
      <c r="O14" s="39">
        <f>COUNTIF(Vertices[Eigenvector Centrality], "&gt;= " &amp; N14) - COUNTIF(Vertices[Eigenvector Centrality], "&gt;=" &amp; N15)</f>
        <v>0</v>
      </c>
      <c r="P14" s="38">
        <f t="shared" si="7"/>
        <v>4.2262202790697678</v>
      </c>
      <c r="Q14" s="39">
        <f>COUNTIF(Vertices[PageRank], "&gt;= " &amp; P14) - COUNTIF(Vertices[PageRank], "&gt;=" &amp; P15)</f>
        <v>0</v>
      </c>
      <c r="R14" s="38">
        <f t="shared" si="8"/>
        <v>0.27906976744186041</v>
      </c>
      <c r="S14" s="44">
        <f>COUNTIF(Vertices[Clustering Coefficient], "&gt;= " &amp; R14) - COUNTIF(Vertices[Clustering Coefficient], "&gt;=" &amp; R15)</f>
        <v>1</v>
      </c>
      <c r="T14" s="38">
        <f t="shared" ca="1" si="9"/>
        <v>40001.342935508183</v>
      </c>
      <c r="U14" s="39">
        <f t="shared" ca="1" si="0"/>
        <v>3</v>
      </c>
    </row>
    <row r="15" spans="1:24">
      <c r="A15" s="35" t="s">
        <v>151</v>
      </c>
      <c r="B15" s="35">
        <v>115</v>
      </c>
      <c r="D15" s="33">
        <f t="shared" si="1"/>
        <v>0</v>
      </c>
      <c r="E15" s="3">
        <f>COUNTIF(Vertices[Degree], "&gt;= " &amp; D15) - COUNTIF(Vertices[Degree], "&gt;=" &amp; D16)</f>
        <v>0</v>
      </c>
      <c r="F15" s="40">
        <f t="shared" si="2"/>
        <v>8.7674418604651176</v>
      </c>
      <c r="G15" s="41">
        <f>COUNTIF(Vertices[In-Degree], "&gt;= " &amp; F15) - COUNTIF(Vertices[In-Degree], "&gt;=" &amp; F16)</f>
        <v>0</v>
      </c>
      <c r="H15" s="40">
        <f t="shared" si="3"/>
        <v>1.5116279069767442</v>
      </c>
      <c r="I15" s="41">
        <f>COUNTIF(Vertices[Out-Degree], "&gt;= " &amp; H15) - COUNTIF(Vertices[Out-Degree], "&gt;=" &amp; H16)</f>
        <v>0</v>
      </c>
      <c r="J15" s="40">
        <f t="shared" si="4"/>
        <v>245.48837209302326</v>
      </c>
      <c r="K15" s="41">
        <f>COUNTIF(Vertices[Betweenness Centrality], "&gt;= " &amp; J15) - COUNTIF(Vertices[Betweenness Centrality], "&gt;=" &amp; J16)</f>
        <v>0</v>
      </c>
      <c r="L15" s="40">
        <f t="shared" si="5"/>
        <v>0.30232558139534876</v>
      </c>
      <c r="M15" s="41">
        <f>COUNTIF(Vertices[Closeness Centrality], "&gt;= " &amp; L15) - COUNTIF(Vertices[Closeness Centrality], "&gt;=" &amp; L16)</f>
        <v>0</v>
      </c>
      <c r="N15" s="40">
        <f t="shared" si="6"/>
        <v>4.4529232558139537E-2</v>
      </c>
      <c r="O15" s="41">
        <f>COUNTIF(Vertices[Eigenvector Centrality], "&gt;= " &amp; N15) - COUNTIF(Vertices[Eigenvector Centrality], "&gt;=" &amp; N16)</f>
        <v>0</v>
      </c>
      <c r="P15" s="40">
        <f t="shared" si="7"/>
        <v>4.5371433023255818</v>
      </c>
      <c r="Q15" s="41">
        <f>COUNTIF(Vertices[PageRank], "&gt;= " &amp; P15) - COUNTIF(Vertices[PageRank], "&gt;=" &amp; P16)</f>
        <v>0</v>
      </c>
      <c r="R15" s="40">
        <f t="shared" si="8"/>
        <v>0.30232558139534876</v>
      </c>
      <c r="S15" s="45">
        <f>COUNTIF(Vertices[Clustering Coefficient], "&gt;= " &amp; R15) - COUNTIF(Vertices[Clustering Coefficient], "&gt;=" &amp; R16)</f>
        <v>0</v>
      </c>
      <c r="T15" s="40">
        <f t="shared" ca="1" si="9"/>
        <v>40069.754883451766</v>
      </c>
      <c r="U15" s="41">
        <f t="shared" ca="1" si="0"/>
        <v>4</v>
      </c>
    </row>
    <row r="16" spans="1:24">
      <c r="A16" s="35" t="s">
        <v>152</v>
      </c>
      <c r="B16" s="35">
        <v>65</v>
      </c>
      <c r="D16" s="33">
        <f t="shared" si="1"/>
        <v>0</v>
      </c>
      <c r="E16" s="3">
        <f>COUNTIF(Vertices[Degree], "&gt;= " &amp; D16) - COUNTIF(Vertices[Degree], "&gt;=" &amp; D17)</f>
        <v>0</v>
      </c>
      <c r="F16" s="38">
        <f t="shared" si="2"/>
        <v>9.4418604651162799</v>
      </c>
      <c r="G16" s="39">
        <f>COUNTIF(Vertices[In-Degree], "&gt;= " &amp; F16) - COUNTIF(Vertices[In-Degree], "&gt;=" &amp; F17)</f>
        <v>0</v>
      </c>
      <c r="H16" s="38">
        <f t="shared" si="3"/>
        <v>1.6279069767441861</v>
      </c>
      <c r="I16" s="39">
        <f>COUNTIF(Vertices[Out-Degree], "&gt;= " &amp; H16) - COUNTIF(Vertices[Out-Degree], "&gt;=" &amp; H17)</f>
        <v>0</v>
      </c>
      <c r="J16" s="38">
        <f t="shared" si="4"/>
        <v>264.37209302325584</v>
      </c>
      <c r="K16" s="39">
        <f>COUNTIF(Vertices[Betweenness Centrality], "&gt;= " &amp; J16) - COUNTIF(Vertices[Betweenness Centrality], "&gt;=" &amp; J17)</f>
        <v>0</v>
      </c>
      <c r="L16" s="38">
        <f t="shared" si="5"/>
        <v>0.32558139534883712</v>
      </c>
      <c r="M16" s="39">
        <f>COUNTIF(Vertices[Closeness Centrality], "&gt;= " &amp; L16) - COUNTIF(Vertices[Closeness Centrality], "&gt;=" &amp; L17)</f>
        <v>13</v>
      </c>
      <c r="N16" s="38">
        <f t="shared" si="6"/>
        <v>4.7954558139534885E-2</v>
      </c>
      <c r="O16" s="39">
        <f>COUNTIF(Vertices[Eigenvector Centrality], "&gt;= " &amp; N16) - COUNTIF(Vertices[Eigenvector Centrality], "&gt;=" &amp; N17)</f>
        <v>0</v>
      </c>
      <c r="P16" s="38">
        <f t="shared" si="7"/>
        <v>4.8480663255813958</v>
      </c>
      <c r="Q16" s="39">
        <f>COUNTIF(Vertices[PageRank], "&gt;= " &amp; P16) - COUNTIF(Vertices[PageRank], "&gt;=" &amp; P17)</f>
        <v>0</v>
      </c>
      <c r="R16" s="38">
        <f t="shared" si="8"/>
        <v>0.32558139534883712</v>
      </c>
      <c r="S16" s="44">
        <f>COUNTIF(Vertices[Clustering Coefficient], "&gt;= " &amp; R16) - COUNTIF(Vertices[Clustering Coefficient], "&gt;=" &amp; R17)</f>
        <v>4</v>
      </c>
      <c r="T16" s="38">
        <f t="shared" ca="1" si="9"/>
        <v>40138.166831395349</v>
      </c>
      <c r="U16" s="39">
        <f t="shared" ca="1" si="0"/>
        <v>2</v>
      </c>
    </row>
    <row r="17" spans="1:21">
      <c r="A17" s="35" t="s">
        <v>153</v>
      </c>
      <c r="B17" s="35">
        <v>30</v>
      </c>
      <c r="D17" s="33">
        <f t="shared" si="1"/>
        <v>0</v>
      </c>
      <c r="E17" s="3">
        <f>COUNTIF(Vertices[Degree], "&gt;= " &amp; D17) - COUNTIF(Vertices[Degree], "&gt;=" &amp; D18)</f>
        <v>0</v>
      </c>
      <c r="F17" s="40">
        <f t="shared" si="2"/>
        <v>10.116279069767442</v>
      </c>
      <c r="G17" s="41">
        <f>COUNTIF(Vertices[In-Degree], "&gt;= " &amp; F17) - COUNTIF(Vertices[In-Degree], "&gt;=" &amp; F18)</f>
        <v>0</v>
      </c>
      <c r="H17" s="40">
        <f t="shared" si="3"/>
        <v>1.7441860465116279</v>
      </c>
      <c r="I17" s="41">
        <f>COUNTIF(Vertices[Out-Degree], "&gt;= " &amp; H17) - COUNTIF(Vertices[Out-Degree], "&gt;=" &amp; H18)</f>
        <v>0</v>
      </c>
      <c r="J17" s="40">
        <f t="shared" si="4"/>
        <v>283.25581395348843</v>
      </c>
      <c r="K17" s="41">
        <f>COUNTIF(Vertices[Betweenness Centrality], "&gt;= " &amp; J17) - COUNTIF(Vertices[Betweenness Centrality], "&gt;=" &amp; J18)</f>
        <v>0</v>
      </c>
      <c r="L17" s="40">
        <f t="shared" si="5"/>
        <v>0.34883720930232548</v>
      </c>
      <c r="M17" s="41">
        <f>COUNTIF(Vertices[Closeness Centrality], "&gt;= " &amp; L17) - COUNTIF(Vertices[Closeness Centrality], "&gt;=" &amp; L18)</f>
        <v>0</v>
      </c>
      <c r="N17" s="40">
        <f t="shared" si="6"/>
        <v>5.1379883720930233E-2</v>
      </c>
      <c r="O17" s="41">
        <f>COUNTIF(Vertices[Eigenvector Centrality], "&gt;= " &amp; N17) - COUNTIF(Vertices[Eigenvector Centrality], "&gt;=" &amp; N18)</f>
        <v>0</v>
      </c>
      <c r="P17" s="40">
        <f t="shared" si="7"/>
        <v>5.1589893488372098</v>
      </c>
      <c r="Q17" s="41">
        <f>COUNTIF(Vertices[PageRank], "&gt;= " &amp; P17) - COUNTIF(Vertices[PageRank], "&gt;=" &amp; P18)</f>
        <v>0</v>
      </c>
      <c r="R17" s="40">
        <f t="shared" si="8"/>
        <v>0.34883720930232548</v>
      </c>
      <c r="S17" s="45">
        <f>COUNTIF(Vertices[Clustering Coefficient], "&gt;= " &amp; R17) - COUNTIF(Vertices[Clustering Coefficient], "&gt;=" &amp; R18)</f>
        <v>0</v>
      </c>
      <c r="T17" s="40">
        <f t="shared" ca="1" si="9"/>
        <v>40206.578779338932</v>
      </c>
      <c r="U17" s="41">
        <f t="shared" ca="1" si="0"/>
        <v>10</v>
      </c>
    </row>
    <row r="18" spans="1:21">
      <c r="A18" s="35" t="s">
        <v>154</v>
      </c>
      <c r="B18" s="35">
        <v>29</v>
      </c>
      <c r="D18" s="33">
        <f t="shared" si="1"/>
        <v>0</v>
      </c>
      <c r="E18" s="3">
        <f>COUNTIF(Vertices[Degree], "&gt;= " &amp; D18) - COUNTIF(Vertices[Degree], "&gt;=" &amp; D19)</f>
        <v>0</v>
      </c>
      <c r="F18" s="38">
        <f t="shared" si="2"/>
        <v>10.790697674418604</v>
      </c>
      <c r="G18" s="39">
        <f>COUNTIF(Vertices[In-Degree], "&gt;= " &amp; F18) - COUNTIF(Vertices[In-Degree], "&gt;=" &amp; F19)</f>
        <v>0</v>
      </c>
      <c r="H18" s="38">
        <f t="shared" si="3"/>
        <v>1.8604651162790697</v>
      </c>
      <c r="I18" s="39">
        <f>COUNTIF(Vertices[Out-Degree], "&gt;= " &amp; H18) - COUNTIF(Vertices[Out-Degree], "&gt;=" &amp; H19)</f>
        <v>0</v>
      </c>
      <c r="J18" s="38">
        <f t="shared" si="4"/>
        <v>302.13953488372101</v>
      </c>
      <c r="K18" s="39">
        <f>COUNTIF(Vertices[Betweenness Centrality], "&gt;= " &amp; J18) - COUNTIF(Vertices[Betweenness Centrality], "&gt;=" &amp; J19)</f>
        <v>0</v>
      </c>
      <c r="L18" s="38">
        <f t="shared" si="5"/>
        <v>0.37209302325581384</v>
      </c>
      <c r="M18" s="39">
        <f>COUNTIF(Vertices[Closeness Centrality], "&gt;= " &amp; L18) - COUNTIF(Vertices[Closeness Centrality], "&gt;=" &amp; L19)</f>
        <v>0</v>
      </c>
      <c r="N18" s="38">
        <f t="shared" si="6"/>
        <v>5.4805209302325582E-2</v>
      </c>
      <c r="O18" s="39">
        <f>COUNTIF(Vertices[Eigenvector Centrality], "&gt;= " &amp; N18) - COUNTIF(Vertices[Eigenvector Centrality], "&gt;=" &amp; N19)</f>
        <v>0</v>
      </c>
      <c r="P18" s="38">
        <f t="shared" si="7"/>
        <v>5.4699123720930238</v>
      </c>
      <c r="Q18" s="39">
        <f>COUNTIF(Vertices[PageRank], "&gt;= " &amp; P18) - COUNTIF(Vertices[PageRank], "&gt;=" &amp; P19)</f>
        <v>0</v>
      </c>
      <c r="R18" s="38">
        <f t="shared" si="8"/>
        <v>0.37209302325581384</v>
      </c>
      <c r="S18" s="44">
        <f>COUNTIF(Vertices[Clustering Coefficient], "&gt;= " &amp; R18) - COUNTIF(Vertices[Clustering Coefficient], "&gt;=" &amp; R19)</f>
        <v>0</v>
      </c>
      <c r="T18" s="38">
        <f t="shared" ca="1" si="9"/>
        <v>40274.990727282515</v>
      </c>
      <c r="U18" s="39">
        <f t="shared" ca="1" si="0"/>
        <v>4</v>
      </c>
    </row>
    <row r="19" spans="1:21">
      <c r="A19" s="131"/>
      <c r="B19" s="131"/>
      <c r="D19" s="33">
        <f t="shared" si="1"/>
        <v>0</v>
      </c>
      <c r="E19" s="3">
        <f>COUNTIF(Vertices[Degree], "&gt;= " &amp; D19) - COUNTIF(Vertices[Degree], "&gt;=" &amp; D20)</f>
        <v>0</v>
      </c>
      <c r="F19" s="40">
        <f t="shared" si="2"/>
        <v>11.465116279069766</v>
      </c>
      <c r="G19" s="41">
        <f>COUNTIF(Vertices[In-Degree], "&gt;= " &amp; F19) - COUNTIF(Vertices[In-Degree], "&gt;=" &amp; F20)</f>
        <v>0</v>
      </c>
      <c r="H19" s="40">
        <f t="shared" si="3"/>
        <v>1.9767441860465116</v>
      </c>
      <c r="I19" s="41">
        <f>COUNTIF(Vertices[Out-Degree], "&gt;= " &amp; H19) - COUNTIF(Vertices[Out-Degree], "&gt;=" &amp; H20)</f>
        <v>5</v>
      </c>
      <c r="J19" s="40">
        <f t="shared" si="4"/>
        <v>321.0232558139536</v>
      </c>
      <c r="K19" s="41">
        <f>COUNTIF(Vertices[Betweenness Centrality], "&gt;= " &amp; J19) - COUNTIF(Vertices[Betweenness Centrality], "&gt;=" &amp; J20)</f>
        <v>0</v>
      </c>
      <c r="L19" s="40">
        <f t="shared" si="5"/>
        <v>0.3953488372093022</v>
      </c>
      <c r="M19" s="41">
        <f>COUNTIF(Vertices[Closeness Centrality], "&gt;= " &amp; L19) - COUNTIF(Vertices[Closeness Centrality], "&gt;=" &amp; L20)</f>
        <v>0</v>
      </c>
      <c r="N19" s="40">
        <f t="shared" si="6"/>
        <v>5.823053488372093E-2</v>
      </c>
      <c r="O19" s="41">
        <f>COUNTIF(Vertices[Eigenvector Centrality], "&gt;= " &amp; N19) - COUNTIF(Vertices[Eigenvector Centrality], "&gt;=" &amp; N20)</f>
        <v>0</v>
      </c>
      <c r="P19" s="40">
        <f t="shared" si="7"/>
        <v>5.7808353953488378</v>
      </c>
      <c r="Q19" s="41">
        <f>COUNTIF(Vertices[PageRank], "&gt;= " &amp; P19) - COUNTIF(Vertices[PageRank], "&gt;=" &amp; P20)</f>
        <v>0</v>
      </c>
      <c r="R19" s="40">
        <f t="shared" si="8"/>
        <v>0.3953488372093022</v>
      </c>
      <c r="S19" s="45">
        <f>COUNTIF(Vertices[Clustering Coefficient], "&gt;= " &amp; R19) - COUNTIF(Vertices[Clustering Coefficient], "&gt;=" &amp; R20)</f>
        <v>0</v>
      </c>
      <c r="T19" s="40">
        <f t="shared" ca="1" si="9"/>
        <v>40343.402675226098</v>
      </c>
      <c r="U19" s="41">
        <f t="shared" ca="1" si="0"/>
        <v>7</v>
      </c>
    </row>
    <row r="20" spans="1:21">
      <c r="A20" s="35" t="s">
        <v>155</v>
      </c>
      <c r="B20" s="35">
        <v>2</v>
      </c>
      <c r="D20" s="33">
        <f t="shared" si="1"/>
        <v>0</v>
      </c>
      <c r="E20" s="3">
        <f>COUNTIF(Vertices[Degree], "&gt;= " &amp; D20) - COUNTIF(Vertices[Degree], "&gt;=" &amp; D21)</f>
        <v>0</v>
      </c>
      <c r="F20" s="38">
        <f t="shared" si="2"/>
        <v>12.139534883720929</v>
      </c>
      <c r="G20" s="39">
        <f>COUNTIF(Vertices[In-Degree], "&gt;= " &amp; F20) - COUNTIF(Vertices[In-Degree], "&gt;=" &amp; F21)</f>
        <v>0</v>
      </c>
      <c r="H20" s="38">
        <f t="shared" si="3"/>
        <v>2.0930232558139537</v>
      </c>
      <c r="I20" s="39">
        <f>COUNTIF(Vertices[Out-Degree], "&gt;= " &amp; H20) - COUNTIF(Vertices[Out-Degree], "&gt;=" &amp; H21)</f>
        <v>0</v>
      </c>
      <c r="J20" s="38">
        <f t="shared" si="4"/>
        <v>339.90697674418618</v>
      </c>
      <c r="K20" s="39">
        <f>COUNTIF(Vertices[Betweenness Centrality], "&gt;= " &amp; J20) - COUNTIF(Vertices[Betweenness Centrality], "&gt;=" &amp; J21)</f>
        <v>0</v>
      </c>
      <c r="L20" s="38">
        <f t="shared" si="5"/>
        <v>0.41860465116279055</v>
      </c>
      <c r="M20" s="39">
        <f>COUNTIF(Vertices[Closeness Centrality], "&gt;= " &amp; L20) - COUNTIF(Vertices[Closeness Centrality], "&gt;=" &amp; L21)</f>
        <v>0</v>
      </c>
      <c r="N20" s="38">
        <f t="shared" si="6"/>
        <v>6.1655860465116279E-2</v>
      </c>
      <c r="O20" s="39">
        <f>COUNTIF(Vertices[Eigenvector Centrality], "&gt;= " &amp; N20) - COUNTIF(Vertices[Eigenvector Centrality], "&gt;=" &amp; N21)</f>
        <v>0</v>
      </c>
      <c r="P20" s="38">
        <f t="shared" si="7"/>
        <v>6.0917584186046518</v>
      </c>
      <c r="Q20" s="39">
        <f>COUNTIF(Vertices[PageRank], "&gt;= " &amp; P20) - COUNTIF(Vertices[PageRank], "&gt;=" &amp; P21)</f>
        <v>0</v>
      </c>
      <c r="R20" s="38">
        <f t="shared" si="8"/>
        <v>0.41860465116279055</v>
      </c>
      <c r="S20" s="44">
        <f>COUNTIF(Vertices[Clustering Coefficient], "&gt;= " &amp; R20) - COUNTIF(Vertices[Clustering Coefficient], "&gt;=" &amp; R21)</f>
        <v>0</v>
      </c>
      <c r="T20" s="38">
        <f t="shared" ca="1" si="9"/>
        <v>40411.814623169681</v>
      </c>
      <c r="U20" s="39">
        <f t="shared" ca="1" si="0"/>
        <v>5</v>
      </c>
    </row>
    <row r="21" spans="1:21">
      <c r="A21" s="35" t="s">
        <v>156</v>
      </c>
      <c r="B21" s="35">
        <v>1.5181039999999999</v>
      </c>
      <c r="D21" s="33">
        <f t="shared" si="1"/>
        <v>0</v>
      </c>
      <c r="E21" s="3">
        <f>COUNTIF(Vertices[Degree], "&gt;= " &amp; D21) - COUNTIF(Vertices[Degree], "&gt;=" &amp; D22)</f>
        <v>0</v>
      </c>
      <c r="F21" s="40">
        <f t="shared" si="2"/>
        <v>12.813953488372091</v>
      </c>
      <c r="G21" s="41">
        <f>COUNTIF(Vertices[In-Degree], "&gt;= " &amp; F21) - COUNTIF(Vertices[In-Degree], "&gt;=" &amp; F22)</f>
        <v>0</v>
      </c>
      <c r="H21" s="40">
        <f t="shared" si="3"/>
        <v>2.2093023255813957</v>
      </c>
      <c r="I21" s="41">
        <f>COUNTIF(Vertices[Out-Degree], "&gt;= " &amp; H21) - COUNTIF(Vertices[Out-Degree], "&gt;=" &amp; H22)</f>
        <v>0</v>
      </c>
      <c r="J21" s="40">
        <f t="shared" si="4"/>
        <v>358.79069767441877</v>
      </c>
      <c r="K21" s="41">
        <f>COUNTIF(Vertices[Betweenness Centrality], "&gt;= " &amp; J21) - COUNTIF(Vertices[Betweenness Centrality], "&gt;=" &amp; J22)</f>
        <v>0</v>
      </c>
      <c r="L21" s="40">
        <f t="shared" si="5"/>
        <v>0.44186046511627891</v>
      </c>
      <c r="M21" s="41">
        <f>COUNTIF(Vertices[Closeness Centrality], "&gt;= " &amp; L21) - COUNTIF(Vertices[Closeness Centrality], "&gt;=" &amp; L22)</f>
        <v>0</v>
      </c>
      <c r="N21" s="40">
        <f t="shared" si="6"/>
        <v>6.5081186046511627E-2</v>
      </c>
      <c r="O21" s="41">
        <f>COUNTIF(Vertices[Eigenvector Centrality], "&gt;= " &amp; N21) - COUNTIF(Vertices[Eigenvector Centrality], "&gt;=" &amp; N22)</f>
        <v>0</v>
      </c>
      <c r="P21" s="40">
        <f t="shared" si="7"/>
        <v>6.4026814418604658</v>
      </c>
      <c r="Q21" s="41">
        <f>COUNTIF(Vertices[PageRank], "&gt;= " &amp; P21) - COUNTIF(Vertices[PageRank], "&gt;=" &amp; P22)</f>
        <v>0</v>
      </c>
      <c r="R21" s="40">
        <f t="shared" si="8"/>
        <v>0.44186046511627891</v>
      </c>
      <c r="S21" s="45">
        <f>COUNTIF(Vertices[Clustering Coefficient], "&gt;= " &amp; R21) - COUNTIF(Vertices[Clustering Coefficient], "&gt;=" &amp; R22)</f>
        <v>0</v>
      </c>
      <c r="T21" s="40">
        <f t="shared" ca="1" si="9"/>
        <v>40480.226571113264</v>
      </c>
      <c r="U21" s="41">
        <f t="shared" ca="1" si="0"/>
        <v>6</v>
      </c>
    </row>
    <row r="22" spans="1:21">
      <c r="A22" s="131"/>
      <c r="B22" s="131"/>
      <c r="D22" s="33">
        <f t="shared" si="1"/>
        <v>0</v>
      </c>
      <c r="E22" s="3">
        <f>COUNTIF(Vertices[Degree], "&gt;= " &amp; D22) - COUNTIF(Vertices[Degree], "&gt;=" &amp; D23)</f>
        <v>0</v>
      </c>
      <c r="F22" s="38">
        <f t="shared" si="2"/>
        <v>13.488372093023253</v>
      </c>
      <c r="G22" s="39">
        <f>COUNTIF(Vertices[In-Degree], "&gt;= " &amp; F22) - COUNTIF(Vertices[In-Degree], "&gt;=" &amp; F23)</f>
        <v>1</v>
      </c>
      <c r="H22" s="38">
        <f t="shared" si="3"/>
        <v>2.3255813953488378</v>
      </c>
      <c r="I22" s="39">
        <f>COUNTIF(Vertices[Out-Degree], "&gt;= " &amp; H22) - COUNTIF(Vertices[Out-Degree], "&gt;=" &amp; H23)</f>
        <v>0</v>
      </c>
      <c r="J22" s="38">
        <f t="shared" si="4"/>
        <v>377.67441860465135</v>
      </c>
      <c r="K22" s="39">
        <f>COUNTIF(Vertices[Betweenness Centrality], "&gt;= " &amp; J22) - COUNTIF(Vertices[Betweenness Centrality], "&gt;=" &amp; J23)</f>
        <v>0</v>
      </c>
      <c r="L22" s="38">
        <f t="shared" si="5"/>
        <v>0.46511627906976727</v>
      </c>
      <c r="M22" s="39">
        <f>COUNTIF(Vertices[Closeness Centrality], "&gt;= " &amp; L22) - COUNTIF(Vertices[Closeness Centrality], "&gt;=" &amp; L23)</f>
        <v>0</v>
      </c>
      <c r="N22" s="38">
        <f t="shared" si="6"/>
        <v>6.8506511627906982E-2</v>
      </c>
      <c r="O22" s="39">
        <f>COUNTIF(Vertices[Eigenvector Centrality], "&gt;= " &amp; N22) - COUNTIF(Vertices[Eigenvector Centrality], "&gt;=" &amp; N23)</f>
        <v>0</v>
      </c>
      <c r="P22" s="38">
        <f t="shared" si="7"/>
        <v>6.7136044651162798</v>
      </c>
      <c r="Q22" s="39">
        <f>COUNTIF(Vertices[PageRank], "&gt;= " &amp; P22) - COUNTIF(Vertices[PageRank], "&gt;=" &amp; P23)</f>
        <v>1</v>
      </c>
      <c r="R22" s="38">
        <f t="shared" si="8"/>
        <v>0.46511627906976727</v>
      </c>
      <c r="S22" s="44">
        <f>COUNTIF(Vertices[Clustering Coefficient], "&gt;= " &amp; R22) - COUNTIF(Vertices[Clustering Coefficient], "&gt;=" &amp; R23)</f>
        <v>0</v>
      </c>
      <c r="T22" s="38">
        <f t="shared" ca="1" si="9"/>
        <v>40548.638519056847</v>
      </c>
      <c r="U22" s="39">
        <f t="shared" ca="1" si="0"/>
        <v>5</v>
      </c>
    </row>
    <row r="23" spans="1:21">
      <c r="A23" s="35" t="s">
        <v>157</v>
      </c>
      <c r="B23" s="35">
        <v>2.796292040144028E-3</v>
      </c>
      <c r="D23" s="33">
        <f t="shared" si="1"/>
        <v>0</v>
      </c>
      <c r="E23" s="3">
        <f>COUNTIF(Vertices[Degree], "&gt;= " &amp; D23) - COUNTIF(Vertices[Degree], "&gt;=" &amp; D24)</f>
        <v>0</v>
      </c>
      <c r="F23" s="40">
        <f t="shared" si="2"/>
        <v>14.162790697674415</v>
      </c>
      <c r="G23" s="41">
        <f>COUNTIF(Vertices[In-Degree], "&gt;= " &amp; F23) - COUNTIF(Vertices[In-Degree], "&gt;=" &amp; F24)</f>
        <v>0</v>
      </c>
      <c r="H23" s="40">
        <f t="shared" si="3"/>
        <v>2.4418604651162799</v>
      </c>
      <c r="I23" s="41">
        <f>COUNTIF(Vertices[Out-Degree], "&gt;= " &amp; H23) - COUNTIF(Vertices[Out-Degree], "&gt;=" &amp; H24)</f>
        <v>0</v>
      </c>
      <c r="J23" s="40">
        <f t="shared" si="4"/>
        <v>396.55813953488394</v>
      </c>
      <c r="K23" s="41">
        <f>COUNTIF(Vertices[Betweenness Centrality], "&gt;= " &amp; J23) - COUNTIF(Vertices[Betweenness Centrality], "&gt;=" &amp; J24)</f>
        <v>0</v>
      </c>
      <c r="L23" s="40">
        <f t="shared" si="5"/>
        <v>0.48837209302325563</v>
      </c>
      <c r="M23" s="41">
        <f>COUNTIF(Vertices[Closeness Centrality], "&gt;= " &amp; L23) - COUNTIF(Vertices[Closeness Centrality], "&gt;=" &amp; L24)</f>
        <v>9</v>
      </c>
      <c r="N23" s="40">
        <f t="shared" si="6"/>
        <v>7.1931837209302338E-2</v>
      </c>
      <c r="O23" s="41">
        <f>COUNTIF(Vertices[Eigenvector Centrality], "&gt;= " &amp; N23) - COUNTIF(Vertices[Eigenvector Centrality], "&gt;=" &amp; N24)</f>
        <v>0</v>
      </c>
      <c r="P23" s="40">
        <f t="shared" si="7"/>
        <v>7.0245274883720938</v>
      </c>
      <c r="Q23" s="41">
        <f>COUNTIF(Vertices[PageRank], "&gt;= " &amp; P23) - COUNTIF(Vertices[PageRank], "&gt;=" &amp; P24)</f>
        <v>0</v>
      </c>
      <c r="R23" s="40">
        <f t="shared" si="8"/>
        <v>0.48837209302325563</v>
      </c>
      <c r="S23" s="45">
        <f>COUNTIF(Vertices[Clustering Coefficient], "&gt;= " &amp; R23) - COUNTIF(Vertices[Clustering Coefficient], "&gt;=" &amp; R24)</f>
        <v>2</v>
      </c>
      <c r="T23" s="40">
        <f t="shared" ca="1" si="9"/>
        <v>40617.05046700043</v>
      </c>
      <c r="U23" s="41">
        <f t="shared" ca="1" si="0"/>
        <v>6</v>
      </c>
    </row>
    <row r="24" spans="1:21">
      <c r="A24" s="35" t="s">
        <v>2418</v>
      </c>
      <c r="B24" s="35">
        <v>0.71926199999999996</v>
      </c>
      <c r="D24" s="33">
        <f t="shared" si="1"/>
        <v>0</v>
      </c>
      <c r="E24" s="3">
        <f>COUNTIF(Vertices[Degree], "&gt;= " &amp; D24) - COUNTIF(Vertices[Degree], "&gt;=" &amp; D25)</f>
        <v>0</v>
      </c>
      <c r="F24" s="38">
        <f t="shared" si="2"/>
        <v>14.837209302325578</v>
      </c>
      <c r="G24" s="39">
        <f>COUNTIF(Vertices[In-Degree], "&gt;= " &amp; F24) - COUNTIF(Vertices[In-Degree], "&gt;=" &amp; F25)</f>
        <v>0</v>
      </c>
      <c r="H24" s="38">
        <f t="shared" si="3"/>
        <v>2.5581395348837219</v>
      </c>
      <c r="I24" s="39">
        <f>COUNTIF(Vertices[Out-Degree], "&gt;= " &amp; H24) - COUNTIF(Vertices[Out-Degree], "&gt;=" &amp; H25)</f>
        <v>0</v>
      </c>
      <c r="J24" s="38">
        <f t="shared" si="4"/>
        <v>415.44186046511652</v>
      </c>
      <c r="K24" s="39">
        <f>COUNTIF(Vertices[Betweenness Centrality], "&gt;= " &amp; J24) - COUNTIF(Vertices[Betweenness Centrality], "&gt;=" &amp; J25)</f>
        <v>0</v>
      </c>
      <c r="L24" s="38">
        <f t="shared" si="5"/>
        <v>0.51162790697674398</v>
      </c>
      <c r="M24" s="39">
        <f>COUNTIF(Vertices[Closeness Centrality], "&gt;= " &amp; L24) - COUNTIF(Vertices[Closeness Centrality], "&gt;=" &amp; L25)</f>
        <v>0</v>
      </c>
      <c r="N24" s="38">
        <f t="shared" si="6"/>
        <v>7.5357162790697693E-2</v>
      </c>
      <c r="O24" s="39">
        <f>COUNTIF(Vertices[Eigenvector Centrality], "&gt;= " &amp; N24) - COUNTIF(Vertices[Eigenvector Centrality], "&gt;=" &amp; N25)</f>
        <v>0</v>
      </c>
      <c r="P24" s="38">
        <f t="shared" si="7"/>
        <v>7.3354505116279078</v>
      </c>
      <c r="Q24" s="39">
        <f>COUNTIF(Vertices[PageRank], "&gt;= " &amp; P24) - COUNTIF(Vertices[PageRank], "&gt;=" &amp; P25)</f>
        <v>0</v>
      </c>
      <c r="R24" s="38">
        <f t="shared" si="8"/>
        <v>0.51162790697674398</v>
      </c>
      <c r="S24" s="44">
        <f>COUNTIF(Vertices[Clustering Coefficient], "&gt;= " &amp; R24) - COUNTIF(Vertices[Clustering Coefficient], "&gt;=" &amp; R25)</f>
        <v>0</v>
      </c>
      <c r="T24" s="38">
        <f t="shared" ca="1" si="9"/>
        <v>40685.462414944013</v>
      </c>
      <c r="U24" s="39">
        <f t="shared" ca="1" si="0"/>
        <v>10</v>
      </c>
    </row>
    <row r="25" spans="1:21">
      <c r="A25" s="131"/>
      <c r="B25" s="131"/>
      <c r="D25" s="33">
        <f t="shared" si="1"/>
        <v>0</v>
      </c>
      <c r="E25" s="3">
        <f>COUNTIF(Vertices[Degree], "&gt;= " &amp; D25) - COUNTIF(Vertices[Degree], "&gt;=" &amp; D26)</f>
        <v>0</v>
      </c>
      <c r="F25" s="40">
        <f t="shared" si="2"/>
        <v>15.51162790697674</v>
      </c>
      <c r="G25" s="41">
        <f>COUNTIF(Vertices[In-Degree], "&gt;= " &amp; F25) - COUNTIF(Vertices[In-Degree], "&gt;=" &amp; F26)</f>
        <v>0</v>
      </c>
      <c r="H25" s="40">
        <f t="shared" si="3"/>
        <v>2.674418604651164</v>
      </c>
      <c r="I25" s="41">
        <f>COUNTIF(Vertices[Out-Degree], "&gt;= " &amp; H25) - COUNTIF(Vertices[Out-Degree], "&gt;=" &amp; H26)</f>
        <v>0</v>
      </c>
      <c r="J25" s="40">
        <f t="shared" si="4"/>
        <v>434.3255813953491</v>
      </c>
      <c r="K25" s="41">
        <f>COUNTIF(Vertices[Betweenness Centrality], "&gt;= " &amp; J25) - COUNTIF(Vertices[Betweenness Centrality], "&gt;=" &amp; J26)</f>
        <v>0</v>
      </c>
      <c r="L25" s="40">
        <f t="shared" si="5"/>
        <v>0.5348837209302324</v>
      </c>
      <c r="M25" s="41">
        <f>COUNTIF(Vertices[Closeness Centrality], "&gt;= " &amp; L25) - COUNTIF(Vertices[Closeness Centrality], "&gt;=" &amp; L26)</f>
        <v>0</v>
      </c>
      <c r="N25" s="40">
        <f t="shared" si="6"/>
        <v>7.8782488372093049E-2</v>
      </c>
      <c r="O25" s="41">
        <f>COUNTIF(Vertices[Eigenvector Centrality], "&gt;= " &amp; N25) - COUNTIF(Vertices[Eigenvector Centrality], "&gt;=" &amp; N26)</f>
        <v>0</v>
      </c>
      <c r="P25" s="40">
        <f t="shared" si="7"/>
        <v>7.6463735348837218</v>
      </c>
      <c r="Q25" s="41">
        <f>COUNTIF(Vertices[PageRank], "&gt;= " &amp; P25) - COUNTIF(Vertices[PageRank], "&gt;=" &amp; P26)</f>
        <v>0</v>
      </c>
      <c r="R25" s="40">
        <f t="shared" si="8"/>
        <v>0.5348837209302324</v>
      </c>
      <c r="S25" s="45">
        <f>COUNTIF(Vertices[Clustering Coefficient], "&gt;= " &amp; R25) - COUNTIF(Vertices[Clustering Coefficient], "&gt;=" &amp; R26)</f>
        <v>0</v>
      </c>
      <c r="T25" s="40">
        <f t="shared" ca="1" si="9"/>
        <v>40753.874362887596</v>
      </c>
      <c r="U25" s="41">
        <f t="shared" ca="1" si="0"/>
        <v>9</v>
      </c>
    </row>
    <row r="26" spans="1:21">
      <c r="A26" s="35" t="s">
        <v>2419</v>
      </c>
      <c r="B26" s="35" t="s">
        <v>2420</v>
      </c>
      <c r="D26" s="33">
        <f t="shared" si="1"/>
        <v>0</v>
      </c>
      <c r="E26" s="3">
        <f>COUNTIF(Vertices[Degree], "&gt;= " &amp; D26) - COUNTIF(Vertices[Degree], "&gt;=" &amp; D27)</f>
        <v>0</v>
      </c>
      <c r="F26" s="38">
        <f t="shared" si="2"/>
        <v>16.186046511627904</v>
      </c>
      <c r="G26" s="39">
        <f>COUNTIF(Vertices[In-Degree], "&gt;= " &amp; F26) - COUNTIF(Vertices[In-Degree], "&gt;=" &amp; F27)</f>
        <v>0</v>
      </c>
      <c r="H26" s="38">
        <f t="shared" si="3"/>
        <v>2.7906976744186061</v>
      </c>
      <c r="I26" s="39">
        <f>COUNTIF(Vertices[Out-Degree], "&gt;= " &amp; H26) - COUNTIF(Vertices[Out-Degree], "&gt;=" &amp; H27)</f>
        <v>0</v>
      </c>
      <c r="J26" s="38">
        <f t="shared" si="4"/>
        <v>453.20930232558169</v>
      </c>
      <c r="K26" s="39">
        <f>COUNTIF(Vertices[Betweenness Centrality], "&gt;= " &amp; J26) - COUNTIF(Vertices[Betweenness Centrality], "&gt;=" &amp; J27)</f>
        <v>0</v>
      </c>
      <c r="L26" s="38">
        <f t="shared" si="5"/>
        <v>0.55813953488372081</v>
      </c>
      <c r="M26" s="39">
        <f>COUNTIF(Vertices[Closeness Centrality], "&gt;= " &amp; L26) - COUNTIF(Vertices[Closeness Centrality], "&gt;=" &amp; L27)</f>
        <v>0</v>
      </c>
      <c r="N26" s="38">
        <f t="shared" si="6"/>
        <v>8.2207813953488404E-2</v>
      </c>
      <c r="O26" s="39">
        <f>COUNTIF(Vertices[Eigenvector Centrality], "&gt;= " &amp; N26) - COUNTIF(Vertices[Eigenvector Centrality], "&gt;=" &amp; N27)</f>
        <v>0</v>
      </c>
      <c r="P26" s="38">
        <f t="shared" si="7"/>
        <v>7.9572965581395358</v>
      </c>
      <c r="Q26" s="39">
        <f>COUNTIF(Vertices[PageRank], "&gt;= " &amp; P26) - COUNTIF(Vertices[PageRank], "&gt;=" &amp; P27)</f>
        <v>0</v>
      </c>
      <c r="R26" s="38">
        <f t="shared" si="8"/>
        <v>0.55813953488372081</v>
      </c>
      <c r="S26" s="44">
        <f>COUNTIF(Vertices[Clustering Coefficient], "&gt;= " &amp; R26) - COUNTIF(Vertices[Clustering Coefficient], "&gt;=" &amp; R27)</f>
        <v>4</v>
      </c>
      <c r="T26" s="38">
        <f t="shared" ca="1" si="9"/>
        <v>40822.286310831179</v>
      </c>
      <c r="U26" s="39">
        <f t="shared" ca="1" si="0"/>
        <v>8</v>
      </c>
    </row>
    <row r="27" spans="1:21">
      <c r="D27" s="33">
        <f t="shared" si="1"/>
        <v>0</v>
      </c>
      <c r="E27" s="3">
        <f>COUNTIF(Vertices[Degree], "&gt;= " &amp; D27) - COUNTIF(Vertices[Degree], "&gt;=" &amp; D28)</f>
        <v>0</v>
      </c>
      <c r="F27" s="40">
        <f t="shared" si="2"/>
        <v>16.860465116279066</v>
      </c>
      <c r="G27" s="41">
        <f>COUNTIF(Vertices[In-Degree], "&gt;= " &amp; F27) - COUNTIF(Vertices[In-Degree], "&gt;=" &amp; F28)</f>
        <v>0</v>
      </c>
      <c r="H27" s="40">
        <f t="shared" si="3"/>
        <v>2.9069767441860481</v>
      </c>
      <c r="I27" s="41">
        <f>COUNTIF(Vertices[Out-Degree], "&gt;= " &amp; H27) - COUNTIF(Vertices[Out-Degree], "&gt;=" &amp; H28)</f>
        <v>4</v>
      </c>
      <c r="J27" s="40">
        <f t="shared" si="4"/>
        <v>472.09302325581427</v>
      </c>
      <c r="K27" s="41">
        <f>COUNTIF(Vertices[Betweenness Centrality], "&gt;= " &amp; J27) - COUNTIF(Vertices[Betweenness Centrality], "&gt;=" &amp; J28)</f>
        <v>0</v>
      </c>
      <c r="L27" s="40">
        <f t="shared" si="5"/>
        <v>0.58139534883720922</v>
      </c>
      <c r="M27" s="41">
        <f>COUNTIF(Vertices[Closeness Centrality], "&gt;= " &amp; L27) - COUNTIF(Vertices[Closeness Centrality], "&gt;=" &amp; L28)</f>
        <v>0</v>
      </c>
      <c r="N27" s="40">
        <f t="shared" si="6"/>
        <v>8.5633139534883759E-2</v>
      </c>
      <c r="O27" s="41">
        <f>COUNTIF(Vertices[Eigenvector Centrality], "&gt;= " &amp; N27) - COUNTIF(Vertices[Eigenvector Centrality], "&gt;=" &amp; N28)</f>
        <v>0</v>
      </c>
      <c r="P27" s="40">
        <f t="shared" si="7"/>
        <v>8.2682195813953498</v>
      </c>
      <c r="Q27" s="41">
        <f>COUNTIF(Vertices[PageRank], "&gt;= " &amp; P27) - COUNTIF(Vertices[PageRank], "&gt;=" &amp; P28)</f>
        <v>0</v>
      </c>
      <c r="R27" s="40">
        <f t="shared" si="8"/>
        <v>0.58139534883720922</v>
      </c>
      <c r="S27" s="45">
        <f>COUNTIF(Vertices[Clustering Coefficient], "&gt;= " &amp; R27) - COUNTIF(Vertices[Clustering Coefficient], "&gt;=" &amp; R28)</f>
        <v>0</v>
      </c>
      <c r="T27" s="40">
        <f t="shared" ca="1" si="9"/>
        <v>40890.698258774763</v>
      </c>
      <c r="U27" s="41">
        <f t="shared" ca="1" si="0"/>
        <v>3</v>
      </c>
    </row>
    <row r="28" spans="1:21">
      <c r="D28" s="33">
        <f t="shared" si="1"/>
        <v>0</v>
      </c>
      <c r="E28" s="3">
        <f>COUNTIF(Vertices[Degree], "&gt;= " &amp; D28) - COUNTIF(Vertices[Degree], "&gt;=" &amp; D29)</f>
        <v>0</v>
      </c>
      <c r="F28" s="38">
        <f t="shared" si="2"/>
        <v>17.534883720930228</v>
      </c>
      <c r="G28" s="39">
        <f>COUNTIF(Vertices[In-Degree], "&gt;= " &amp; F28) - COUNTIF(Vertices[In-Degree], "&gt;=" &amp; F29)</f>
        <v>0</v>
      </c>
      <c r="H28" s="38">
        <f t="shared" si="3"/>
        <v>3.0232558139534902</v>
      </c>
      <c r="I28" s="39">
        <f>COUNTIF(Vertices[Out-Degree], "&gt;= " &amp; H28) - COUNTIF(Vertices[Out-Degree], "&gt;=" &amp; H29)</f>
        <v>0</v>
      </c>
      <c r="J28" s="38">
        <f t="shared" si="4"/>
        <v>490.97674418604686</v>
      </c>
      <c r="K28" s="39">
        <f>COUNTIF(Vertices[Betweenness Centrality], "&gt;= " &amp; J28) - COUNTIF(Vertices[Betweenness Centrality], "&gt;=" &amp; J29)</f>
        <v>0</v>
      </c>
      <c r="L28" s="38">
        <f t="shared" si="5"/>
        <v>0.60465116279069764</v>
      </c>
      <c r="M28" s="39">
        <f>COUNTIF(Vertices[Closeness Centrality], "&gt;= " &amp; L28) - COUNTIF(Vertices[Closeness Centrality], "&gt;=" &amp; L29)</f>
        <v>0</v>
      </c>
      <c r="N28" s="38">
        <f t="shared" si="6"/>
        <v>8.9058465116279115E-2</v>
      </c>
      <c r="O28" s="39">
        <f>COUNTIF(Vertices[Eigenvector Centrality], "&gt;= " &amp; N28) - COUNTIF(Vertices[Eigenvector Centrality], "&gt;=" &amp; N29)</f>
        <v>0</v>
      </c>
      <c r="P28" s="38">
        <f t="shared" si="7"/>
        <v>8.5791426046511639</v>
      </c>
      <c r="Q28" s="39">
        <f>COUNTIF(Vertices[PageRank], "&gt;= " &amp; P28) - COUNTIF(Vertices[PageRank], "&gt;=" &amp; P29)</f>
        <v>0</v>
      </c>
      <c r="R28" s="38">
        <f t="shared" si="8"/>
        <v>0.60465116279069764</v>
      </c>
      <c r="S28" s="44">
        <f>COUNTIF(Vertices[Clustering Coefficient], "&gt;= " &amp; R28) - COUNTIF(Vertices[Clustering Coefficient], "&gt;=" &amp; R29)</f>
        <v>0</v>
      </c>
      <c r="T28" s="38">
        <f t="shared" ca="1" si="9"/>
        <v>40959.110206718346</v>
      </c>
      <c r="U28" s="39">
        <f t="shared" ca="1" si="0"/>
        <v>5</v>
      </c>
    </row>
    <row r="29" spans="1:21">
      <c r="A29" t="s">
        <v>162</v>
      </c>
      <c r="B29" t="s">
        <v>17</v>
      </c>
      <c r="D29" s="33">
        <f t="shared" si="1"/>
        <v>0</v>
      </c>
      <c r="E29" s="3">
        <f>COUNTIF(Vertices[Degree], "&gt;= " &amp; D29) - COUNTIF(Vertices[Degree], "&gt;=" &amp; D30)</f>
        <v>0</v>
      </c>
      <c r="F29" s="40">
        <f t="shared" si="2"/>
        <v>18.20930232558139</v>
      </c>
      <c r="G29" s="41">
        <f>COUNTIF(Vertices[In-Degree], "&gt;= " &amp; F29) - COUNTIF(Vertices[In-Degree], "&gt;=" &amp; F30)</f>
        <v>0</v>
      </c>
      <c r="H29" s="40">
        <f t="shared" si="3"/>
        <v>3.1395348837209323</v>
      </c>
      <c r="I29" s="41">
        <f>COUNTIF(Vertices[Out-Degree], "&gt;= " &amp; H29) - COUNTIF(Vertices[Out-Degree], "&gt;=" &amp; H30)</f>
        <v>0</v>
      </c>
      <c r="J29" s="40">
        <f t="shared" si="4"/>
        <v>509.86046511627944</v>
      </c>
      <c r="K29" s="41">
        <f>COUNTIF(Vertices[Betweenness Centrality], "&gt;= " &amp; J29) - COUNTIF(Vertices[Betweenness Centrality], "&gt;=" &amp; J30)</f>
        <v>0</v>
      </c>
      <c r="L29" s="40">
        <f t="shared" si="5"/>
        <v>0.62790697674418605</v>
      </c>
      <c r="M29" s="41">
        <f>COUNTIF(Vertices[Closeness Centrality], "&gt;= " &amp; L29) - COUNTIF(Vertices[Closeness Centrality], "&gt;=" &amp; L30)</f>
        <v>0</v>
      </c>
      <c r="N29" s="40">
        <f t="shared" si="6"/>
        <v>9.248379069767447E-2</v>
      </c>
      <c r="O29" s="41">
        <f>COUNTIF(Vertices[Eigenvector Centrality], "&gt;= " &amp; N29) - COUNTIF(Vertices[Eigenvector Centrality], "&gt;=" &amp; N30)</f>
        <v>0</v>
      </c>
      <c r="P29" s="40">
        <f t="shared" si="7"/>
        <v>8.8900656279069779</v>
      </c>
      <c r="Q29" s="41">
        <f>COUNTIF(Vertices[PageRank], "&gt;= " &amp; P29) - COUNTIF(Vertices[PageRank], "&gt;=" &amp; P30)</f>
        <v>0</v>
      </c>
      <c r="R29" s="40">
        <f t="shared" si="8"/>
        <v>0.62790697674418605</v>
      </c>
      <c r="S29" s="45">
        <f>COUNTIF(Vertices[Clustering Coefficient], "&gt;= " &amp; R29) - COUNTIF(Vertices[Clustering Coefficient], "&gt;=" &amp; R30)</f>
        <v>0</v>
      </c>
      <c r="T29" s="40">
        <f t="shared" ca="1" si="9"/>
        <v>41027.522154661929</v>
      </c>
      <c r="U29" s="41">
        <f t="shared" ca="1" si="0"/>
        <v>3</v>
      </c>
    </row>
    <row r="30" spans="1:21">
      <c r="A30" s="34"/>
      <c r="B30" s="34"/>
      <c r="D30" s="33">
        <f t="shared" si="1"/>
        <v>0</v>
      </c>
      <c r="E30" s="3">
        <f>COUNTIF(Vertices[Degree], "&gt;= " &amp; D30) - COUNTIF(Vertices[Degree], "&gt;=" &amp; D31)</f>
        <v>0</v>
      </c>
      <c r="F30" s="38">
        <f t="shared" si="2"/>
        <v>18.883720930232553</v>
      </c>
      <c r="G30" s="39">
        <f>COUNTIF(Vertices[In-Degree], "&gt;= " &amp; F30) - COUNTIF(Vertices[In-Degree], "&gt;=" &amp; F31)</f>
        <v>0</v>
      </c>
      <c r="H30" s="38">
        <f t="shared" si="3"/>
        <v>3.2558139534883743</v>
      </c>
      <c r="I30" s="39">
        <f>COUNTIF(Vertices[Out-Degree], "&gt;= " &amp; H30) - COUNTIF(Vertices[Out-Degree], "&gt;=" &amp; H31)</f>
        <v>0</v>
      </c>
      <c r="J30" s="38">
        <f t="shared" si="4"/>
        <v>528.74418604651203</v>
      </c>
      <c r="K30" s="39">
        <f>COUNTIF(Vertices[Betweenness Centrality], "&gt;= " &amp; J30) - COUNTIF(Vertices[Betweenness Centrality], "&gt;=" &amp; J31)</f>
        <v>0</v>
      </c>
      <c r="L30" s="38">
        <f t="shared" si="5"/>
        <v>0.65116279069767447</v>
      </c>
      <c r="M30" s="39">
        <f>COUNTIF(Vertices[Closeness Centrality], "&gt;= " &amp; L30) - COUNTIF(Vertices[Closeness Centrality], "&gt;=" &amp; L31)</f>
        <v>0</v>
      </c>
      <c r="N30" s="38">
        <f t="shared" si="6"/>
        <v>9.5909116279069825E-2</v>
      </c>
      <c r="O30" s="39">
        <f>COUNTIF(Vertices[Eigenvector Centrality], "&gt;= " &amp; N30) - COUNTIF(Vertices[Eigenvector Centrality], "&gt;=" &amp; N31)</f>
        <v>0</v>
      </c>
      <c r="P30" s="38">
        <f t="shared" si="7"/>
        <v>9.2009886511627919</v>
      </c>
      <c r="Q30" s="39">
        <f>COUNTIF(Vertices[PageRank], "&gt;= " &amp; P30) - COUNTIF(Vertices[PageRank], "&gt;=" &amp; P31)</f>
        <v>0</v>
      </c>
      <c r="R30" s="38">
        <f t="shared" si="8"/>
        <v>0.65116279069767447</v>
      </c>
      <c r="S30" s="44">
        <f>COUNTIF(Vertices[Clustering Coefficient], "&gt;= " &amp; R30) - COUNTIF(Vertices[Clustering Coefficient], "&gt;=" &amp; R31)</f>
        <v>1</v>
      </c>
      <c r="T30" s="38">
        <f t="shared" ca="1" si="9"/>
        <v>41095.934102605512</v>
      </c>
      <c r="U30" s="39">
        <f t="shared" ca="1" si="0"/>
        <v>5</v>
      </c>
    </row>
    <row r="31" spans="1:21">
      <c r="D31" s="33">
        <f t="shared" si="1"/>
        <v>0</v>
      </c>
      <c r="E31" s="3">
        <f>COUNTIF(Vertices[Degree], "&gt;= " &amp; D31) - COUNTIF(Vertices[Degree], "&gt;=" &amp; D32)</f>
        <v>0</v>
      </c>
      <c r="F31" s="40">
        <f t="shared" si="2"/>
        <v>19.558139534883715</v>
      </c>
      <c r="G31" s="41">
        <f>COUNTIF(Vertices[In-Degree], "&gt;= " &amp; F31) - COUNTIF(Vertices[In-Degree], "&gt;=" &amp; F32)</f>
        <v>0</v>
      </c>
      <c r="H31" s="40">
        <f t="shared" si="3"/>
        <v>3.3720930232558164</v>
      </c>
      <c r="I31" s="41">
        <f>COUNTIF(Vertices[Out-Degree], "&gt;= " &amp; H31) - COUNTIF(Vertices[Out-Degree], "&gt;=" &amp; H32)</f>
        <v>0</v>
      </c>
      <c r="J31" s="40">
        <f t="shared" si="4"/>
        <v>547.62790697674461</v>
      </c>
      <c r="K31" s="41">
        <f>COUNTIF(Vertices[Betweenness Centrality], "&gt;= " &amp; J31) - COUNTIF(Vertices[Betweenness Centrality], "&gt;=" &amp; J32)</f>
        <v>0</v>
      </c>
      <c r="L31" s="40">
        <f t="shared" si="5"/>
        <v>0.67441860465116288</v>
      </c>
      <c r="M31" s="41">
        <f>COUNTIF(Vertices[Closeness Centrality], "&gt;= " &amp; L31) - COUNTIF(Vertices[Closeness Centrality], "&gt;=" &amp; L32)</f>
        <v>0</v>
      </c>
      <c r="N31" s="40">
        <f t="shared" si="6"/>
        <v>9.9334441860465181E-2</v>
      </c>
      <c r="O31" s="41">
        <f>COUNTIF(Vertices[Eigenvector Centrality], "&gt;= " &amp; N31) - COUNTIF(Vertices[Eigenvector Centrality], "&gt;=" &amp; N32)</f>
        <v>0</v>
      </c>
      <c r="P31" s="40">
        <f t="shared" si="7"/>
        <v>9.5119116744186059</v>
      </c>
      <c r="Q31" s="41">
        <f>COUNTIF(Vertices[PageRank], "&gt;= " &amp; P31) - COUNTIF(Vertices[PageRank], "&gt;=" &amp; P32)</f>
        <v>0</v>
      </c>
      <c r="R31" s="40">
        <f t="shared" si="8"/>
        <v>0.67441860465116288</v>
      </c>
      <c r="S31" s="45">
        <f>COUNTIF(Vertices[Clustering Coefficient], "&gt;= " &amp; R31) - COUNTIF(Vertices[Clustering Coefficient], "&gt;=" &amp; R32)</f>
        <v>0</v>
      </c>
      <c r="T31" s="40">
        <f t="shared" ca="1" si="9"/>
        <v>41164.346050549095</v>
      </c>
      <c r="U31" s="41">
        <f t="shared" ca="1" si="0"/>
        <v>2</v>
      </c>
    </row>
    <row r="32" spans="1:21">
      <c r="D32" s="33">
        <f t="shared" si="1"/>
        <v>0</v>
      </c>
      <c r="E32" s="3">
        <f>COUNTIF(Vertices[Degree], "&gt;= " &amp; D32) - COUNTIF(Vertices[Degree], "&gt;=" &amp; D33)</f>
        <v>0</v>
      </c>
      <c r="F32" s="38">
        <f t="shared" si="2"/>
        <v>20.232558139534877</v>
      </c>
      <c r="G32" s="39">
        <f>COUNTIF(Vertices[In-Degree], "&gt;= " &amp; F32) - COUNTIF(Vertices[In-Degree], "&gt;=" &amp; F33)</f>
        <v>0</v>
      </c>
      <c r="H32" s="38">
        <f t="shared" si="3"/>
        <v>3.4883720930232585</v>
      </c>
      <c r="I32" s="39">
        <f>COUNTIF(Vertices[Out-Degree], "&gt;= " &amp; H32) - COUNTIF(Vertices[Out-Degree], "&gt;=" &amp; H33)</f>
        <v>0</v>
      </c>
      <c r="J32" s="38">
        <f t="shared" si="4"/>
        <v>566.5116279069772</v>
      </c>
      <c r="K32" s="39">
        <f>COUNTIF(Vertices[Betweenness Centrality], "&gt;= " &amp; J32) - COUNTIF(Vertices[Betweenness Centrality], "&gt;=" &amp; J33)</f>
        <v>0</v>
      </c>
      <c r="L32" s="38">
        <f t="shared" si="5"/>
        <v>0.69767441860465129</v>
      </c>
      <c r="M32" s="39">
        <f>COUNTIF(Vertices[Closeness Centrality], "&gt;= " &amp; L32) - COUNTIF(Vertices[Closeness Centrality], "&gt;=" &amp; L33)</f>
        <v>0</v>
      </c>
      <c r="N32" s="38">
        <f t="shared" si="6"/>
        <v>0.10275976744186054</v>
      </c>
      <c r="O32" s="39">
        <f>COUNTIF(Vertices[Eigenvector Centrality], "&gt;= " &amp; N32) - COUNTIF(Vertices[Eigenvector Centrality], "&gt;=" &amp; N33)</f>
        <v>0</v>
      </c>
      <c r="P32" s="38">
        <f t="shared" si="7"/>
        <v>9.8228346976744199</v>
      </c>
      <c r="Q32" s="39">
        <f>COUNTIF(Vertices[PageRank], "&gt;= " &amp; P32) - COUNTIF(Vertices[PageRank], "&gt;=" &amp; P33)</f>
        <v>0</v>
      </c>
      <c r="R32" s="38">
        <f t="shared" si="8"/>
        <v>0.69767441860465129</v>
      </c>
      <c r="S32" s="44">
        <f>COUNTIF(Vertices[Clustering Coefficient], "&gt;= " &amp; R32) - COUNTIF(Vertices[Clustering Coefficient], "&gt;=" &amp; R33)</f>
        <v>0</v>
      </c>
      <c r="T32" s="38">
        <f t="shared" ca="1" si="9"/>
        <v>41232.757998492678</v>
      </c>
      <c r="U32" s="39">
        <f t="shared" ca="1" si="0"/>
        <v>6</v>
      </c>
    </row>
    <row r="33" spans="1:21">
      <c r="D33" s="33">
        <f t="shared" si="1"/>
        <v>0</v>
      </c>
      <c r="E33" s="3">
        <f>COUNTIF(Vertices[Degree], "&gt;= " &amp; D33) - COUNTIF(Vertices[Degree], "&gt;=" &amp; D34)</f>
        <v>0</v>
      </c>
      <c r="F33" s="40">
        <f t="shared" si="2"/>
        <v>20.906976744186039</v>
      </c>
      <c r="G33" s="41">
        <f>COUNTIF(Vertices[In-Degree], "&gt;= " &amp; F33) - COUNTIF(Vertices[In-Degree], "&gt;=" &amp; F34)</f>
        <v>0</v>
      </c>
      <c r="H33" s="40">
        <f t="shared" si="3"/>
        <v>3.6046511627907005</v>
      </c>
      <c r="I33" s="41">
        <f>COUNTIF(Vertices[Out-Degree], "&gt;= " &amp; H33) - COUNTIF(Vertices[Out-Degree], "&gt;=" &amp; H34)</f>
        <v>0</v>
      </c>
      <c r="J33" s="40">
        <f t="shared" si="4"/>
        <v>585.39534883720978</v>
      </c>
      <c r="K33" s="41">
        <f>COUNTIF(Vertices[Betweenness Centrality], "&gt;= " &amp; J33) - COUNTIF(Vertices[Betweenness Centrality], "&gt;=" &amp; J34)</f>
        <v>0</v>
      </c>
      <c r="L33" s="40">
        <f t="shared" si="5"/>
        <v>0.72093023255813971</v>
      </c>
      <c r="M33" s="41">
        <f>COUNTIF(Vertices[Closeness Centrality], "&gt;= " &amp; L33) - COUNTIF(Vertices[Closeness Centrality], "&gt;=" &amp; L34)</f>
        <v>0</v>
      </c>
      <c r="N33" s="40">
        <f t="shared" si="6"/>
        <v>0.10618509302325589</v>
      </c>
      <c r="O33" s="41">
        <f>COUNTIF(Vertices[Eigenvector Centrality], "&gt;= " &amp; N33) - COUNTIF(Vertices[Eigenvector Centrality], "&gt;=" &amp; N34)</f>
        <v>0</v>
      </c>
      <c r="P33" s="40">
        <f t="shared" si="7"/>
        <v>10.133757720930234</v>
      </c>
      <c r="Q33" s="41">
        <f>COUNTIF(Vertices[PageRank], "&gt;= " &amp; P33) - COUNTIF(Vertices[PageRank], "&gt;=" &amp; P34)</f>
        <v>0</v>
      </c>
      <c r="R33" s="40">
        <f t="shared" si="8"/>
        <v>0.72093023255813971</v>
      </c>
      <c r="S33" s="45">
        <f>COUNTIF(Vertices[Clustering Coefficient], "&gt;= " &amp; R33) - COUNTIF(Vertices[Clustering Coefficient], "&gt;=" &amp; R34)</f>
        <v>0</v>
      </c>
      <c r="T33" s="40">
        <f t="shared" ca="1" si="9"/>
        <v>41301.169946436261</v>
      </c>
      <c r="U33" s="41">
        <f t="shared" ca="1" si="0"/>
        <v>4</v>
      </c>
    </row>
    <row r="34" spans="1:21">
      <c r="D34" s="33">
        <f t="shared" si="1"/>
        <v>0</v>
      </c>
      <c r="E34" s="3">
        <f>COUNTIF(Vertices[Degree], "&gt;= " &amp; D34) - COUNTIF(Vertices[Degree], "&gt;=" &amp; D35)</f>
        <v>0</v>
      </c>
      <c r="F34" s="38">
        <f t="shared" si="2"/>
        <v>21.581395348837201</v>
      </c>
      <c r="G34" s="39">
        <f>COUNTIF(Vertices[In-Degree], "&gt;= " &amp; F34) - COUNTIF(Vertices[In-Degree], "&gt;=" &amp; F35)</f>
        <v>0</v>
      </c>
      <c r="H34" s="38">
        <f t="shared" si="3"/>
        <v>3.7209302325581426</v>
      </c>
      <c r="I34" s="39">
        <f>COUNTIF(Vertices[Out-Degree], "&gt;= " &amp; H34) - COUNTIF(Vertices[Out-Degree], "&gt;=" &amp; H35)</f>
        <v>0</v>
      </c>
      <c r="J34" s="38">
        <f t="shared" si="4"/>
        <v>604.27906976744237</v>
      </c>
      <c r="K34" s="39">
        <f>COUNTIF(Vertices[Betweenness Centrality], "&gt;= " &amp; J34) - COUNTIF(Vertices[Betweenness Centrality], "&gt;=" &amp; J35)</f>
        <v>0</v>
      </c>
      <c r="L34" s="38">
        <f t="shared" si="5"/>
        <v>0.74418604651162812</v>
      </c>
      <c r="M34" s="39">
        <f>COUNTIF(Vertices[Closeness Centrality], "&gt;= " &amp; L34) - COUNTIF(Vertices[Closeness Centrality], "&gt;=" &amp; L35)</f>
        <v>0</v>
      </c>
      <c r="N34" s="38">
        <f t="shared" si="6"/>
        <v>0.10961041860465125</v>
      </c>
      <c r="O34" s="39">
        <f>COUNTIF(Vertices[Eigenvector Centrality], "&gt;= " &amp; N34) - COUNTIF(Vertices[Eigenvector Centrality], "&gt;=" &amp; N35)</f>
        <v>0</v>
      </c>
      <c r="P34" s="38">
        <f t="shared" si="7"/>
        <v>10.444680744186048</v>
      </c>
      <c r="Q34" s="39">
        <f>COUNTIF(Vertices[PageRank], "&gt;= " &amp; P34) - COUNTIF(Vertices[PageRank], "&gt;=" &amp; P35)</f>
        <v>0</v>
      </c>
      <c r="R34" s="38">
        <f t="shared" si="8"/>
        <v>0.74418604651162812</v>
      </c>
      <c r="S34" s="44">
        <f>COUNTIF(Vertices[Clustering Coefficient], "&gt;= " &amp; R34) - COUNTIF(Vertices[Clustering Coefficient], "&gt;=" &amp; R35)</f>
        <v>0</v>
      </c>
      <c r="T34" s="38">
        <f t="shared" ca="1" si="9"/>
        <v>41369.581894379844</v>
      </c>
      <c r="U34" s="39">
        <f t="shared" ca="1" si="0"/>
        <v>5</v>
      </c>
    </row>
    <row r="35" spans="1:21">
      <c r="D35" s="33">
        <f t="shared" si="1"/>
        <v>0</v>
      </c>
      <c r="E35" s="3">
        <f>COUNTIF(Vertices[Degree], "&gt;= " &amp; D35) - COUNTIF(Vertices[Degree], "&gt;=" &amp; D36)</f>
        <v>0</v>
      </c>
      <c r="F35" s="40">
        <f t="shared" si="2"/>
        <v>22.255813953488364</v>
      </c>
      <c r="G35" s="41">
        <f>COUNTIF(Vertices[In-Degree], "&gt;= " &amp; F35) - COUNTIF(Vertices[In-Degree], "&gt;=" &amp; F36)</f>
        <v>0</v>
      </c>
      <c r="H35" s="40">
        <f t="shared" si="3"/>
        <v>3.8372093023255847</v>
      </c>
      <c r="I35" s="41">
        <f>COUNTIF(Vertices[Out-Degree], "&gt;= " &amp; H35) - COUNTIF(Vertices[Out-Degree], "&gt;=" &amp; H36)</f>
        <v>0</v>
      </c>
      <c r="J35" s="40">
        <f t="shared" si="4"/>
        <v>623.16279069767495</v>
      </c>
      <c r="K35" s="41">
        <f>COUNTIF(Vertices[Betweenness Centrality], "&gt;= " &amp; J35) - COUNTIF(Vertices[Betweenness Centrality], "&gt;=" &amp; J36)</f>
        <v>0</v>
      </c>
      <c r="L35" s="40">
        <f t="shared" si="5"/>
        <v>0.76744186046511653</v>
      </c>
      <c r="M35" s="41">
        <f>COUNTIF(Vertices[Closeness Centrality], "&gt;= " &amp; L35) - COUNTIF(Vertices[Closeness Centrality], "&gt;=" &amp; L36)</f>
        <v>0</v>
      </c>
      <c r="N35" s="40">
        <f t="shared" si="6"/>
        <v>0.1130357441860466</v>
      </c>
      <c r="O35" s="41">
        <f>COUNTIF(Vertices[Eigenvector Centrality], "&gt;= " &amp; N35) - COUNTIF(Vertices[Eigenvector Centrality], "&gt;=" &amp; N36)</f>
        <v>0</v>
      </c>
      <c r="P35" s="40">
        <f t="shared" si="7"/>
        <v>10.755603767441862</v>
      </c>
      <c r="Q35" s="41">
        <f>COUNTIF(Vertices[PageRank], "&gt;= " &amp; P35) - COUNTIF(Vertices[PageRank], "&gt;=" &amp; P36)</f>
        <v>0</v>
      </c>
      <c r="R35" s="40">
        <f t="shared" si="8"/>
        <v>0.76744186046511653</v>
      </c>
      <c r="S35" s="45">
        <f>COUNTIF(Vertices[Clustering Coefficient], "&gt;= " &amp; R35) - COUNTIF(Vertices[Clustering Coefficient], "&gt;=" &amp; R36)</f>
        <v>0</v>
      </c>
      <c r="T35" s="40">
        <f t="shared" ca="1" si="9"/>
        <v>41437.993842323427</v>
      </c>
      <c r="U35" s="41">
        <f t="shared" ca="1" si="0"/>
        <v>5</v>
      </c>
    </row>
    <row r="36" spans="1:21">
      <c r="D36" s="33">
        <f t="shared" si="1"/>
        <v>0</v>
      </c>
      <c r="E36" s="3">
        <f>COUNTIF(Vertices[Degree], "&gt;= " &amp; D36) - COUNTIF(Vertices[Degree], "&gt;=" &amp; D37)</f>
        <v>0</v>
      </c>
      <c r="F36" s="38">
        <f t="shared" si="2"/>
        <v>22.930232558139526</v>
      </c>
      <c r="G36" s="39">
        <f>COUNTIF(Vertices[In-Degree], "&gt;= " &amp; F36) - COUNTIF(Vertices[In-Degree], "&gt;=" &amp; F37)</f>
        <v>0</v>
      </c>
      <c r="H36" s="38">
        <f t="shared" si="3"/>
        <v>3.9534883720930267</v>
      </c>
      <c r="I36" s="39">
        <f>COUNTIF(Vertices[Out-Degree], "&gt;= " &amp; H36) - COUNTIF(Vertices[Out-Degree], "&gt;=" &amp; H37)</f>
        <v>5</v>
      </c>
      <c r="J36" s="38">
        <f t="shared" si="4"/>
        <v>642.04651162790753</v>
      </c>
      <c r="K36" s="39">
        <f>COUNTIF(Vertices[Betweenness Centrality], "&gt;= " &amp; J36) - COUNTIF(Vertices[Betweenness Centrality], "&gt;=" &amp; J37)</f>
        <v>0</v>
      </c>
      <c r="L36" s="38">
        <f t="shared" si="5"/>
        <v>0.79069767441860495</v>
      </c>
      <c r="M36" s="39">
        <f>COUNTIF(Vertices[Closeness Centrality], "&gt;= " &amp; L36) - COUNTIF(Vertices[Closeness Centrality], "&gt;=" &amp; L37)</f>
        <v>0</v>
      </c>
      <c r="N36" s="38">
        <f t="shared" si="6"/>
        <v>0.11646106976744196</v>
      </c>
      <c r="O36" s="39">
        <f>COUNTIF(Vertices[Eigenvector Centrality], "&gt;= " &amp; N36) - COUNTIF(Vertices[Eigenvector Centrality], "&gt;=" &amp; N37)</f>
        <v>0</v>
      </c>
      <c r="P36" s="38">
        <f t="shared" si="7"/>
        <v>11.066526790697676</v>
      </c>
      <c r="Q36" s="39">
        <f>COUNTIF(Vertices[PageRank], "&gt;= " &amp; P36) - COUNTIF(Vertices[PageRank], "&gt;=" &amp; P37)</f>
        <v>0</v>
      </c>
      <c r="R36" s="38">
        <f t="shared" si="8"/>
        <v>0.79069767441860495</v>
      </c>
      <c r="S36" s="44">
        <f>COUNTIF(Vertices[Clustering Coefficient], "&gt;= " &amp; R36) - COUNTIF(Vertices[Clustering Coefficient], "&gt;=" &amp; R37)</f>
        <v>2</v>
      </c>
      <c r="T36" s="38">
        <f t="shared" ca="1" si="9"/>
        <v>41506.40579026701</v>
      </c>
      <c r="U36" s="39">
        <f t="shared" ca="1" si="0"/>
        <v>5</v>
      </c>
    </row>
    <row r="37" spans="1:21">
      <c r="D37" s="33">
        <f t="shared" si="1"/>
        <v>0</v>
      </c>
      <c r="E37" s="3">
        <f>COUNTIF(Vertices[Degree], "&gt;= " &amp; D37) - COUNTIF(Vertices[Degree], "&gt;=" &amp; D38)</f>
        <v>0</v>
      </c>
      <c r="F37" s="40">
        <f t="shared" si="2"/>
        <v>23.604651162790688</v>
      </c>
      <c r="G37" s="41">
        <f>COUNTIF(Vertices[In-Degree], "&gt;= " &amp; F37) - COUNTIF(Vertices[In-Degree], "&gt;=" &amp; F38)</f>
        <v>0</v>
      </c>
      <c r="H37" s="40">
        <f t="shared" si="3"/>
        <v>4.0697674418604688</v>
      </c>
      <c r="I37" s="41">
        <f>COUNTIF(Vertices[Out-Degree], "&gt;= " &amp; H37) - COUNTIF(Vertices[Out-Degree], "&gt;=" &amp; H38)</f>
        <v>0</v>
      </c>
      <c r="J37" s="40">
        <f t="shared" si="4"/>
        <v>660.93023255814012</v>
      </c>
      <c r="K37" s="41">
        <f>COUNTIF(Vertices[Betweenness Centrality], "&gt;= " &amp; J37) - COUNTIF(Vertices[Betweenness Centrality], "&gt;=" &amp; J38)</f>
        <v>0</v>
      </c>
      <c r="L37" s="40">
        <f t="shared" si="5"/>
        <v>0.81395348837209336</v>
      </c>
      <c r="M37" s="41">
        <f>COUNTIF(Vertices[Closeness Centrality], "&gt;= " &amp; L37) - COUNTIF(Vertices[Closeness Centrality], "&gt;=" &amp; L38)</f>
        <v>0</v>
      </c>
      <c r="N37" s="40">
        <f t="shared" si="6"/>
        <v>0.11988639534883731</v>
      </c>
      <c r="O37" s="41">
        <f>COUNTIF(Vertices[Eigenvector Centrality], "&gt;= " &amp; N37) - COUNTIF(Vertices[Eigenvector Centrality], "&gt;=" &amp; N38)</f>
        <v>0</v>
      </c>
      <c r="P37" s="40">
        <f t="shared" si="7"/>
        <v>11.37744981395349</v>
      </c>
      <c r="Q37" s="41">
        <f>COUNTIF(Vertices[PageRank], "&gt;= " &amp; P37) - COUNTIF(Vertices[PageRank], "&gt;=" &amp; P38)</f>
        <v>0</v>
      </c>
      <c r="R37" s="40">
        <f t="shared" si="8"/>
        <v>0.81395348837209336</v>
      </c>
      <c r="S37" s="45">
        <f>COUNTIF(Vertices[Clustering Coefficient], "&gt;= " &amp; R37) - COUNTIF(Vertices[Clustering Coefficient], "&gt;=" &amp; R38)</f>
        <v>0</v>
      </c>
      <c r="T37" s="40">
        <f t="shared" ca="1" si="9"/>
        <v>41574.817738210593</v>
      </c>
      <c r="U37" s="41">
        <f t="shared" ca="1" si="0"/>
        <v>1</v>
      </c>
    </row>
    <row r="38" spans="1:21">
      <c r="D38" s="33">
        <f t="shared" si="1"/>
        <v>0</v>
      </c>
      <c r="E38" s="3">
        <f>COUNTIF(Vertices[Degree], "&gt;= " &amp; D38) - COUNTIF(Vertices[Degree], "&gt;=" &amp; D39)</f>
        <v>0</v>
      </c>
      <c r="F38" s="38">
        <f t="shared" si="2"/>
        <v>24.27906976744185</v>
      </c>
      <c r="G38" s="39">
        <f>COUNTIF(Vertices[In-Degree], "&gt;= " &amp; F38) - COUNTIF(Vertices[In-Degree], "&gt;=" &amp; F39)</f>
        <v>0</v>
      </c>
      <c r="H38" s="38">
        <f t="shared" si="3"/>
        <v>4.1860465116279109</v>
      </c>
      <c r="I38" s="39">
        <f>COUNTIF(Vertices[Out-Degree], "&gt;= " &amp; H38) - COUNTIF(Vertices[Out-Degree], "&gt;=" &amp; H39)</f>
        <v>0</v>
      </c>
      <c r="J38" s="38">
        <f t="shared" si="4"/>
        <v>679.8139534883727</v>
      </c>
      <c r="K38" s="39">
        <f>COUNTIF(Vertices[Betweenness Centrality], "&gt;= " &amp; J38) - COUNTIF(Vertices[Betweenness Centrality], "&gt;=" &amp; J39)</f>
        <v>0</v>
      </c>
      <c r="L38" s="38">
        <f t="shared" si="5"/>
        <v>0.83720930232558177</v>
      </c>
      <c r="M38" s="39">
        <f>COUNTIF(Vertices[Closeness Centrality], "&gt;= " &amp; L38) - COUNTIF(Vertices[Closeness Centrality], "&gt;=" &amp; L39)</f>
        <v>0</v>
      </c>
      <c r="N38" s="38">
        <f t="shared" si="6"/>
        <v>0.12331172093023267</v>
      </c>
      <c r="O38" s="39">
        <f>COUNTIF(Vertices[Eigenvector Centrality], "&gt;= " &amp; N38) - COUNTIF(Vertices[Eigenvector Centrality], "&gt;=" &amp; N39)</f>
        <v>0</v>
      </c>
      <c r="P38" s="38">
        <f t="shared" si="7"/>
        <v>11.688372837209304</v>
      </c>
      <c r="Q38" s="39">
        <f>COUNTIF(Vertices[PageRank], "&gt;= " &amp; P38) - COUNTIF(Vertices[PageRank], "&gt;=" &amp; P39)</f>
        <v>0</v>
      </c>
      <c r="R38" s="38">
        <f t="shared" si="8"/>
        <v>0.83720930232558177</v>
      </c>
      <c r="S38" s="44">
        <f>COUNTIF(Vertices[Clustering Coefficient], "&gt;= " &amp; R38) - COUNTIF(Vertices[Clustering Coefficient], "&gt;=" &amp; R39)</f>
        <v>0</v>
      </c>
      <c r="T38" s="38">
        <f t="shared" ca="1" si="9"/>
        <v>41643.229686154176</v>
      </c>
      <c r="U38" s="39">
        <f t="shared" ca="1" si="0"/>
        <v>4</v>
      </c>
    </row>
    <row r="39" spans="1:21">
      <c r="D39" s="33">
        <f t="shared" si="1"/>
        <v>0</v>
      </c>
      <c r="E39" s="3">
        <f>COUNTIF(Vertices[Degree], "&gt;= " &amp; D39) - COUNTIF(Vertices[Degree], "&gt;=" &amp; D40)</f>
        <v>0</v>
      </c>
      <c r="F39" s="40">
        <f t="shared" si="2"/>
        <v>24.953488372093013</v>
      </c>
      <c r="G39" s="41">
        <f>COUNTIF(Vertices[In-Degree], "&gt;= " &amp; F39) - COUNTIF(Vertices[In-Degree], "&gt;=" &amp; F40)</f>
        <v>0</v>
      </c>
      <c r="H39" s="40">
        <f t="shared" si="3"/>
        <v>4.3023255813953529</v>
      </c>
      <c r="I39" s="41">
        <f>COUNTIF(Vertices[Out-Degree], "&gt;= " &amp; H39) - COUNTIF(Vertices[Out-Degree], "&gt;=" &amp; H40)</f>
        <v>0</v>
      </c>
      <c r="J39" s="40">
        <f t="shared" si="4"/>
        <v>698.69767441860529</v>
      </c>
      <c r="K39" s="41">
        <f>COUNTIF(Vertices[Betweenness Centrality], "&gt;= " &amp; J39) - COUNTIF(Vertices[Betweenness Centrality], "&gt;=" &amp; J40)</f>
        <v>0</v>
      </c>
      <c r="L39" s="40">
        <f t="shared" si="5"/>
        <v>0.86046511627907019</v>
      </c>
      <c r="M39" s="41">
        <f>COUNTIF(Vertices[Closeness Centrality], "&gt;= " &amp; L39) - COUNTIF(Vertices[Closeness Centrality], "&gt;=" &amp; L40)</f>
        <v>0</v>
      </c>
      <c r="N39" s="40">
        <f t="shared" si="6"/>
        <v>0.12673704651162801</v>
      </c>
      <c r="O39" s="41">
        <f>COUNTIF(Vertices[Eigenvector Centrality], "&gt;= " &amp; N39) - COUNTIF(Vertices[Eigenvector Centrality], "&gt;=" &amp; N40)</f>
        <v>2</v>
      </c>
      <c r="P39" s="40">
        <f t="shared" si="7"/>
        <v>11.999295860465118</v>
      </c>
      <c r="Q39" s="41">
        <f>COUNTIF(Vertices[PageRank], "&gt;= " &amp; P39) - COUNTIF(Vertices[PageRank], "&gt;=" &amp; P40)</f>
        <v>0</v>
      </c>
      <c r="R39" s="40">
        <f t="shared" si="8"/>
        <v>0.86046511627907019</v>
      </c>
      <c r="S39" s="45">
        <f>COUNTIF(Vertices[Clustering Coefficient], "&gt;= " &amp; R39) - COUNTIF(Vertices[Clustering Coefficient], "&gt;=" &amp; R40)</f>
        <v>0</v>
      </c>
      <c r="T39" s="40">
        <f t="shared" ca="1" si="9"/>
        <v>41711.641634097759</v>
      </c>
      <c r="U39" s="41">
        <f t="shared" ca="1" si="0"/>
        <v>5</v>
      </c>
    </row>
    <row r="40" spans="1:21">
      <c r="D40" s="33">
        <f t="shared" si="1"/>
        <v>0</v>
      </c>
      <c r="E40" s="3">
        <f>COUNTIF(Vertices[Degree], "&gt;= " &amp; D40) - COUNTIF(Vertices[Degree], "&gt;=" &amp; D41)</f>
        <v>0</v>
      </c>
      <c r="F40" s="38">
        <f t="shared" si="2"/>
        <v>25.627906976744175</v>
      </c>
      <c r="G40" s="39">
        <f>COUNTIF(Vertices[In-Degree], "&gt;= " &amp; F40) - COUNTIF(Vertices[In-Degree], "&gt;=" &amp; F41)</f>
        <v>0</v>
      </c>
      <c r="H40" s="38">
        <f t="shared" si="3"/>
        <v>4.418604651162795</v>
      </c>
      <c r="I40" s="39">
        <f>COUNTIF(Vertices[Out-Degree], "&gt;= " &amp; H40) - COUNTIF(Vertices[Out-Degree], "&gt;=" &amp; H41)</f>
        <v>0</v>
      </c>
      <c r="J40" s="38">
        <f t="shared" si="4"/>
        <v>717.58139534883787</v>
      </c>
      <c r="K40" s="39">
        <f>COUNTIF(Vertices[Betweenness Centrality], "&gt;= " &amp; J40) - COUNTIF(Vertices[Betweenness Centrality], "&gt;=" &amp; J41)</f>
        <v>0</v>
      </c>
      <c r="L40" s="38">
        <f t="shared" si="5"/>
        <v>0.8837209302325586</v>
      </c>
      <c r="M40" s="39">
        <f>COUNTIF(Vertices[Closeness Centrality], "&gt;= " &amp; L40) - COUNTIF(Vertices[Closeness Centrality], "&gt;=" &amp; L41)</f>
        <v>0</v>
      </c>
      <c r="N40" s="38">
        <f t="shared" si="6"/>
        <v>0.13016237209302337</v>
      </c>
      <c r="O40" s="39">
        <f>COUNTIF(Vertices[Eigenvector Centrality], "&gt;= " &amp; N40) - COUNTIF(Vertices[Eigenvector Centrality], "&gt;=" &amp; N41)</f>
        <v>0</v>
      </c>
      <c r="P40" s="38">
        <f t="shared" si="7"/>
        <v>12.310218883720932</v>
      </c>
      <c r="Q40" s="39">
        <f>COUNTIF(Vertices[PageRank], "&gt;= " &amp; P40) - COUNTIF(Vertices[PageRank], "&gt;=" &amp; P41)</f>
        <v>0</v>
      </c>
      <c r="R40" s="38">
        <f t="shared" si="8"/>
        <v>0.8837209302325586</v>
      </c>
      <c r="S40" s="44">
        <f>COUNTIF(Vertices[Clustering Coefficient], "&gt;= " &amp; R40) - COUNTIF(Vertices[Clustering Coefficient], "&gt;=" &amp; R41)</f>
        <v>0</v>
      </c>
      <c r="T40" s="38">
        <f t="shared" ca="1" si="9"/>
        <v>41780.053582041342</v>
      </c>
      <c r="U40" s="39">
        <f t="shared" ca="1" si="0"/>
        <v>9</v>
      </c>
    </row>
    <row r="41" spans="1:21">
      <c r="D41" s="33">
        <f t="shared" si="1"/>
        <v>0</v>
      </c>
      <c r="E41" s="3">
        <f>COUNTIF(Vertices[Degree], "&gt;= " &amp; D41) - COUNTIF(Vertices[Degree], "&gt;=" &amp; D42)</f>
        <v>0</v>
      </c>
      <c r="F41" s="40">
        <f t="shared" si="2"/>
        <v>26.302325581395337</v>
      </c>
      <c r="G41" s="41">
        <f>COUNTIF(Vertices[In-Degree], "&gt;= " &amp; F41) - COUNTIF(Vertices[In-Degree], "&gt;=" &amp; F42)</f>
        <v>0</v>
      </c>
      <c r="H41" s="40">
        <f t="shared" si="3"/>
        <v>4.5348837209302371</v>
      </c>
      <c r="I41" s="41">
        <f>COUNTIF(Vertices[Out-Degree], "&gt;= " &amp; H41) - COUNTIF(Vertices[Out-Degree], "&gt;=" &amp; H42)</f>
        <v>0</v>
      </c>
      <c r="J41" s="40">
        <f t="shared" si="4"/>
        <v>736.46511627907046</v>
      </c>
      <c r="K41" s="41">
        <f>COUNTIF(Vertices[Betweenness Centrality], "&gt;= " &amp; J41) - COUNTIF(Vertices[Betweenness Centrality], "&gt;=" &amp; J42)</f>
        <v>0</v>
      </c>
      <c r="L41" s="40">
        <f t="shared" si="5"/>
        <v>0.90697674418604701</v>
      </c>
      <c r="M41" s="41">
        <f>COUNTIF(Vertices[Closeness Centrality], "&gt;= " &amp; L41) - COUNTIF(Vertices[Closeness Centrality], "&gt;=" &amp; L42)</f>
        <v>0</v>
      </c>
      <c r="N41" s="40">
        <f t="shared" si="6"/>
        <v>0.13358769767441872</v>
      </c>
      <c r="O41" s="41">
        <f>COUNTIF(Vertices[Eigenvector Centrality], "&gt;= " &amp; N41) - COUNTIF(Vertices[Eigenvector Centrality], "&gt;=" &amp; N42)</f>
        <v>0</v>
      </c>
      <c r="P41" s="40">
        <f t="shared" si="7"/>
        <v>12.621141906976746</v>
      </c>
      <c r="Q41" s="41">
        <f>COUNTIF(Vertices[PageRank], "&gt;= " &amp; P41) - COUNTIF(Vertices[PageRank], "&gt;=" &amp; P42)</f>
        <v>0</v>
      </c>
      <c r="R41" s="40">
        <f t="shared" si="8"/>
        <v>0.90697674418604701</v>
      </c>
      <c r="S41" s="45">
        <f>COUNTIF(Vertices[Clustering Coefficient], "&gt;= " &amp; R41) - COUNTIF(Vertices[Clustering Coefficient], "&gt;=" &amp; R42)</f>
        <v>0</v>
      </c>
      <c r="T41" s="40">
        <f t="shared" ca="1" si="9"/>
        <v>41848.465529984926</v>
      </c>
      <c r="U41" s="41">
        <f t="shared" ca="1" si="0"/>
        <v>8</v>
      </c>
    </row>
    <row r="42" spans="1:21">
      <c r="D42" s="33">
        <f t="shared" si="1"/>
        <v>0</v>
      </c>
      <c r="E42" s="3">
        <f>COUNTIF(Vertices[Degree], "&gt;= " &amp; D42) - COUNTIF(Vertices[Degree], "&gt;=" &amp; D43)</f>
        <v>0</v>
      </c>
      <c r="F42" s="38">
        <f t="shared" si="2"/>
        <v>26.976744186046499</v>
      </c>
      <c r="G42" s="39">
        <f>COUNTIF(Vertices[In-Degree], "&gt;= " &amp; F42) - COUNTIF(Vertices[In-Degree], "&gt;=" &amp; F43)</f>
        <v>0</v>
      </c>
      <c r="H42" s="38">
        <f t="shared" si="3"/>
        <v>4.6511627906976791</v>
      </c>
      <c r="I42" s="39">
        <f>COUNTIF(Vertices[Out-Degree], "&gt;= " &amp; H42) - COUNTIF(Vertices[Out-Degree], "&gt;=" &amp; H43)</f>
        <v>0</v>
      </c>
      <c r="J42" s="38">
        <f t="shared" si="4"/>
        <v>755.34883720930304</v>
      </c>
      <c r="K42" s="39">
        <f>COUNTIF(Vertices[Betweenness Centrality], "&gt;= " &amp; J42) - COUNTIF(Vertices[Betweenness Centrality], "&gt;=" &amp; J43)</f>
        <v>0</v>
      </c>
      <c r="L42" s="38">
        <f t="shared" si="5"/>
        <v>0.93023255813953543</v>
      </c>
      <c r="M42" s="39">
        <f>COUNTIF(Vertices[Closeness Centrality], "&gt;= " &amp; L42) - COUNTIF(Vertices[Closeness Centrality], "&gt;=" &amp; L43)</f>
        <v>0</v>
      </c>
      <c r="N42" s="38">
        <f t="shared" si="6"/>
        <v>0.13701302325581408</v>
      </c>
      <c r="O42" s="39">
        <f>COUNTIF(Vertices[Eigenvector Centrality], "&gt;= " &amp; N42) - COUNTIF(Vertices[Eigenvector Centrality], "&gt;=" &amp; N43)</f>
        <v>0</v>
      </c>
      <c r="P42" s="38">
        <f t="shared" si="7"/>
        <v>12.93206493023256</v>
      </c>
      <c r="Q42" s="39">
        <f>COUNTIF(Vertices[PageRank], "&gt;= " &amp; P42) - COUNTIF(Vertices[PageRank], "&gt;=" &amp; P43)</f>
        <v>0</v>
      </c>
      <c r="R42" s="38">
        <f t="shared" si="8"/>
        <v>0.93023255813953543</v>
      </c>
      <c r="S42" s="44">
        <f>COUNTIF(Vertices[Clustering Coefficient], "&gt;= " &amp; R42) - COUNTIF(Vertices[Clustering Coefficient], "&gt;=" &amp; R43)</f>
        <v>0</v>
      </c>
      <c r="T42" s="38">
        <f t="shared" ca="1" si="9"/>
        <v>41916.877477928509</v>
      </c>
      <c r="U42" s="39">
        <f t="shared" ca="1" si="0"/>
        <v>7</v>
      </c>
    </row>
    <row r="43" spans="1:21">
      <c r="A43" s="34" t="s">
        <v>81</v>
      </c>
      <c r="B43" s="47" t="str">
        <f>IF(COUNT(Vertices[Degree])&gt;0, D2, NoMetricMessage)</f>
        <v>Not Available</v>
      </c>
      <c r="D43" s="33">
        <f t="shared" si="1"/>
        <v>0</v>
      </c>
      <c r="E43" s="3">
        <f>COUNTIF(Vertices[Degree], "&gt;= " &amp; D43) - COUNTIF(Vertices[Degree], "&gt;=" &amp; D44)</f>
        <v>0</v>
      </c>
      <c r="F43" s="40">
        <f t="shared" si="2"/>
        <v>27.651162790697661</v>
      </c>
      <c r="G43" s="41">
        <f>COUNTIF(Vertices[In-Degree], "&gt;= " &amp; F43) - COUNTIF(Vertices[In-Degree], "&gt;=" &amp; F44)</f>
        <v>0</v>
      </c>
      <c r="H43" s="40">
        <f t="shared" si="3"/>
        <v>4.7674418604651212</v>
      </c>
      <c r="I43" s="41">
        <f>COUNTIF(Vertices[Out-Degree], "&gt;= " &amp; H43) - COUNTIF(Vertices[Out-Degree], "&gt;=" &amp; H44)</f>
        <v>0</v>
      </c>
      <c r="J43" s="40">
        <f t="shared" si="4"/>
        <v>774.23255813953563</v>
      </c>
      <c r="K43" s="41">
        <f>COUNTIF(Vertices[Betweenness Centrality], "&gt;= " &amp; J43) - COUNTIF(Vertices[Betweenness Centrality], "&gt;=" &amp; J44)</f>
        <v>0</v>
      </c>
      <c r="L43" s="40">
        <f t="shared" si="5"/>
        <v>0.95348837209302384</v>
      </c>
      <c r="M43" s="41">
        <f>COUNTIF(Vertices[Closeness Centrality], "&gt;= " &amp; L43) - COUNTIF(Vertices[Closeness Centrality], "&gt;=" &amp; L44)</f>
        <v>0</v>
      </c>
      <c r="N43" s="40">
        <f t="shared" si="6"/>
        <v>0.14043834883720943</v>
      </c>
      <c r="O43" s="41">
        <f>COUNTIF(Vertices[Eigenvector Centrality], "&gt;= " &amp; N43) - COUNTIF(Vertices[Eigenvector Centrality], "&gt;=" &amp; N44)</f>
        <v>0</v>
      </c>
      <c r="P43" s="40">
        <f t="shared" si="7"/>
        <v>13.242987953488374</v>
      </c>
      <c r="Q43" s="41">
        <f>COUNTIF(Vertices[PageRank], "&gt;= " &amp; P43) - COUNTIF(Vertices[PageRank], "&gt;=" &amp; P44)</f>
        <v>0</v>
      </c>
      <c r="R43" s="40">
        <f t="shared" si="8"/>
        <v>0.95348837209302384</v>
      </c>
      <c r="S43" s="45">
        <f>COUNTIF(Vertices[Clustering Coefficient], "&gt;= " &amp; R43) - COUNTIF(Vertices[Clustering Coefficient], "&gt;=" &amp; R44)</f>
        <v>0</v>
      </c>
      <c r="T43" s="40">
        <f t="shared" ca="1" si="9"/>
        <v>41985.289425872092</v>
      </c>
      <c r="U43" s="41">
        <f t="shared" ca="1" si="0"/>
        <v>30</v>
      </c>
    </row>
    <row r="44" spans="1:21">
      <c r="A44" s="34" t="s">
        <v>82</v>
      </c>
      <c r="B44" s="47" t="str">
        <f>IF(COUNT(Vertices[Degree])&gt;0, D45, NoMetricMessage)</f>
        <v>Not Available</v>
      </c>
      <c r="D44" s="33">
        <f t="shared" si="1"/>
        <v>0</v>
      </c>
      <c r="E44" s="3">
        <f>COUNTIF(Vertices[Degree], "&gt;= " &amp; D44) - COUNTIF(Vertices[Degree], "&gt;=" &amp; D45)</f>
        <v>0</v>
      </c>
      <c r="F44" s="38">
        <f t="shared" si="2"/>
        <v>28.325581395348824</v>
      </c>
      <c r="G44" s="39">
        <f>COUNTIF(Vertices[In-Degree], "&gt;= " &amp; F44) - COUNTIF(Vertices[In-Degree], "&gt;=" &amp; F45)</f>
        <v>0</v>
      </c>
      <c r="H44" s="38">
        <f t="shared" si="3"/>
        <v>4.8837209302325633</v>
      </c>
      <c r="I44" s="39">
        <f>COUNTIF(Vertices[Out-Degree], "&gt;= " &amp; H44) - COUNTIF(Vertices[Out-Degree], "&gt;=" &amp; H45)</f>
        <v>0</v>
      </c>
      <c r="J44" s="38">
        <f t="shared" si="4"/>
        <v>793.11627906976821</v>
      </c>
      <c r="K44" s="39">
        <f>COUNTIF(Vertices[Betweenness Centrality], "&gt;= " &amp; J44) - COUNTIF(Vertices[Betweenness Centrality], "&gt;=" &amp; J45)</f>
        <v>0</v>
      </c>
      <c r="L44" s="38">
        <f t="shared" si="5"/>
        <v>0.97674418604651225</v>
      </c>
      <c r="M44" s="39">
        <f>COUNTIF(Vertices[Closeness Centrality], "&gt;= " &amp; L44) - COUNTIF(Vertices[Closeness Centrality], "&gt;=" &amp; L45)</f>
        <v>0</v>
      </c>
      <c r="N44" s="38">
        <f t="shared" si="6"/>
        <v>0.14386367441860479</v>
      </c>
      <c r="O44" s="39">
        <f>COUNTIF(Vertices[Eigenvector Centrality], "&gt;= " &amp; N44) - COUNTIF(Vertices[Eigenvector Centrality], "&gt;=" &amp; N45)</f>
        <v>0</v>
      </c>
      <c r="P44" s="38">
        <f t="shared" si="7"/>
        <v>13.553910976744188</v>
      </c>
      <c r="Q44" s="39">
        <f>COUNTIF(Vertices[PageRank], "&gt;= " &amp; P44) - COUNTIF(Vertices[PageRank], "&gt;=" &amp; P45)</f>
        <v>0</v>
      </c>
      <c r="R44" s="38">
        <f t="shared" si="8"/>
        <v>0.97674418604651225</v>
      </c>
      <c r="S44" s="44">
        <f>COUNTIF(Vertices[Clustering Coefficient], "&gt;= " &amp; R44) - COUNTIF(Vertices[Clustering Coefficient], "&gt;=" &amp; R45)</f>
        <v>0</v>
      </c>
      <c r="T44" s="38">
        <f t="shared" ca="1" si="9"/>
        <v>42053.701373815675</v>
      </c>
      <c r="U44" s="39">
        <f t="shared" ca="1" si="0"/>
        <v>6</v>
      </c>
    </row>
    <row r="45" spans="1:21">
      <c r="A45" s="34" t="s">
        <v>83</v>
      </c>
      <c r="B45" s="48" t="str">
        <f>IFERROR(AVERAGE(Vertices[Degree]),NoMetricMessage)</f>
        <v>Not Available</v>
      </c>
      <c r="D45" s="33">
        <f>MAX(Vertices[Degree])</f>
        <v>0</v>
      </c>
      <c r="E45" s="3">
        <f>COUNTIF(Vertices[Degree], "&gt;= " &amp; D45) - COUNTIF(Vertices[Degree], "&gt;=" &amp; D46)</f>
        <v>0</v>
      </c>
      <c r="F45" s="42">
        <f>MAX(Vertices[In-Degree])</f>
        <v>29</v>
      </c>
      <c r="G45" s="43">
        <f>COUNTIF(Vertices[In-Degree], "&gt;= " &amp; F45) - COUNTIF(Vertices[In-Degree], "&gt;=" &amp; F46)</f>
        <v>1</v>
      </c>
      <c r="H45" s="42">
        <f>MAX(Vertices[Out-Degree])</f>
        <v>5</v>
      </c>
      <c r="I45" s="43">
        <f>COUNTIF(Vertices[Out-Degree], "&gt;= " &amp; H45) - COUNTIF(Vertices[Out-Degree], "&gt;=" &amp; H46)</f>
        <v>2</v>
      </c>
      <c r="J45" s="42">
        <f>MAX(Vertices[Betweenness Centrality])</f>
        <v>812</v>
      </c>
      <c r="K45" s="43">
        <f>COUNTIF(Vertices[Betweenness Centrality], "&gt;= " &amp; J45) - COUNTIF(Vertices[Betweenness Centrality], "&gt;=" &amp; J46)</f>
        <v>1</v>
      </c>
      <c r="L45" s="42">
        <f>MAX(Vertices[Closeness Centrality])</f>
        <v>1</v>
      </c>
      <c r="M45" s="43">
        <f>COUNTIF(Vertices[Closeness Centrality], "&gt;= " &amp; L45) - COUNTIF(Vertices[Closeness Centrality], "&gt;=" &amp; L46)</f>
        <v>72</v>
      </c>
      <c r="N45" s="42">
        <f>MAX(Vertices[Eigenvector Centrality])</f>
        <v>0.147289</v>
      </c>
      <c r="O45" s="43">
        <f>COUNTIF(Vertices[Eigenvector Centrality], "&gt;= " &amp; N45) - COUNTIF(Vertices[Eigenvector Centrality], "&gt;=" &amp; N46)</f>
        <v>5</v>
      </c>
      <c r="P45" s="42">
        <f>MAX(Vertices[PageRank])</f>
        <v>13.864834</v>
      </c>
      <c r="Q45" s="43">
        <f>COUNTIF(Vertices[PageRank], "&gt;= " &amp; P45) - COUNTIF(Vertices[PageRank], "&gt;=" &amp; P46)</f>
        <v>1</v>
      </c>
      <c r="R45" s="42">
        <f>MAX(Vertices[Clustering Coefficient])</f>
        <v>1</v>
      </c>
      <c r="S45" s="46">
        <f>COUNTIF(Vertices[Clustering Coefficient], "&gt;= " &amp; R45) - COUNTIF(Vertices[Clustering Coefficient], "&gt;=" &amp; R46)</f>
        <v>3</v>
      </c>
      <c r="T45" s="42">
        <f ca="1">MAX(INDIRECT(DynamicFilterSourceColumnRange))</f>
        <v>42122.113321759258</v>
      </c>
      <c r="U45" s="43">
        <f t="shared" ca="1" si="0"/>
        <v>1</v>
      </c>
    </row>
    <row r="46" spans="1:21">
      <c r="A46" s="34" t="s">
        <v>84</v>
      </c>
      <c r="B46" s="48" t="str">
        <f>IFERROR(MEDIAN(Vertices[Degree]),NoMetricMessage)</f>
        <v>Not Available</v>
      </c>
    </row>
    <row r="57" spans="1:2">
      <c r="A57" s="34" t="s">
        <v>88</v>
      </c>
      <c r="B57" s="47">
        <f>IF(COUNT(Vertices[In-Degree])&gt;0, F2, NoMetricMessage)</f>
        <v>0</v>
      </c>
    </row>
    <row r="58" spans="1:2">
      <c r="A58" s="34" t="s">
        <v>89</v>
      </c>
      <c r="B58" s="47">
        <f>IF(COUNT(Vertices[In-Degree])&gt;0, F45, NoMetricMessage)</f>
        <v>29</v>
      </c>
    </row>
    <row r="59" spans="1:2">
      <c r="A59" s="34" t="s">
        <v>90</v>
      </c>
      <c r="B59" s="48">
        <f>IFERROR(AVERAGE(Vertices[In-Degree]),NoMetricMessage)</f>
        <v>0.98689956331877726</v>
      </c>
    </row>
    <row r="60" spans="1:2">
      <c r="A60" s="34" t="s">
        <v>91</v>
      </c>
      <c r="B60" s="48">
        <f>IFERROR(MEDIAN(Vertices[In-Degree]),NoMetricMessage)</f>
        <v>1</v>
      </c>
    </row>
    <row r="71" spans="1:2">
      <c r="A71" s="34" t="s">
        <v>94</v>
      </c>
      <c r="B71" s="47">
        <f>IF(COUNT(Vertices[Out-Degree])&gt;0, H2, NoMetricMessage)</f>
        <v>0</v>
      </c>
    </row>
    <row r="72" spans="1:2">
      <c r="A72" s="34" t="s">
        <v>95</v>
      </c>
      <c r="B72" s="47">
        <f>IF(COUNT(Vertices[Out-Degree])&gt;0, H45, NoMetricMessage)</f>
        <v>5</v>
      </c>
    </row>
    <row r="73" spans="1:2">
      <c r="A73" s="34" t="s">
        <v>96</v>
      </c>
      <c r="B73" s="48">
        <f>IFERROR(AVERAGE(Vertices[Out-Degree]),NoMetricMessage)</f>
        <v>0.98689956331877726</v>
      </c>
    </row>
    <row r="74" spans="1:2">
      <c r="A74" s="34" t="s">
        <v>97</v>
      </c>
      <c r="B74" s="48">
        <f>IFERROR(MEDIAN(Vertices[Out-Degree]),NoMetricMessage)</f>
        <v>1</v>
      </c>
    </row>
    <row r="85" spans="1:2">
      <c r="A85" s="34" t="s">
        <v>100</v>
      </c>
      <c r="B85" s="48">
        <f>IF(COUNT(Vertices[Betweenness Centrality])&gt;0, J2, NoMetricMessage)</f>
        <v>0</v>
      </c>
    </row>
    <row r="86" spans="1:2">
      <c r="A86" s="34" t="s">
        <v>101</v>
      </c>
      <c r="B86" s="48">
        <f>IF(COUNT(Vertices[Betweenness Centrality])&gt;0, J45, NoMetricMessage)</f>
        <v>812</v>
      </c>
    </row>
    <row r="87" spans="1:2">
      <c r="A87" s="34" t="s">
        <v>102</v>
      </c>
      <c r="B87" s="48">
        <f>IFERROR(AVERAGE(Vertices[Betweenness Centrality]),NoMetricMessage)</f>
        <v>4.4366812227074233</v>
      </c>
    </row>
    <row r="88" spans="1:2">
      <c r="A88" s="34" t="s">
        <v>103</v>
      </c>
      <c r="B88" s="48">
        <f>IFERROR(MEDIAN(Vertices[Betweenness Centrality]),NoMetricMessage)</f>
        <v>0</v>
      </c>
    </row>
    <row r="99" spans="1:2">
      <c r="A99" s="34" t="s">
        <v>106</v>
      </c>
      <c r="B99" s="48">
        <f>IF(COUNT(Vertices[Closeness Centrality])&gt;0, L2, NoMetricMessage)</f>
        <v>0</v>
      </c>
    </row>
    <row r="100" spans="1:2">
      <c r="A100" s="34" t="s">
        <v>107</v>
      </c>
      <c r="B100" s="48">
        <f>IF(COUNT(Vertices[Closeness Centrality])&gt;0, L45, NoMetricMessage)</f>
        <v>1</v>
      </c>
    </row>
    <row r="101" spans="1:2">
      <c r="A101" s="34" t="s">
        <v>108</v>
      </c>
      <c r="B101" s="48">
        <f>IFERROR(AVERAGE(Vertices[Closeness Centrality]),NoMetricMessage)</f>
        <v>0.37730167685589522</v>
      </c>
    </row>
    <row r="102" spans="1:2">
      <c r="A102" s="34" t="s">
        <v>109</v>
      </c>
      <c r="B102" s="48">
        <f>IFERROR(MEDIAN(Vertices[Closeness Centrality]),NoMetricMessage)</f>
        <v>0.14285700000000001</v>
      </c>
    </row>
    <row r="113" spans="1:2">
      <c r="A113" s="34" t="s">
        <v>112</v>
      </c>
      <c r="B113" s="48">
        <f>IF(COUNT(Vertices[Eigenvector Centrality])&gt;0, N2, NoMetricMessage)</f>
        <v>0</v>
      </c>
    </row>
    <row r="114" spans="1:2">
      <c r="A114" s="34" t="s">
        <v>113</v>
      </c>
      <c r="B114" s="48">
        <f>IF(COUNT(Vertices[Eigenvector Centrality])&gt;0, N45, NoMetricMessage)</f>
        <v>0.147289</v>
      </c>
    </row>
    <row r="115" spans="1:2">
      <c r="A115" s="34" t="s">
        <v>114</v>
      </c>
      <c r="B115" s="48">
        <f>IFERROR(AVERAGE(Vertices[Eigenvector Centrality]),NoMetricMessage)</f>
        <v>4.3667816593886402E-3</v>
      </c>
    </row>
    <row r="116" spans="1:2">
      <c r="A116" s="34" t="s">
        <v>115</v>
      </c>
      <c r="B116" s="48">
        <f>IFERROR(MEDIAN(Vertices[Eigenvector Centrality]),NoMetricMessage)</f>
        <v>0</v>
      </c>
    </row>
    <row r="127" spans="1:2">
      <c r="A127" s="34" t="s">
        <v>139</v>
      </c>
      <c r="B127" s="48">
        <f>IF(COUNT(Vertices[PageRank])&gt;0, P2, NoMetricMessage)</f>
        <v>0.49514399999999997</v>
      </c>
    </row>
    <row r="128" spans="1:2">
      <c r="A128" s="34" t="s">
        <v>140</v>
      </c>
      <c r="B128" s="48">
        <f>IF(COUNT(Vertices[PageRank])&gt;0, P45, NoMetricMessage)</f>
        <v>13.864834</v>
      </c>
    </row>
    <row r="129" spans="1:2">
      <c r="A129" s="34" t="s">
        <v>141</v>
      </c>
      <c r="B129" s="48">
        <f>IFERROR(AVERAGE(Vertices[PageRank]),NoMetricMessage)</f>
        <v>0.99999795196506747</v>
      </c>
    </row>
    <row r="130" spans="1:2">
      <c r="A130" s="34" t="s">
        <v>142</v>
      </c>
      <c r="B130" s="48">
        <f>IFERROR(MEDIAN(Vertices[PageRank]),NoMetricMessage)</f>
        <v>0.99999800000000005</v>
      </c>
    </row>
    <row r="141" spans="1:2">
      <c r="A141" s="34" t="s">
        <v>118</v>
      </c>
      <c r="B141" s="48">
        <f>IF(COUNT(Vertices[Clustering Coefficient])&gt;0, R2, NoMetricMessage)</f>
        <v>0</v>
      </c>
    </row>
    <row r="142" spans="1:2">
      <c r="A142" s="34" t="s">
        <v>119</v>
      </c>
      <c r="B142" s="48">
        <f>IF(COUNT(Vertices[Clustering Coefficient])&gt;0, R45, NoMetricMessage)</f>
        <v>1</v>
      </c>
    </row>
    <row r="143" spans="1:2">
      <c r="A143" s="34" t="s">
        <v>120</v>
      </c>
      <c r="B143" s="48">
        <f>IFERROR(AVERAGE(Vertices[Clustering Coefficient]),NoMetricMessage)</f>
        <v>4.730713245997089E-2</v>
      </c>
    </row>
    <row r="144" spans="1:2">
      <c r="A144" s="34" t="s">
        <v>121</v>
      </c>
      <c r="B144" s="48">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sheetPr codeName="Sheet4"/>
  <dimension ref="A1:R23"/>
  <sheetViews>
    <sheetView workbookViewId="0">
      <selection activeCell="A2" sqref="A2"/>
    </sheetView>
  </sheetViews>
  <sheetFormatPr defaultRowHeight="1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c r="A1" s="5" t="s">
        <v>6</v>
      </c>
      <c r="B1" s="5" t="s">
        <v>130</v>
      </c>
      <c r="C1" s="4" t="s">
        <v>7</v>
      </c>
      <c r="D1" s="4" t="s">
        <v>9</v>
      </c>
      <c r="E1" s="4" t="s">
        <v>163</v>
      </c>
      <c r="F1" s="5" t="s">
        <v>168</v>
      </c>
      <c r="G1" s="4" t="s">
        <v>14</v>
      </c>
      <c r="H1" s="4" t="s">
        <v>67</v>
      </c>
      <c r="J1" s="4" t="s">
        <v>18</v>
      </c>
      <c r="K1" s="4" t="s">
        <v>17</v>
      </c>
      <c r="M1" s="4" t="s">
        <v>22</v>
      </c>
      <c r="N1" s="4" t="s">
        <v>23</v>
      </c>
      <c r="O1" s="4" t="s">
        <v>24</v>
      </c>
      <c r="P1" s="4" t="s">
        <v>25</v>
      </c>
    </row>
    <row r="2" spans="1:18">
      <c r="A2" s="1" t="s">
        <v>51</v>
      </c>
      <c r="B2" s="1" t="s">
        <v>131</v>
      </c>
      <c r="C2" t="s">
        <v>54</v>
      </c>
      <c r="D2" t="s">
        <v>55</v>
      </c>
      <c r="E2" t="s">
        <v>55</v>
      </c>
      <c r="F2" s="1" t="s">
        <v>51</v>
      </c>
      <c r="G2" t="s">
        <v>65</v>
      </c>
      <c r="H2" t="s">
        <v>158</v>
      </c>
      <c r="J2" t="s">
        <v>19</v>
      </c>
      <c r="K2">
        <v>108</v>
      </c>
      <c r="M2" t="s">
        <v>2279</v>
      </c>
      <c r="N2" t="s">
        <v>176</v>
      </c>
      <c r="O2">
        <v>42135.861111111102</v>
      </c>
      <c r="P2">
        <v>42138</v>
      </c>
    </row>
    <row r="3" spans="1:18">
      <c r="A3" s="1" t="s">
        <v>52</v>
      </c>
      <c r="B3" s="1" t="s">
        <v>132</v>
      </c>
      <c r="C3" t="s">
        <v>52</v>
      </c>
      <c r="D3" t="s">
        <v>56</v>
      </c>
      <c r="E3" t="s">
        <v>56</v>
      </c>
      <c r="F3" s="1" t="s">
        <v>52</v>
      </c>
      <c r="G3" t="s">
        <v>66</v>
      </c>
      <c r="H3" t="s">
        <v>68</v>
      </c>
      <c r="J3" t="s">
        <v>30</v>
      </c>
      <c r="K3" t="s">
        <v>211</v>
      </c>
      <c r="M3" t="s">
        <v>2279</v>
      </c>
      <c r="N3" t="s">
        <v>181</v>
      </c>
      <c r="O3">
        <v>42135.861111111102</v>
      </c>
      <c r="P3">
        <v>42138</v>
      </c>
    </row>
    <row r="4" spans="1:18">
      <c r="A4" s="1" t="s">
        <v>53</v>
      </c>
      <c r="B4" s="1" t="s">
        <v>133</v>
      </c>
      <c r="C4" t="s">
        <v>53</v>
      </c>
      <c r="D4" t="s">
        <v>57</v>
      </c>
      <c r="E4" t="s">
        <v>57</v>
      </c>
      <c r="F4" s="1" t="s">
        <v>53</v>
      </c>
      <c r="G4">
        <v>0</v>
      </c>
      <c r="H4" t="s">
        <v>69</v>
      </c>
      <c r="J4" s="12" t="s">
        <v>78</v>
      </c>
      <c r="K4" s="12"/>
      <c r="M4" t="s">
        <v>145</v>
      </c>
      <c r="N4" t="s">
        <v>15</v>
      </c>
      <c r="O4">
        <v>514</v>
      </c>
      <c r="P4">
        <v>9484.1728515625</v>
      </c>
    </row>
    <row r="5" spans="1:18" ht="409.5">
      <c r="A5">
        <v>1</v>
      </c>
      <c r="B5" s="1" t="s">
        <v>134</v>
      </c>
      <c r="C5" t="s">
        <v>51</v>
      </c>
      <c r="D5" t="s">
        <v>58</v>
      </c>
      <c r="E5" t="s">
        <v>58</v>
      </c>
      <c r="F5">
        <v>1</v>
      </c>
      <c r="G5">
        <v>1</v>
      </c>
      <c r="H5" t="s">
        <v>70</v>
      </c>
      <c r="J5" s="12" t="s">
        <v>171</v>
      </c>
      <c r="K5" s="66" t="s">
        <v>3065</v>
      </c>
      <c r="M5" t="s">
        <v>145</v>
      </c>
      <c r="N5" t="s">
        <v>16</v>
      </c>
      <c r="O5">
        <v>4664.8037109375</v>
      </c>
      <c r="P5">
        <v>5348.640625</v>
      </c>
    </row>
    <row r="6" spans="1:18">
      <c r="A6">
        <v>0</v>
      </c>
      <c r="B6" s="1" t="s">
        <v>135</v>
      </c>
      <c r="C6">
        <v>1</v>
      </c>
      <c r="D6" t="s">
        <v>59</v>
      </c>
      <c r="E6" t="s">
        <v>59</v>
      </c>
      <c r="F6">
        <v>0</v>
      </c>
      <c r="H6" t="s">
        <v>71</v>
      </c>
      <c r="J6" s="12" t="s">
        <v>172</v>
      </c>
      <c r="K6" s="12">
        <v>3</v>
      </c>
      <c r="M6" t="s">
        <v>145</v>
      </c>
      <c r="N6" t="s">
        <v>191</v>
      </c>
      <c r="O6">
        <v>0</v>
      </c>
      <c r="P6">
        <v>26649</v>
      </c>
      <c r="R6" t="s">
        <v>128</v>
      </c>
    </row>
    <row r="7" spans="1:18">
      <c r="A7">
        <v>2</v>
      </c>
      <c r="B7">
        <v>1</v>
      </c>
      <c r="C7">
        <v>0</v>
      </c>
      <c r="D7" t="s">
        <v>60</v>
      </c>
      <c r="E7" t="s">
        <v>60</v>
      </c>
      <c r="F7">
        <v>2</v>
      </c>
      <c r="H7" t="s">
        <v>72</v>
      </c>
      <c r="J7" s="12" t="s">
        <v>173</v>
      </c>
      <c r="K7" s="12" t="s">
        <v>3059</v>
      </c>
      <c r="M7" t="s">
        <v>145</v>
      </c>
      <c r="N7" t="s">
        <v>192</v>
      </c>
      <c r="O7">
        <v>3</v>
      </c>
      <c r="P7">
        <v>35496333</v>
      </c>
    </row>
    <row r="8" spans="1:18">
      <c r="A8"/>
      <c r="B8">
        <v>2</v>
      </c>
      <c r="C8">
        <v>2</v>
      </c>
      <c r="D8" t="s">
        <v>61</v>
      </c>
      <c r="E8" t="s">
        <v>61</v>
      </c>
      <c r="H8" t="s">
        <v>73</v>
      </c>
      <c r="J8" s="12" t="s">
        <v>174</v>
      </c>
      <c r="K8" s="12" t="s">
        <v>3064</v>
      </c>
      <c r="M8" t="s">
        <v>145</v>
      </c>
      <c r="N8" t="s">
        <v>193</v>
      </c>
      <c r="O8">
        <v>5</v>
      </c>
      <c r="P8">
        <v>305244</v>
      </c>
    </row>
    <row r="9" spans="1:18" ht="409.5">
      <c r="A9"/>
      <c r="B9">
        <v>3</v>
      </c>
      <c r="C9">
        <v>4</v>
      </c>
      <c r="D9" t="s">
        <v>62</v>
      </c>
      <c r="E9" t="s">
        <v>62</v>
      </c>
      <c r="H9" t="s">
        <v>74</v>
      </c>
      <c r="J9" s="12" t="s">
        <v>3060</v>
      </c>
      <c r="K9" s="137" t="s">
        <v>3066</v>
      </c>
      <c r="M9" t="s">
        <v>145</v>
      </c>
      <c r="N9" t="s">
        <v>194</v>
      </c>
      <c r="O9">
        <v>0</v>
      </c>
      <c r="P9">
        <v>61373</v>
      </c>
    </row>
    <row r="10" spans="1:18" ht="409.5">
      <c r="A10"/>
      <c r="B10">
        <v>4</v>
      </c>
      <c r="D10" t="s">
        <v>63</v>
      </c>
      <c r="E10" t="s">
        <v>63</v>
      </c>
      <c r="H10" t="s">
        <v>75</v>
      </c>
      <c r="J10" s="12" t="s">
        <v>3061</v>
      </c>
      <c r="K10" s="66" t="s">
        <v>3067</v>
      </c>
      <c r="M10" t="s">
        <v>145</v>
      </c>
      <c r="N10" t="s">
        <v>195</v>
      </c>
      <c r="O10">
        <v>-39600</v>
      </c>
      <c r="P10">
        <v>43200</v>
      </c>
    </row>
    <row r="11" spans="1:18">
      <c r="A11"/>
      <c r="B11">
        <v>5</v>
      </c>
      <c r="D11" t="s">
        <v>46</v>
      </c>
      <c r="E11">
        <v>1</v>
      </c>
      <c r="H11" t="s">
        <v>76</v>
      </c>
      <c r="M11" t="s">
        <v>145</v>
      </c>
      <c r="N11" t="s">
        <v>200</v>
      </c>
      <c r="O11">
        <v>39180</v>
      </c>
      <c r="P11">
        <v>42122.113321759301</v>
      </c>
    </row>
    <row r="12" spans="1:18">
      <c r="A12"/>
      <c r="B12"/>
      <c r="D12" t="s">
        <v>64</v>
      </c>
      <c r="E12">
        <v>2</v>
      </c>
      <c r="H12">
        <v>0</v>
      </c>
      <c r="M12" t="s">
        <v>2279</v>
      </c>
      <c r="N12" t="s">
        <v>2282</v>
      </c>
      <c r="O12">
        <v>1</v>
      </c>
      <c r="P12">
        <v>16</v>
      </c>
    </row>
    <row r="13" spans="1:18">
      <c r="A13"/>
      <c r="B13"/>
      <c r="D13">
        <v>1</v>
      </c>
      <c r="E13">
        <v>3</v>
      </c>
      <c r="H13">
        <v>1</v>
      </c>
      <c r="M13" t="s">
        <v>145</v>
      </c>
      <c r="N13" t="s">
        <v>45</v>
      </c>
      <c r="O13">
        <v>1.5</v>
      </c>
      <c r="P13">
        <v>10</v>
      </c>
    </row>
    <row r="14" spans="1:18">
      <c r="D14">
        <v>2</v>
      </c>
      <c r="E14">
        <v>4</v>
      </c>
      <c r="H14">
        <v>2</v>
      </c>
      <c r="M14" t="s">
        <v>145</v>
      </c>
      <c r="N14" t="s">
        <v>4</v>
      </c>
      <c r="O14">
        <v>10</v>
      </c>
      <c r="P14">
        <v>100</v>
      </c>
    </row>
    <row r="15" spans="1:18">
      <c r="D15">
        <v>3</v>
      </c>
      <c r="E15">
        <v>5</v>
      </c>
      <c r="H15">
        <v>3</v>
      </c>
      <c r="M15" t="s">
        <v>145</v>
      </c>
      <c r="N15" t="s">
        <v>27</v>
      </c>
      <c r="O15">
        <v>1</v>
      </c>
      <c r="P15">
        <v>9999</v>
      </c>
    </row>
    <row r="16" spans="1:18">
      <c r="D16">
        <v>4</v>
      </c>
      <c r="E16">
        <v>6</v>
      </c>
      <c r="H16">
        <v>4</v>
      </c>
      <c r="M16" t="s">
        <v>145</v>
      </c>
      <c r="N16" t="s">
        <v>32</v>
      </c>
      <c r="O16">
        <v>0</v>
      </c>
      <c r="P16">
        <v>29</v>
      </c>
    </row>
    <row r="17" spans="4:16">
      <c r="D17">
        <v>5</v>
      </c>
      <c r="E17">
        <v>7</v>
      </c>
      <c r="H17">
        <v>5</v>
      </c>
      <c r="M17" t="s">
        <v>145</v>
      </c>
      <c r="N17" t="s">
        <v>33</v>
      </c>
      <c r="O17">
        <v>0</v>
      </c>
      <c r="P17">
        <v>5</v>
      </c>
    </row>
    <row r="18" spans="4:16">
      <c r="D18">
        <v>6</v>
      </c>
      <c r="E18">
        <v>8</v>
      </c>
      <c r="H18">
        <v>6</v>
      </c>
      <c r="M18" t="s">
        <v>145</v>
      </c>
      <c r="N18" t="s">
        <v>34</v>
      </c>
      <c r="O18">
        <v>0</v>
      </c>
      <c r="P18">
        <v>812</v>
      </c>
    </row>
    <row r="19" spans="4:16">
      <c r="D19">
        <v>7</v>
      </c>
      <c r="E19">
        <v>9</v>
      </c>
      <c r="H19">
        <v>7</v>
      </c>
      <c r="M19" t="s">
        <v>145</v>
      </c>
      <c r="N19" t="s">
        <v>35</v>
      </c>
      <c r="O19">
        <v>0</v>
      </c>
      <c r="P19">
        <v>1</v>
      </c>
    </row>
    <row r="20" spans="4:16">
      <c r="D20">
        <v>8</v>
      </c>
      <c r="H20">
        <v>8</v>
      </c>
      <c r="M20" t="s">
        <v>145</v>
      </c>
      <c r="N20" t="s">
        <v>36</v>
      </c>
      <c r="O20">
        <v>0</v>
      </c>
      <c r="P20">
        <v>0.147289</v>
      </c>
    </row>
    <row r="21" spans="4:16">
      <c r="D21">
        <v>9</v>
      </c>
      <c r="H21">
        <v>9</v>
      </c>
      <c r="M21" t="s">
        <v>145</v>
      </c>
      <c r="N21" t="s">
        <v>136</v>
      </c>
      <c r="O21">
        <v>0.49514399999999997</v>
      </c>
      <c r="P21">
        <v>13.864834</v>
      </c>
    </row>
    <row r="22" spans="4:16">
      <c r="D22">
        <v>10</v>
      </c>
      <c r="M22" t="s">
        <v>145</v>
      </c>
      <c r="N22" t="s">
        <v>37</v>
      </c>
      <c r="O22">
        <v>0</v>
      </c>
      <c r="P22">
        <v>1</v>
      </c>
    </row>
    <row r="23" spans="4:16">
      <c r="D23">
        <v>11</v>
      </c>
      <c r="M23" t="s">
        <v>145</v>
      </c>
      <c r="N23" t="s">
        <v>169</v>
      </c>
      <c r="O23">
        <v>0</v>
      </c>
      <c r="P23">
        <v>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dimension ref="A1:C117"/>
  <sheetViews>
    <sheetView workbookViewId="0"/>
  </sheetViews>
  <sheetFormatPr defaultRowHeight="15"/>
  <cols>
    <col min="1" max="1" width="10" customWidth="1"/>
    <col min="2" max="2" width="10.140625" bestFit="1" customWidth="1"/>
    <col min="3" max="3" width="13.42578125" bestFit="1" customWidth="1"/>
  </cols>
  <sheetData>
    <row r="1" spans="1:3">
      <c r="C1" s="34" t="s">
        <v>42</v>
      </c>
    </row>
    <row r="2" spans="1:3" ht="15" customHeight="1">
      <c r="A2" s="13" t="s">
        <v>2421</v>
      </c>
      <c r="B2" s="134" t="s">
        <v>2422</v>
      </c>
      <c r="C2" s="55" t="s">
        <v>2279</v>
      </c>
    </row>
    <row r="3" spans="1:3">
      <c r="A3" s="132" t="s">
        <v>2283</v>
      </c>
      <c r="B3" s="132" t="s">
        <v>2283</v>
      </c>
      <c r="C3" s="35">
        <v>29</v>
      </c>
    </row>
    <row r="4" spans="1:3">
      <c r="A4" s="133" t="s">
        <v>2284</v>
      </c>
      <c r="B4" s="133" t="s">
        <v>2284</v>
      </c>
      <c r="C4" s="35">
        <v>15</v>
      </c>
    </row>
    <row r="5" spans="1:3">
      <c r="A5" s="133" t="s">
        <v>2285</v>
      </c>
      <c r="B5" s="133" t="s">
        <v>2285</v>
      </c>
      <c r="C5" s="35">
        <v>26</v>
      </c>
    </row>
    <row r="6" spans="1:3">
      <c r="A6" s="133" t="s">
        <v>2286</v>
      </c>
      <c r="B6" s="133" t="s">
        <v>2286</v>
      </c>
      <c r="C6" s="35">
        <v>11</v>
      </c>
    </row>
    <row r="7" spans="1:3">
      <c r="A7" s="133" t="s">
        <v>2287</v>
      </c>
      <c r="B7" s="133" t="s">
        <v>2287</v>
      </c>
      <c r="C7" s="35">
        <v>5</v>
      </c>
    </row>
    <row r="8" spans="1:3">
      <c r="A8" s="133" t="s">
        <v>2288</v>
      </c>
      <c r="B8" s="133" t="s">
        <v>2288</v>
      </c>
      <c r="C8" s="35">
        <v>7</v>
      </c>
    </row>
    <row r="9" spans="1:3">
      <c r="A9" s="133" t="s">
        <v>2289</v>
      </c>
      <c r="B9" s="133" t="s">
        <v>2289</v>
      </c>
      <c r="C9" s="35">
        <v>3</v>
      </c>
    </row>
    <row r="10" spans="1:3">
      <c r="A10" s="133" t="s">
        <v>2290</v>
      </c>
      <c r="B10" s="133" t="s">
        <v>2290</v>
      </c>
      <c r="C10" s="35">
        <v>2</v>
      </c>
    </row>
    <row r="11" spans="1:3">
      <c r="A11" s="133" t="s">
        <v>2291</v>
      </c>
      <c r="B11" s="133" t="s">
        <v>2291</v>
      </c>
      <c r="C11" s="35">
        <v>3</v>
      </c>
    </row>
    <row r="12" spans="1:3">
      <c r="A12" s="133" t="s">
        <v>2292</v>
      </c>
      <c r="B12" s="133" t="s">
        <v>2292</v>
      </c>
      <c r="C12" s="35">
        <v>2</v>
      </c>
    </row>
    <row r="13" spans="1:3">
      <c r="A13" s="133" t="s">
        <v>2293</v>
      </c>
      <c r="B13" s="133" t="s">
        <v>2293</v>
      </c>
      <c r="C13" s="35">
        <v>4</v>
      </c>
    </row>
    <row r="14" spans="1:3">
      <c r="A14" s="133" t="s">
        <v>2294</v>
      </c>
      <c r="B14" s="133" t="s">
        <v>2294</v>
      </c>
      <c r="C14" s="35">
        <v>2</v>
      </c>
    </row>
    <row r="15" spans="1:3">
      <c r="A15" s="133" t="s">
        <v>2295</v>
      </c>
      <c r="B15" s="133" t="s">
        <v>2295</v>
      </c>
      <c r="C15" s="35">
        <v>2</v>
      </c>
    </row>
    <row r="16" spans="1:3">
      <c r="A16" s="133" t="s">
        <v>2296</v>
      </c>
      <c r="B16" s="133" t="s">
        <v>2296</v>
      </c>
      <c r="C16" s="35">
        <v>2</v>
      </c>
    </row>
    <row r="17" spans="1:3">
      <c r="A17" s="133" t="s">
        <v>2297</v>
      </c>
      <c r="B17" s="133" t="s">
        <v>2297</v>
      </c>
      <c r="C17" s="35">
        <v>1</v>
      </c>
    </row>
    <row r="18" spans="1:3">
      <c r="A18" s="133" t="s">
        <v>2298</v>
      </c>
      <c r="B18" s="133" t="s">
        <v>2298</v>
      </c>
      <c r="C18" s="35">
        <v>7</v>
      </c>
    </row>
    <row r="19" spans="1:3">
      <c r="A19" s="133" t="s">
        <v>2299</v>
      </c>
      <c r="B19" s="133" t="s">
        <v>2299</v>
      </c>
      <c r="C19" s="35">
        <v>1</v>
      </c>
    </row>
    <row r="20" spans="1:3">
      <c r="A20" s="133" t="s">
        <v>2300</v>
      </c>
      <c r="B20" s="133" t="s">
        <v>2300</v>
      </c>
      <c r="C20" s="35">
        <v>1</v>
      </c>
    </row>
    <row r="21" spans="1:3">
      <c r="A21" s="133" t="s">
        <v>2301</v>
      </c>
      <c r="B21" s="133" t="s">
        <v>2301</v>
      </c>
      <c r="C21" s="35">
        <v>2</v>
      </c>
    </row>
    <row r="22" spans="1:3">
      <c r="A22" s="133" t="s">
        <v>2302</v>
      </c>
      <c r="B22" s="133" t="s">
        <v>2302</v>
      </c>
      <c r="C22" s="35">
        <v>1</v>
      </c>
    </row>
    <row r="23" spans="1:3">
      <c r="A23" s="133" t="s">
        <v>2303</v>
      </c>
      <c r="B23" s="133" t="s">
        <v>2303</v>
      </c>
      <c r="C23" s="35">
        <v>2</v>
      </c>
    </row>
    <row r="24" spans="1:3">
      <c r="A24" s="133" t="s">
        <v>2304</v>
      </c>
      <c r="B24" s="133" t="s">
        <v>2304</v>
      </c>
      <c r="C24" s="35">
        <v>1</v>
      </c>
    </row>
    <row r="25" spans="1:3">
      <c r="A25" s="133" t="s">
        <v>2305</v>
      </c>
      <c r="B25" s="133" t="s">
        <v>2305</v>
      </c>
      <c r="C25" s="35">
        <v>1</v>
      </c>
    </row>
    <row r="26" spans="1:3">
      <c r="A26" s="133" t="s">
        <v>2306</v>
      </c>
      <c r="B26" s="133" t="s">
        <v>2306</v>
      </c>
      <c r="C26" s="35">
        <v>2</v>
      </c>
    </row>
    <row r="27" spans="1:3">
      <c r="A27" s="133" t="s">
        <v>2307</v>
      </c>
      <c r="B27" s="133" t="s">
        <v>2307</v>
      </c>
      <c r="C27" s="35">
        <v>1</v>
      </c>
    </row>
    <row r="28" spans="1:3">
      <c r="A28" s="133" t="s">
        <v>2308</v>
      </c>
      <c r="B28" s="133" t="s">
        <v>2308</v>
      </c>
      <c r="C28" s="35">
        <v>1</v>
      </c>
    </row>
    <row r="29" spans="1:3">
      <c r="A29" s="133" t="s">
        <v>2309</v>
      </c>
      <c r="B29" s="133" t="s">
        <v>2309</v>
      </c>
      <c r="C29" s="35">
        <v>1</v>
      </c>
    </row>
    <row r="30" spans="1:3">
      <c r="A30" s="133" t="s">
        <v>2310</v>
      </c>
      <c r="B30" s="133" t="s">
        <v>2310</v>
      </c>
      <c r="C30" s="35">
        <v>1</v>
      </c>
    </row>
    <row r="31" spans="1:3">
      <c r="A31" s="133" t="s">
        <v>2311</v>
      </c>
      <c r="B31" s="133" t="s">
        <v>2311</v>
      </c>
      <c r="C31" s="35">
        <v>2</v>
      </c>
    </row>
    <row r="32" spans="1:3">
      <c r="A32" s="133" t="s">
        <v>2312</v>
      </c>
      <c r="B32" s="133" t="s">
        <v>2312</v>
      </c>
      <c r="C32" s="35">
        <v>1</v>
      </c>
    </row>
    <row r="33" spans="1:3">
      <c r="A33" s="133" t="s">
        <v>2313</v>
      </c>
      <c r="B33" s="133" t="s">
        <v>2313</v>
      </c>
      <c r="C33" s="35">
        <v>1</v>
      </c>
    </row>
    <row r="34" spans="1:3">
      <c r="A34" s="133" t="s">
        <v>2314</v>
      </c>
      <c r="B34" s="133" t="s">
        <v>2314</v>
      </c>
      <c r="C34" s="35">
        <v>1</v>
      </c>
    </row>
    <row r="35" spans="1:3">
      <c r="A35" s="133" t="s">
        <v>2315</v>
      </c>
      <c r="B35" s="133" t="s">
        <v>2315</v>
      </c>
      <c r="C35" s="35">
        <v>1</v>
      </c>
    </row>
    <row r="36" spans="1:3">
      <c r="A36" s="133" t="s">
        <v>2316</v>
      </c>
      <c r="B36" s="133" t="s">
        <v>2316</v>
      </c>
      <c r="C36" s="35">
        <v>1</v>
      </c>
    </row>
    <row r="37" spans="1:3">
      <c r="A37" s="133" t="s">
        <v>2317</v>
      </c>
      <c r="B37" s="133" t="s">
        <v>2317</v>
      </c>
      <c r="C37" s="35">
        <v>1</v>
      </c>
    </row>
    <row r="38" spans="1:3">
      <c r="A38" s="133" t="s">
        <v>2318</v>
      </c>
      <c r="B38" s="133" t="s">
        <v>2318</v>
      </c>
      <c r="C38" s="35">
        <v>2</v>
      </c>
    </row>
    <row r="39" spans="1:3">
      <c r="A39" s="133" t="s">
        <v>2319</v>
      </c>
      <c r="B39" s="133" t="s">
        <v>2319</v>
      </c>
      <c r="C39" s="35">
        <v>1</v>
      </c>
    </row>
    <row r="40" spans="1:3">
      <c r="A40" s="133" t="s">
        <v>2320</v>
      </c>
      <c r="B40" s="133" t="s">
        <v>2320</v>
      </c>
      <c r="C40" s="35">
        <v>3</v>
      </c>
    </row>
    <row r="41" spans="1:3">
      <c r="A41" s="133" t="s">
        <v>2321</v>
      </c>
      <c r="B41" s="133" t="s">
        <v>2321</v>
      </c>
      <c r="C41" s="35">
        <v>1</v>
      </c>
    </row>
    <row r="42" spans="1:3">
      <c r="A42" s="133" t="s">
        <v>2322</v>
      </c>
      <c r="B42" s="133" t="s">
        <v>2322</v>
      </c>
      <c r="C42" s="35">
        <v>2</v>
      </c>
    </row>
    <row r="43" spans="1:3">
      <c r="A43" s="133" t="s">
        <v>2323</v>
      </c>
      <c r="B43" s="133" t="s">
        <v>2323</v>
      </c>
      <c r="C43" s="35">
        <v>2</v>
      </c>
    </row>
    <row r="44" spans="1:3">
      <c r="A44" s="133" t="s">
        <v>2324</v>
      </c>
      <c r="B44" s="133" t="s">
        <v>2324</v>
      </c>
      <c r="C44" s="35">
        <v>1</v>
      </c>
    </row>
    <row r="45" spans="1:3">
      <c r="A45" s="133" t="s">
        <v>2325</v>
      </c>
      <c r="B45" s="133" t="s">
        <v>2325</v>
      </c>
      <c r="C45" s="35">
        <v>1</v>
      </c>
    </row>
    <row r="46" spans="1:3">
      <c r="A46" s="133" t="s">
        <v>2326</v>
      </c>
      <c r="B46" s="133" t="s">
        <v>2326</v>
      </c>
      <c r="C46" s="35">
        <v>1</v>
      </c>
    </row>
    <row r="47" spans="1:3">
      <c r="A47" s="133" t="s">
        <v>2327</v>
      </c>
      <c r="B47" s="133" t="s">
        <v>2327</v>
      </c>
      <c r="C47" s="35">
        <v>2</v>
      </c>
    </row>
    <row r="48" spans="1:3">
      <c r="A48" s="133" t="s">
        <v>2328</v>
      </c>
      <c r="B48" s="133" t="s">
        <v>2328</v>
      </c>
      <c r="C48" s="35">
        <v>2</v>
      </c>
    </row>
    <row r="49" spans="1:3">
      <c r="A49" s="133" t="s">
        <v>2329</v>
      </c>
      <c r="B49" s="133" t="s">
        <v>2329</v>
      </c>
      <c r="C49" s="35">
        <v>1</v>
      </c>
    </row>
    <row r="50" spans="1:3">
      <c r="A50" s="133" t="s">
        <v>2330</v>
      </c>
      <c r="B50" s="133" t="s">
        <v>2330</v>
      </c>
      <c r="C50" s="35">
        <v>2</v>
      </c>
    </row>
    <row r="51" spans="1:3">
      <c r="A51" s="133" t="s">
        <v>2331</v>
      </c>
      <c r="B51" s="133" t="s">
        <v>2331</v>
      </c>
      <c r="C51" s="35">
        <v>1</v>
      </c>
    </row>
    <row r="52" spans="1:3">
      <c r="A52" s="133" t="s">
        <v>2332</v>
      </c>
      <c r="B52" s="133" t="s">
        <v>2332</v>
      </c>
      <c r="C52" s="35">
        <v>2</v>
      </c>
    </row>
    <row r="53" spans="1:3">
      <c r="A53" s="133" t="s">
        <v>2333</v>
      </c>
      <c r="B53" s="133" t="s">
        <v>2333</v>
      </c>
      <c r="C53" s="35">
        <v>1</v>
      </c>
    </row>
    <row r="54" spans="1:3">
      <c r="A54" s="133" t="s">
        <v>2334</v>
      </c>
      <c r="B54" s="133" t="s">
        <v>2334</v>
      </c>
      <c r="C54" s="35">
        <v>1</v>
      </c>
    </row>
    <row r="55" spans="1:3">
      <c r="A55" s="133" t="s">
        <v>2335</v>
      </c>
      <c r="B55" s="133" t="s">
        <v>2335</v>
      </c>
      <c r="C55" s="35">
        <v>1</v>
      </c>
    </row>
    <row r="56" spans="1:3">
      <c r="A56" s="133" t="s">
        <v>2336</v>
      </c>
      <c r="B56" s="133" t="s">
        <v>2336</v>
      </c>
      <c r="C56" s="35">
        <v>1</v>
      </c>
    </row>
    <row r="57" spans="1:3">
      <c r="A57" s="133" t="s">
        <v>2337</v>
      </c>
      <c r="B57" s="133" t="s">
        <v>2337</v>
      </c>
      <c r="C57" s="35">
        <v>1</v>
      </c>
    </row>
    <row r="58" spans="1:3">
      <c r="A58" s="133" t="s">
        <v>2338</v>
      </c>
      <c r="B58" s="133" t="s">
        <v>2338</v>
      </c>
      <c r="C58" s="35">
        <v>1</v>
      </c>
    </row>
    <row r="59" spans="1:3">
      <c r="A59" s="133" t="s">
        <v>2339</v>
      </c>
      <c r="B59" s="133" t="s">
        <v>2339</v>
      </c>
      <c r="C59" s="35">
        <v>1</v>
      </c>
    </row>
    <row r="60" spans="1:3">
      <c r="A60" s="133" t="s">
        <v>2340</v>
      </c>
      <c r="B60" s="133" t="s">
        <v>2340</v>
      </c>
      <c r="C60" s="35">
        <v>1</v>
      </c>
    </row>
    <row r="61" spans="1:3">
      <c r="A61" s="133" t="s">
        <v>2341</v>
      </c>
      <c r="B61" s="133" t="s">
        <v>2341</v>
      </c>
      <c r="C61" s="35">
        <v>1</v>
      </c>
    </row>
    <row r="62" spans="1:3">
      <c r="A62" s="133" t="s">
        <v>2342</v>
      </c>
      <c r="B62" s="133" t="s">
        <v>2342</v>
      </c>
      <c r="C62" s="35">
        <v>1</v>
      </c>
    </row>
    <row r="63" spans="1:3">
      <c r="A63" s="133" t="s">
        <v>2343</v>
      </c>
      <c r="B63" s="133" t="s">
        <v>2343</v>
      </c>
      <c r="C63" s="35">
        <v>1</v>
      </c>
    </row>
    <row r="64" spans="1:3">
      <c r="A64" s="133" t="s">
        <v>2344</v>
      </c>
      <c r="B64" s="133" t="s">
        <v>2344</v>
      </c>
      <c r="C64" s="35">
        <v>1</v>
      </c>
    </row>
    <row r="65" spans="1:3">
      <c r="A65" s="133" t="s">
        <v>2345</v>
      </c>
      <c r="B65" s="133" t="s">
        <v>2345</v>
      </c>
      <c r="C65" s="35">
        <v>3</v>
      </c>
    </row>
    <row r="66" spans="1:3">
      <c r="A66" s="133" t="s">
        <v>2346</v>
      </c>
      <c r="B66" s="133" t="s">
        <v>2346</v>
      </c>
      <c r="C66" s="35">
        <v>1</v>
      </c>
    </row>
    <row r="67" spans="1:3">
      <c r="A67" s="133" t="s">
        <v>2347</v>
      </c>
      <c r="B67" s="133" t="s">
        <v>2347</v>
      </c>
      <c r="C67" s="35">
        <v>1</v>
      </c>
    </row>
    <row r="68" spans="1:3">
      <c r="A68" s="133" t="s">
        <v>2348</v>
      </c>
      <c r="B68" s="133" t="s">
        <v>2348</v>
      </c>
      <c r="C68" s="35">
        <v>1</v>
      </c>
    </row>
    <row r="69" spans="1:3">
      <c r="A69" s="133" t="s">
        <v>2349</v>
      </c>
      <c r="B69" s="133" t="s">
        <v>2349</v>
      </c>
      <c r="C69" s="35">
        <v>1</v>
      </c>
    </row>
    <row r="70" spans="1:3">
      <c r="A70" s="133" t="s">
        <v>2350</v>
      </c>
      <c r="B70" s="133" t="s">
        <v>2350</v>
      </c>
      <c r="C70" s="35">
        <v>1</v>
      </c>
    </row>
    <row r="71" spans="1:3">
      <c r="A71" s="133" t="s">
        <v>2351</v>
      </c>
      <c r="B71" s="133" t="s">
        <v>2351</v>
      </c>
      <c r="C71" s="35">
        <v>1</v>
      </c>
    </row>
    <row r="72" spans="1:3">
      <c r="A72" s="133" t="s">
        <v>2352</v>
      </c>
      <c r="B72" s="133" t="s">
        <v>2352</v>
      </c>
      <c r="C72" s="35">
        <v>1</v>
      </c>
    </row>
    <row r="73" spans="1:3">
      <c r="A73" s="133" t="s">
        <v>2353</v>
      </c>
      <c r="B73" s="133" t="s">
        <v>2353</v>
      </c>
      <c r="C73" s="35">
        <v>1</v>
      </c>
    </row>
    <row r="74" spans="1:3">
      <c r="A74" s="133" t="s">
        <v>2354</v>
      </c>
      <c r="B74" s="133" t="s">
        <v>2354</v>
      </c>
      <c r="C74" s="35">
        <v>1</v>
      </c>
    </row>
    <row r="75" spans="1:3">
      <c r="A75" s="133" t="s">
        <v>2355</v>
      </c>
      <c r="B75" s="133" t="s">
        <v>2355</v>
      </c>
      <c r="C75" s="35">
        <v>1</v>
      </c>
    </row>
    <row r="76" spans="1:3">
      <c r="A76" s="133" t="s">
        <v>2356</v>
      </c>
      <c r="B76" s="133" t="s">
        <v>2356</v>
      </c>
      <c r="C76" s="35">
        <v>1</v>
      </c>
    </row>
    <row r="77" spans="1:3">
      <c r="A77" s="133" t="s">
        <v>2357</v>
      </c>
      <c r="B77" s="133" t="s">
        <v>2357</v>
      </c>
      <c r="C77" s="35">
        <v>1</v>
      </c>
    </row>
    <row r="78" spans="1:3">
      <c r="A78" s="133" t="s">
        <v>2358</v>
      </c>
      <c r="B78" s="133" t="s">
        <v>2358</v>
      </c>
      <c r="C78" s="35">
        <v>1</v>
      </c>
    </row>
    <row r="79" spans="1:3">
      <c r="A79" s="133" t="s">
        <v>2359</v>
      </c>
      <c r="B79" s="133" t="s">
        <v>2359</v>
      </c>
      <c r="C79" s="35">
        <v>1</v>
      </c>
    </row>
    <row r="80" spans="1:3">
      <c r="A80" s="133" t="s">
        <v>2360</v>
      </c>
      <c r="B80" s="133" t="s">
        <v>2360</v>
      </c>
      <c r="C80" s="35">
        <v>1</v>
      </c>
    </row>
    <row r="81" spans="1:3">
      <c r="A81" s="133" t="s">
        <v>2361</v>
      </c>
      <c r="B81" s="133" t="s">
        <v>2361</v>
      </c>
      <c r="C81" s="35">
        <v>1</v>
      </c>
    </row>
    <row r="82" spans="1:3">
      <c r="A82" s="133" t="s">
        <v>2362</v>
      </c>
      <c r="B82" s="133" t="s">
        <v>2362</v>
      </c>
      <c r="C82" s="35">
        <v>1</v>
      </c>
    </row>
    <row r="83" spans="1:3">
      <c r="A83" s="133" t="s">
        <v>2363</v>
      </c>
      <c r="B83" s="133" t="s">
        <v>2363</v>
      </c>
      <c r="C83" s="35">
        <v>1</v>
      </c>
    </row>
    <row r="84" spans="1:3">
      <c r="A84" s="133" t="s">
        <v>2364</v>
      </c>
      <c r="B84" s="133" t="s">
        <v>2364</v>
      </c>
      <c r="C84" s="35">
        <v>1</v>
      </c>
    </row>
    <row r="85" spans="1:3">
      <c r="A85" s="133" t="s">
        <v>2365</v>
      </c>
      <c r="B85" s="133" t="s">
        <v>2365</v>
      </c>
      <c r="C85" s="35">
        <v>1</v>
      </c>
    </row>
    <row r="86" spans="1:3">
      <c r="A86" s="133" t="s">
        <v>2366</v>
      </c>
      <c r="B86" s="133" t="s">
        <v>2366</v>
      </c>
      <c r="C86" s="35">
        <v>1</v>
      </c>
    </row>
    <row r="87" spans="1:3">
      <c r="A87" s="133" t="s">
        <v>2367</v>
      </c>
      <c r="B87" s="133" t="s">
        <v>2367</v>
      </c>
      <c r="C87" s="35">
        <v>1</v>
      </c>
    </row>
    <row r="88" spans="1:3">
      <c r="A88" s="133" t="s">
        <v>2368</v>
      </c>
      <c r="B88" s="133" t="s">
        <v>2368</v>
      </c>
      <c r="C88" s="35">
        <v>1</v>
      </c>
    </row>
    <row r="89" spans="1:3">
      <c r="A89" s="133" t="s">
        <v>2369</v>
      </c>
      <c r="B89" s="133" t="s">
        <v>2369</v>
      </c>
      <c r="C89" s="35">
        <v>1</v>
      </c>
    </row>
    <row r="90" spans="1:3">
      <c r="A90" s="133" t="s">
        <v>2370</v>
      </c>
      <c r="B90" s="133" t="s">
        <v>2370</v>
      </c>
      <c r="C90" s="35">
        <v>1</v>
      </c>
    </row>
    <row r="91" spans="1:3">
      <c r="A91" s="133" t="s">
        <v>2371</v>
      </c>
      <c r="B91" s="133" t="s">
        <v>2371</v>
      </c>
      <c r="C91" s="35">
        <v>1</v>
      </c>
    </row>
    <row r="92" spans="1:3">
      <c r="A92" s="133" t="s">
        <v>2372</v>
      </c>
      <c r="B92" s="133" t="s">
        <v>2372</v>
      </c>
      <c r="C92" s="35">
        <v>1</v>
      </c>
    </row>
    <row r="93" spans="1:3">
      <c r="A93" s="133" t="s">
        <v>2373</v>
      </c>
      <c r="B93" s="133" t="s">
        <v>2373</v>
      </c>
      <c r="C93" s="35">
        <v>1</v>
      </c>
    </row>
    <row r="94" spans="1:3">
      <c r="A94" s="133" t="s">
        <v>2374</v>
      </c>
      <c r="B94" s="133" t="s">
        <v>2374</v>
      </c>
      <c r="C94" s="35">
        <v>1</v>
      </c>
    </row>
    <row r="95" spans="1:3">
      <c r="A95" s="133" t="s">
        <v>2375</v>
      </c>
      <c r="B95" s="133" t="s">
        <v>2375</v>
      </c>
      <c r="C95" s="35">
        <v>1</v>
      </c>
    </row>
    <row r="96" spans="1:3">
      <c r="A96" s="133" t="s">
        <v>2376</v>
      </c>
      <c r="B96" s="133" t="s">
        <v>2376</v>
      </c>
      <c r="C96" s="35">
        <v>1</v>
      </c>
    </row>
    <row r="97" spans="1:3">
      <c r="A97" s="133" t="s">
        <v>2377</v>
      </c>
      <c r="B97" s="133" t="s">
        <v>2377</v>
      </c>
      <c r="C97" s="35">
        <v>1</v>
      </c>
    </row>
    <row r="98" spans="1:3">
      <c r="A98" s="133" t="s">
        <v>2378</v>
      </c>
      <c r="B98" s="133" t="s">
        <v>2378</v>
      </c>
      <c r="C98" s="35">
        <v>2</v>
      </c>
    </row>
    <row r="99" spans="1:3">
      <c r="A99" s="133" t="s">
        <v>2379</v>
      </c>
      <c r="B99" s="133" t="s">
        <v>2379</v>
      </c>
      <c r="C99" s="35">
        <v>1</v>
      </c>
    </row>
    <row r="100" spans="1:3">
      <c r="A100" s="133" t="s">
        <v>2380</v>
      </c>
      <c r="B100" s="133" t="s">
        <v>2380</v>
      </c>
      <c r="C100" s="35">
        <v>1</v>
      </c>
    </row>
    <row r="101" spans="1:3">
      <c r="A101" s="133" t="s">
        <v>2381</v>
      </c>
      <c r="B101" s="133" t="s">
        <v>2381</v>
      </c>
      <c r="C101" s="35">
        <v>1</v>
      </c>
    </row>
    <row r="102" spans="1:3">
      <c r="A102" s="133" t="s">
        <v>2382</v>
      </c>
      <c r="B102" s="133" t="s">
        <v>2382</v>
      </c>
      <c r="C102" s="35">
        <v>1</v>
      </c>
    </row>
    <row r="103" spans="1:3">
      <c r="A103" s="133" t="s">
        <v>2383</v>
      </c>
      <c r="B103" s="133" t="s">
        <v>2383</v>
      </c>
      <c r="C103" s="35">
        <v>1</v>
      </c>
    </row>
    <row r="104" spans="1:3">
      <c r="A104" s="133" t="s">
        <v>2384</v>
      </c>
      <c r="B104" s="133" t="s">
        <v>2384</v>
      </c>
      <c r="C104" s="35">
        <v>1</v>
      </c>
    </row>
    <row r="105" spans="1:3">
      <c r="A105" s="133" t="s">
        <v>2385</v>
      </c>
      <c r="B105" s="133" t="s">
        <v>2385</v>
      </c>
      <c r="C105" s="35">
        <v>1</v>
      </c>
    </row>
    <row r="106" spans="1:3">
      <c r="A106" s="133" t="s">
        <v>2386</v>
      </c>
      <c r="B106" s="133" t="s">
        <v>2386</v>
      </c>
      <c r="C106" s="35">
        <v>1</v>
      </c>
    </row>
    <row r="107" spans="1:3">
      <c r="A107" s="133" t="s">
        <v>2387</v>
      </c>
      <c r="B107" s="133" t="s">
        <v>2387</v>
      </c>
      <c r="C107" s="35">
        <v>1</v>
      </c>
    </row>
    <row r="108" spans="1:3">
      <c r="A108" s="133" t="s">
        <v>2388</v>
      </c>
      <c r="B108" s="133" t="s">
        <v>2388</v>
      </c>
      <c r="C108" s="35">
        <v>1</v>
      </c>
    </row>
    <row r="109" spans="1:3">
      <c r="A109" s="133" t="s">
        <v>2389</v>
      </c>
      <c r="B109" s="133" t="s">
        <v>2389</v>
      </c>
      <c r="C109" s="35">
        <v>1</v>
      </c>
    </row>
    <row r="110" spans="1:3">
      <c r="A110" s="133" t="s">
        <v>2390</v>
      </c>
      <c r="B110" s="133" t="s">
        <v>2390</v>
      </c>
      <c r="C110" s="35">
        <v>1</v>
      </c>
    </row>
    <row r="111" spans="1:3">
      <c r="A111" s="133" t="s">
        <v>2391</v>
      </c>
      <c r="B111" s="133" t="s">
        <v>2391</v>
      </c>
      <c r="C111" s="35">
        <v>1</v>
      </c>
    </row>
    <row r="112" spans="1:3">
      <c r="A112" s="133" t="s">
        <v>2392</v>
      </c>
      <c r="B112" s="133" t="s">
        <v>2392</v>
      </c>
      <c r="C112" s="35">
        <v>1</v>
      </c>
    </row>
    <row r="113" spans="1:3">
      <c r="A113" s="133" t="s">
        <v>2393</v>
      </c>
      <c r="B113" s="133" t="s">
        <v>2393</v>
      </c>
      <c r="C113" s="35">
        <v>1</v>
      </c>
    </row>
    <row r="114" spans="1:3">
      <c r="A114" s="133" t="s">
        <v>2394</v>
      </c>
      <c r="B114" s="133" t="s">
        <v>2394</v>
      </c>
      <c r="C114" s="35">
        <v>1</v>
      </c>
    </row>
    <row r="115" spans="1:3">
      <c r="A115" s="133" t="s">
        <v>2395</v>
      </c>
      <c r="B115" s="133" t="s">
        <v>2395</v>
      </c>
      <c r="C115" s="35">
        <v>1</v>
      </c>
    </row>
    <row r="116" spans="1:3">
      <c r="A116" s="133" t="s">
        <v>2396</v>
      </c>
      <c r="B116" s="133" t="s">
        <v>2396</v>
      </c>
      <c r="C116" s="35">
        <v>1</v>
      </c>
    </row>
    <row r="117" spans="1:3">
      <c r="A117" s="133" t="s">
        <v>2397</v>
      </c>
      <c r="B117" s="133" t="s">
        <v>2397</v>
      </c>
      <c r="C117" s="35">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dimension ref="A1:V102"/>
  <sheetViews>
    <sheetView topLeftCell="A39" workbookViewId="0">
      <selection activeCell="A40" sqref="A40"/>
    </sheetView>
  </sheetViews>
  <sheetFormatPr defaultRowHeight="15"/>
  <cols>
    <col min="1" max="1" width="39.7109375" customWidth="1"/>
    <col min="2" max="2" width="20.28515625" bestFit="1" customWidth="1"/>
    <col min="3" max="3" width="29.7109375" customWidth="1"/>
    <col min="4" max="4" width="11.28515625" bestFit="1" customWidth="1"/>
    <col min="5" max="5" width="29.7109375" customWidth="1"/>
    <col min="6" max="6" width="11.28515625" bestFit="1" customWidth="1"/>
    <col min="7" max="7" width="29.7109375" customWidth="1"/>
    <col min="8" max="8" width="11.28515625" bestFit="1" customWidth="1"/>
    <col min="9" max="9" width="29.7109375" customWidth="1"/>
    <col min="10" max="10" width="11.28515625" bestFit="1" customWidth="1"/>
    <col min="11" max="11" width="29.7109375" customWidth="1"/>
    <col min="12" max="12" width="11.28515625" bestFit="1" customWidth="1"/>
    <col min="13" max="13" width="29.7109375" customWidth="1"/>
    <col min="14" max="14" width="11.28515625" bestFit="1" customWidth="1"/>
    <col min="15" max="15" width="29.7109375" customWidth="1"/>
    <col min="16" max="16" width="11.28515625" bestFit="1" customWidth="1"/>
    <col min="17" max="17" width="29.7109375" customWidth="1"/>
    <col min="18" max="18" width="11.28515625" bestFit="1" customWidth="1"/>
    <col min="19" max="19" width="29.7109375" customWidth="1"/>
    <col min="20" max="20" width="11.28515625" bestFit="1" customWidth="1"/>
    <col min="21" max="21" width="30.7109375" customWidth="1"/>
    <col min="22" max="22" width="12.28515625" bestFit="1" customWidth="1"/>
  </cols>
  <sheetData>
    <row r="1" spans="1:22" ht="15" customHeight="1">
      <c r="A1" s="13" t="s">
        <v>2423</v>
      </c>
      <c r="B1" s="13" t="s">
        <v>2424</v>
      </c>
      <c r="C1" s="13" t="s">
        <v>2425</v>
      </c>
      <c r="D1" s="13" t="s">
        <v>2427</v>
      </c>
      <c r="E1" s="13" t="s">
        <v>2426</v>
      </c>
      <c r="F1" s="13" t="s">
        <v>2429</v>
      </c>
      <c r="G1" s="13" t="s">
        <v>2428</v>
      </c>
      <c r="H1" s="13" t="s">
        <v>2431</v>
      </c>
      <c r="I1" s="13" t="s">
        <v>2430</v>
      </c>
      <c r="J1" s="13" t="s">
        <v>2433</v>
      </c>
      <c r="K1" s="13" t="s">
        <v>2432</v>
      </c>
      <c r="L1" s="13" t="s">
        <v>2435</v>
      </c>
      <c r="M1" s="13" t="s">
        <v>2434</v>
      </c>
      <c r="N1" s="13" t="s">
        <v>2437</v>
      </c>
      <c r="O1" s="13" t="s">
        <v>2436</v>
      </c>
      <c r="P1" s="13" t="s">
        <v>2439</v>
      </c>
      <c r="Q1" s="13" t="s">
        <v>2438</v>
      </c>
      <c r="R1" s="13" t="s">
        <v>2441</v>
      </c>
      <c r="S1" s="13" t="s">
        <v>2440</v>
      </c>
      <c r="T1" s="13" t="s">
        <v>2443</v>
      </c>
      <c r="U1" s="13" t="s">
        <v>2442</v>
      </c>
      <c r="V1" s="13" t="s">
        <v>2444</v>
      </c>
    </row>
    <row r="2" spans="1:22">
      <c r="A2" s="70" t="s">
        <v>591</v>
      </c>
      <c r="B2" s="68">
        <v>29</v>
      </c>
      <c r="C2" s="70" t="s">
        <v>591</v>
      </c>
      <c r="D2" s="68">
        <v>29</v>
      </c>
      <c r="E2" s="70" t="s">
        <v>596</v>
      </c>
      <c r="F2" s="68">
        <v>14</v>
      </c>
      <c r="G2" s="68"/>
      <c r="H2" s="68"/>
      <c r="I2" s="68"/>
      <c r="J2" s="68"/>
      <c r="K2" s="70" t="s">
        <v>610</v>
      </c>
      <c r="L2" s="68">
        <v>5</v>
      </c>
      <c r="M2" s="68"/>
      <c r="N2" s="68"/>
      <c r="O2" s="68"/>
      <c r="P2" s="68"/>
      <c r="Q2" s="68"/>
      <c r="R2" s="68"/>
      <c r="S2" s="68"/>
      <c r="T2" s="68"/>
      <c r="U2" s="70" t="s">
        <v>623</v>
      </c>
      <c r="V2" s="68">
        <v>1</v>
      </c>
    </row>
    <row r="3" spans="1:22">
      <c r="A3" s="70" t="s">
        <v>596</v>
      </c>
      <c r="B3" s="68">
        <v>14</v>
      </c>
      <c r="C3" s="68"/>
      <c r="D3" s="68"/>
      <c r="E3" s="70" t="s">
        <v>613</v>
      </c>
      <c r="F3" s="68">
        <v>1</v>
      </c>
      <c r="G3" s="68"/>
      <c r="H3" s="68"/>
      <c r="I3" s="68"/>
      <c r="J3" s="68"/>
      <c r="K3" s="68"/>
      <c r="L3" s="68"/>
      <c r="M3" s="68"/>
      <c r="N3" s="68"/>
      <c r="O3" s="68"/>
      <c r="P3" s="68"/>
      <c r="Q3" s="68"/>
      <c r="R3" s="68"/>
      <c r="S3" s="68"/>
      <c r="T3" s="68"/>
      <c r="U3" s="68"/>
      <c r="V3" s="68"/>
    </row>
    <row r="4" spans="1:22">
      <c r="A4" s="70" t="s">
        <v>610</v>
      </c>
      <c r="B4" s="68">
        <v>5</v>
      </c>
      <c r="C4" s="68"/>
      <c r="D4" s="68"/>
      <c r="E4" s="68"/>
      <c r="F4" s="68"/>
      <c r="G4" s="68"/>
      <c r="H4" s="68"/>
      <c r="I4" s="68"/>
      <c r="J4" s="68"/>
      <c r="K4" s="68"/>
      <c r="L4" s="68"/>
      <c r="M4" s="68"/>
      <c r="N4" s="68"/>
      <c r="O4" s="68"/>
      <c r="P4" s="68"/>
      <c r="Q4" s="68"/>
      <c r="R4" s="68"/>
      <c r="S4" s="68"/>
      <c r="T4" s="68"/>
      <c r="U4" s="68"/>
      <c r="V4" s="68"/>
    </row>
    <row r="5" spans="1:22">
      <c r="A5" s="70" t="s">
        <v>627</v>
      </c>
      <c r="B5" s="68">
        <v>3</v>
      </c>
      <c r="C5" s="68"/>
      <c r="D5" s="68"/>
      <c r="E5" s="68"/>
      <c r="F5" s="68"/>
      <c r="G5" s="68"/>
      <c r="H5" s="68"/>
      <c r="I5" s="68"/>
      <c r="J5" s="68"/>
      <c r="K5" s="68"/>
      <c r="L5" s="68"/>
      <c r="M5" s="68"/>
      <c r="N5" s="68"/>
      <c r="O5" s="68"/>
      <c r="P5" s="68"/>
      <c r="Q5" s="68"/>
      <c r="R5" s="68"/>
      <c r="S5" s="68"/>
      <c r="T5" s="68"/>
      <c r="U5" s="68"/>
      <c r="V5" s="68"/>
    </row>
    <row r="6" spans="1:22">
      <c r="A6" s="70" t="s">
        <v>621</v>
      </c>
      <c r="B6" s="68">
        <v>3</v>
      </c>
      <c r="C6" s="68"/>
      <c r="D6" s="68"/>
      <c r="E6" s="68"/>
      <c r="F6" s="68"/>
      <c r="G6" s="68"/>
      <c r="H6" s="68"/>
      <c r="I6" s="68"/>
      <c r="J6" s="68"/>
      <c r="K6" s="68"/>
      <c r="L6" s="68"/>
      <c r="M6" s="68"/>
      <c r="N6" s="68"/>
      <c r="O6" s="68"/>
      <c r="P6" s="68"/>
      <c r="Q6" s="68"/>
      <c r="R6" s="68"/>
      <c r="S6" s="68"/>
      <c r="T6" s="68"/>
      <c r="U6" s="68"/>
      <c r="V6" s="68"/>
    </row>
    <row r="7" spans="1:22">
      <c r="A7" s="70" t="s">
        <v>620</v>
      </c>
      <c r="B7" s="68">
        <v>3</v>
      </c>
      <c r="C7" s="68"/>
      <c r="D7" s="68"/>
      <c r="E7" s="68"/>
      <c r="F7" s="68"/>
      <c r="G7" s="68"/>
      <c r="H7" s="68"/>
      <c r="I7" s="68"/>
      <c r="J7" s="68"/>
      <c r="K7" s="68"/>
      <c r="L7" s="68"/>
      <c r="M7" s="68"/>
      <c r="N7" s="68"/>
      <c r="O7" s="68"/>
      <c r="P7" s="68"/>
      <c r="Q7" s="68"/>
      <c r="R7" s="68"/>
      <c r="S7" s="68"/>
      <c r="T7" s="68"/>
      <c r="U7" s="68"/>
      <c r="V7" s="68"/>
    </row>
    <row r="8" spans="1:22">
      <c r="A8" s="70" t="s">
        <v>628</v>
      </c>
      <c r="B8" s="68">
        <v>2</v>
      </c>
      <c r="C8" s="68"/>
      <c r="D8" s="68"/>
      <c r="E8" s="68"/>
      <c r="F8" s="68"/>
      <c r="G8" s="68"/>
      <c r="H8" s="68"/>
      <c r="I8" s="68"/>
      <c r="J8" s="68"/>
      <c r="K8" s="68"/>
      <c r="L8" s="68"/>
      <c r="M8" s="68"/>
      <c r="N8" s="68"/>
      <c r="O8" s="68"/>
      <c r="P8" s="68"/>
      <c r="Q8" s="68"/>
      <c r="R8" s="68"/>
      <c r="S8" s="68"/>
      <c r="T8" s="68"/>
      <c r="U8" s="68"/>
      <c r="V8" s="68"/>
    </row>
    <row r="9" spans="1:22">
      <c r="A9" s="70" t="s">
        <v>626</v>
      </c>
      <c r="B9" s="68">
        <v>2</v>
      </c>
      <c r="C9" s="68"/>
      <c r="D9" s="68"/>
      <c r="E9" s="68"/>
      <c r="F9" s="68"/>
      <c r="G9" s="68"/>
      <c r="H9" s="68"/>
      <c r="I9" s="68"/>
      <c r="J9" s="68"/>
      <c r="K9" s="68"/>
      <c r="L9" s="68"/>
      <c r="M9" s="68"/>
      <c r="N9" s="68"/>
      <c r="O9" s="68"/>
      <c r="P9" s="68"/>
      <c r="Q9" s="68"/>
      <c r="R9" s="68"/>
      <c r="S9" s="68"/>
      <c r="T9" s="68"/>
      <c r="U9" s="68"/>
      <c r="V9" s="68"/>
    </row>
    <row r="10" spans="1:22">
      <c r="A10" s="70" t="s">
        <v>617</v>
      </c>
      <c r="B10" s="68">
        <v>2</v>
      </c>
      <c r="C10" s="68"/>
      <c r="D10" s="68"/>
      <c r="E10" s="68"/>
      <c r="F10" s="68"/>
      <c r="G10" s="68"/>
      <c r="H10" s="68"/>
      <c r="I10" s="68"/>
      <c r="J10" s="68"/>
      <c r="K10" s="68"/>
      <c r="L10" s="68"/>
      <c r="M10" s="68"/>
      <c r="N10" s="68"/>
      <c r="O10" s="68"/>
      <c r="P10" s="68"/>
      <c r="Q10" s="68"/>
      <c r="R10" s="68"/>
      <c r="S10" s="68"/>
      <c r="T10" s="68"/>
      <c r="U10" s="68"/>
      <c r="V10" s="68"/>
    </row>
    <row r="11" spans="1:22">
      <c r="A11" s="70" t="s">
        <v>588</v>
      </c>
      <c r="B11" s="68">
        <v>2</v>
      </c>
      <c r="C11" s="68"/>
      <c r="D11" s="68"/>
      <c r="E11" s="68"/>
      <c r="F11" s="68"/>
      <c r="G11" s="68"/>
      <c r="H11" s="68"/>
      <c r="I11" s="68"/>
      <c r="J11" s="68"/>
      <c r="K11" s="68"/>
      <c r="L11" s="68"/>
      <c r="M11" s="68"/>
      <c r="N11" s="68"/>
      <c r="O11" s="68"/>
      <c r="P11" s="68"/>
      <c r="Q11" s="68"/>
      <c r="R11" s="68"/>
      <c r="S11" s="68"/>
      <c r="T11" s="68"/>
      <c r="U11" s="68"/>
      <c r="V11" s="68"/>
    </row>
    <row r="14" spans="1:22" ht="15" customHeight="1">
      <c r="A14" s="13" t="s">
        <v>2448</v>
      </c>
      <c r="B14" s="13" t="s">
        <v>2424</v>
      </c>
      <c r="C14" s="13" t="s">
        <v>2449</v>
      </c>
      <c r="D14" s="13" t="s">
        <v>2427</v>
      </c>
      <c r="E14" s="13" t="s">
        <v>2450</v>
      </c>
      <c r="F14" s="13" t="s">
        <v>2429</v>
      </c>
      <c r="G14" s="13" t="s">
        <v>2451</v>
      </c>
      <c r="H14" s="13" t="s">
        <v>2431</v>
      </c>
      <c r="I14" s="13" t="s">
        <v>2452</v>
      </c>
      <c r="J14" s="13" t="s">
        <v>2433</v>
      </c>
      <c r="K14" s="13" t="s">
        <v>2453</v>
      </c>
      <c r="L14" s="13" t="s">
        <v>2435</v>
      </c>
      <c r="M14" s="13" t="s">
        <v>2454</v>
      </c>
      <c r="N14" s="13" t="s">
        <v>2437</v>
      </c>
      <c r="O14" s="13" t="s">
        <v>2455</v>
      </c>
      <c r="P14" s="13" t="s">
        <v>2439</v>
      </c>
      <c r="Q14" s="13" t="s">
        <v>2456</v>
      </c>
      <c r="R14" s="13" t="s">
        <v>2441</v>
      </c>
      <c r="S14" s="13" t="s">
        <v>2457</v>
      </c>
      <c r="T14" s="13" t="s">
        <v>2443</v>
      </c>
      <c r="U14" s="13" t="s">
        <v>2458</v>
      </c>
      <c r="V14" s="13" t="s">
        <v>2444</v>
      </c>
    </row>
    <row r="15" spans="1:22">
      <c r="A15" s="68" t="s">
        <v>636</v>
      </c>
      <c r="B15" s="68">
        <v>29</v>
      </c>
      <c r="C15" s="68" t="s">
        <v>636</v>
      </c>
      <c r="D15" s="68">
        <v>29</v>
      </c>
      <c r="E15" s="68" t="s">
        <v>639</v>
      </c>
      <c r="F15" s="68">
        <v>15</v>
      </c>
      <c r="G15" s="68"/>
      <c r="H15" s="68"/>
      <c r="I15" s="68"/>
      <c r="J15" s="68"/>
      <c r="K15" s="68" t="s">
        <v>648</v>
      </c>
      <c r="L15" s="68">
        <v>5</v>
      </c>
      <c r="M15" s="68"/>
      <c r="N15" s="68"/>
      <c r="O15" s="68"/>
      <c r="P15" s="68"/>
      <c r="Q15" s="68"/>
      <c r="R15" s="68"/>
      <c r="S15" s="68"/>
      <c r="T15" s="68"/>
      <c r="U15" s="68" t="s">
        <v>652</v>
      </c>
      <c r="V15" s="68">
        <v>1</v>
      </c>
    </row>
    <row r="16" spans="1:22">
      <c r="A16" s="68" t="s">
        <v>639</v>
      </c>
      <c r="B16" s="68">
        <v>17</v>
      </c>
      <c r="C16" s="68"/>
      <c r="D16" s="68"/>
      <c r="E16" s="68"/>
      <c r="F16" s="68"/>
      <c r="G16" s="68"/>
      <c r="H16" s="68"/>
      <c r="I16" s="68"/>
      <c r="J16" s="68"/>
      <c r="K16" s="68"/>
      <c r="L16" s="68"/>
      <c r="M16" s="68"/>
      <c r="N16" s="68"/>
      <c r="O16" s="68"/>
      <c r="P16" s="68"/>
      <c r="Q16" s="68"/>
      <c r="R16" s="68"/>
      <c r="S16" s="68"/>
      <c r="T16" s="68"/>
      <c r="U16" s="68"/>
      <c r="V16" s="68"/>
    </row>
    <row r="17" spans="1:22">
      <c r="A17" s="68" t="s">
        <v>659</v>
      </c>
      <c r="B17" s="68">
        <v>7</v>
      </c>
      <c r="C17" s="68"/>
      <c r="D17" s="68"/>
      <c r="E17" s="68"/>
      <c r="F17" s="68"/>
      <c r="G17" s="68"/>
      <c r="H17" s="68"/>
      <c r="I17" s="68"/>
      <c r="J17" s="68"/>
      <c r="K17" s="68"/>
      <c r="L17" s="68"/>
      <c r="M17" s="68"/>
      <c r="N17" s="68"/>
      <c r="O17" s="68"/>
      <c r="P17" s="68"/>
      <c r="Q17" s="68"/>
      <c r="R17" s="68"/>
      <c r="S17" s="68"/>
      <c r="T17" s="68"/>
      <c r="U17" s="68"/>
      <c r="V17" s="68"/>
    </row>
    <row r="18" spans="1:22">
      <c r="A18" s="68" t="s">
        <v>648</v>
      </c>
      <c r="B18" s="68">
        <v>5</v>
      </c>
      <c r="C18" s="68"/>
      <c r="D18" s="68"/>
      <c r="E18" s="68"/>
      <c r="F18" s="68"/>
      <c r="G18" s="68"/>
      <c r="H18" s="68"/>
      <c r="I18" s="68"/>
      <c r="J18" s="68"/>
      <c r="K18" s="68"/>
      <c r="L18" s="68"/>
      <c r="M18" s="68"/>
      <c r="N18" s="68"/>
      <c r="O18" s="68"/>
      <c r="P18" s="68"/>
      <c r="Q18" s="68"/>
      <c r="R18" s="68"/>
      <c r="S18" s="68"/>
      <c r="T18" s="68"/>
      <c r="U18" s="68"/>
      <c r="V18" s="68"/>
    </row>
    <row r="19" spans="1:22">
      <c r="A19" s="68" t="s">
        <v>634</v>
      </c>
      <c r="B19" s="68">
        <v>5</v>
      </c>
      <c r="C19" s="68"/>
      <c r="D19" s="68"/>
      <c r="E19" s="68"/>
      <c r="F19" s="68"/>
      <c r="G19" s="68"/>
      <c r="H19" s="68"/>
      <c r="I19" s="68"/>
      <c r="J19" s="68"/>
      <c r="K19" s="68"/>
      <c r="L19" s="68"/>
      <c r="M19" s="68"/>
      <c r="N19" s="68"/>
      <c r="O19" s="68"/>
      <c r="P19" s="68"/>
      <c r="Q19" s="68"/>
      <c r="R19" s="68"/>
      <c r="S19" s="68"/>
      <c r="T19" s="68"/>
      <c r="U19" s="68"/>
      <c r="V19" s="68"/>
    </row>
    <row r="20" spans="1:22">
      <c r="A20" s="68" t="s">
        <v>645</v>
      </c>
      <c r="B20" s="68">
        <v>3</v>
      </c>
      <c r="C20" s="68"/>
      <c r="D20" s="68"/>
      <c r="E20" s="68"/>
      <c r="F20" s="68"/>
      <c r="G20" s="68"/>
      <c r="H20" s="68"/>
      <c r="I20" s="68"/>
      <c r="J20" s="68"/>
      <c r="K20" s="68"/>
      <c r="L20" s="68"/>
      <c r="M20" s="68"/>
      <c r="N20" s="68"/>
      <c r="O20" s="68"/>
      <c r="P20" s="68"/>
      <c r="Q20" s="68"/>
      <c r="R20" s="68"/>
      <c r="S20" s="68"/>
      <c r="T20" s="68"/>
      <c r="U20" s="68"/>
      <c r="V20" s="68"/>
    </row>
    <row r="21" spans="1:22">
      <c r="A21" s="68" t="s">
        <v>652</v>
      </c>
      <c r="B21" s="68">
        <v>3</v>
      </c>
      <c r="C21" s="68"/>
      <c r="D21" s="68"/>
      <c r="E21" s="68"/>
      <c r="F21" s="68"/>
      <c r="G21" s="68"/>
      <c r="H21" s="68"/>
      <c r="I21" s="68"/>
      <c r="J21" s="68"/>
      <c r="K21" s="68"/>
      <c r="L21" s="68"/>
      <c r="M21" s="68"/>
      <c r="N21" s="68"/>
      <c r="O21" s="68"/>
      <c r="P21" s="68"/>
      <c r="Q21" s="68"/>
      <c r="R21" s="68"/>
      <c r="S21" s="68"/>
      <c r="T21" s="68"/>
      <c r="U21" s="68"/>
      <c r="V21" s="68"/>
    </row>
    <row r="22" spans="1:22">
      <c r="A22" s="68" t="s">
        <v>656</v>
      </c>
      <c r="B22" s="68">
        <v>3</v>
      </c>
      <c r="C22" s="68"/>
      <c r="D22" s="68"/>
      <c r="E22" s="68"/>
      <c r="F22" s="68"/>
      <c r="G22" s="68"/>
      <c r="H22" s="68"/>
      <c r="I22" s="68"/>
      <c r="J22" s="68"/>
      <c r="K22" s="68"/>
      <c r="L22" s="68"/>
      <c r="M22" s="68"/>
      <c r="N22" s="68"/>
      <c r="O22" s="68"/>
      <c r="P22" s="68"/>
      <c r="Q22" s="68"/>
      <c r="R22" s="68"/>
      <c r="S22" s="68"/>
      <c r="T22" s="68"/>
      <c r="U22" s="68"/>
      <c r="V22" s="68"/>
    </row>
    <row r="23" spans="1:22">
      <c r="A23" s="68" t="s">
        <v>655</v>
      </c>
      <c r="B23" s="68">
        <v>3</v>
      </c>
      <c r="C23" s="68"/>
      <c r="D23" s="68"/>
      <c r="E23" s="68"/>
      <c r="F23" s="68"/>
      <c r="G23" s="68"/>
      <c r="H23" s="68"/>
      <c r="I23" s="68"/>
      <c r="J23" s="68"/>
      <c r="K23" s="68"/>
      <c r="L23" s="68"/>
      <c r="M23" s="68"/>
      <c r="N23" s="68"/>
      <c r="O23" s="68"/>
      <c r="P23" s="68"/>
      <c r="Q23" s="68"/>
      <c r="R23" s="68"/>
      <c r="S23" s="68"/>
      <c r="T23" s="68"/>
      <c r="U23" s="68"/>
      <c r="V23" s="68"/>
    </row>
    <row r="24" spans="1:22">
      <c r="A24" s="68" t="s">
        <v>640</v>
      </c>
      <c r="B24" s="68">
        <v>3</v>
      </c>
      <c r="C24" s="68"/>
      <c r="D24" s="68"/>
      <c r="E24" s="68"/>
      <c r="F24" s="68"/>
      <c r="G24" s="68"/>
      <c r="H24" s="68"/>
      <c r="I24" s="68"/>
      <c r="J24" s="68"/>
      <c r="K24" s="68"/>
      <c r="L24" s="68"/>
      <c r="M24" s="68"/>
      <c r="N24" s="68"/>
      <c r="O24" s="68"/>
      <c r="P24" s="68"/>
      <c r="Q24" s="68"/>
      <c r="R24" s="68"/>
      <c r="S24" s="68"/>
      <c r="T24" s="68"/>
      <c r="U24" s="68"/>
      <c r="V24" s="68"/>
    </row>
    <row r="27" spans="1:22" ht="15" customHeight="1">
      <c r="A27" s="13" t="s">
        <v>2460</v>
      </c>
      <c r="B27" s="13" t="s">
        <v>2424</v>
      </c>
      <c r="C27" s="13" t="s">
        <v>2466</v>
      </c>
      <c r="D27" s="13" t="s">
        <v>2427</v>
      </c>
      <c r="E27" s="13" t="s">
        <v>2467</v>
      </c>
      <c r="F27" s="13" t="s">
        <v>2429</v>
      </c>
      <c r="G27" s="13" t="s">
        <v>2468</v>
      </c>
      <c r="H27" s="13" t="s">
        <v>2431</v>
      </c>
      <c r="I27" s="13" t="s">
        <v>2469</v>
      </c>
      <c r="J27" s="13" t="s">
        <v>2433</v>
      </c>
      <c r="K27" s="13" t="s">
        <v>2470</v>
      </c>
      <c r="L27" s="13" t="s">
        <v>2435</v>
      </c>
      <c r="M27" s="13" t="s">
        <v>2471</v>
      </c>
      <c r="N27" s="13" t="s">
        <v>2437</v>
      </c>
      <c r="O27" s="13" t="s">
        <v>2472</v>
      </c>
      <c r="P27" s="13" t="s">
        <v>2439</v>
      </c>
      <c r="Q27" s="13" t="s">
        <v>2473</v>
      </c>
      <c r="R27" s="13" t="s">
        <v>2441</v>
      </c>
      <c r="S27" s="13" t="s">
        <v>2474</v>
      </c>
      <c r="T27" s="13" t="s">
        <v>2443</v>
      </c>
      <c r="U27" s="13" t="s">
        <v>2475</v>
      </c>
      <c r="V27" s="13" t="s">
        <v>2444</v>
      </c>
    </row>
    <row r="28" spans="1:22">
      <c r="A28" s="68" t="s">
        <v>2461</v>
      </c>
      <c r="B28" s="68">
        <v>31</v>
      </c>
      <c r="C28" s="68" t="s">
        <v>2462</v>
      </c>
      <c r="D28" s="68">
        <v>29</v>
      </c>
      <c r="E28" s="68"/>
      <c r="F28" s="68"/>
      <c r="G28" s="68" t="s">
        <v>2463</v>
      </c>
      <c r="H28" s="68">
        <v>6</v>
      </c>
      <c r="I28" s="68"/>
      <c r="J28" s="68"/>
      <c r="K28" s="68" t="s">
        <v>680</v>
      </c>
      <c r="L28" s="68">
        <v>5</v>
      </c>
      <c r="M28" s="68"/>
      <c r="N28" s="68"/>
      <c r="O28" s="68"/>
      <c r="P28" s="68"/>
      <c r="Q28" s="68"/>
      <c r="R28" s="68"/>
      <c r="S28" s="68" t="s">
        <v>2464</v>
      </c>
      <c r="T28" s="68">
        <v>3</v>
      </c>
      <c r="U28" s="68" t="s">
        <v>681</v>
      </c>
      <c r="V28" s="68">
        <v>1</v>
      </c>
    </row>
    <row r="29" spans="1:22">
      <c r="A29" s="68" t="s">
        <v>2462</v>
      </c>
      <c r="B29" s="68">
        <v>30</v>
      </c>
      <c r="C29" s="68" t="s">
        <v>2461</v>
      </c>
      <c r="D29" s="68">
        <v>29</v>
      </c>
      <c r="E29" s="68"/>
      <c r="F29" s="68"/>
      <c r="G29" s="68" t="s">
        <v>661</v>
      </c>
      <c r="H29" s="68">
        <v>6</v>
      </c>
      <c r="I29" s="68"/>
      <c r="J29" s="68"/>
      <c r="K29" s="68"/>
      <c r="L29" s="68"/>
      <c r="M29" s="68"/>
      <c r="N29" s="68"/>
      <c r="O29" s="68"/>
      <c r="P29" s="68"/>
      <c r="Q29" s="68"/>
      <c r="R29" s="68"/>
      <c r="S29" s="68" t="s">
        <v>2465</v>
      </c>
      <c r="T29" s="68">
        <v>3</v>
      </c>
      <c r="U29" s="68"/>
      <c r="V29" s="68"/>
    </row>
    <row r="30" spans="1:22">
      <c r="A30" s="68" t="s">
        <v>661</v>
      </c>
      <c r="B30" s="68">
        <v>17</v>
      </c>
      <c r="C30" s="68"/>
      <c r="D30" s="68"/>
      <c r="E30" s="68"/>
      <c r="F30" s="68"/>
      <c r="G30" s="68"/>
      <c r="H30" s="68"/>
      <c r="I30" s="68"/>
      <c r="J30" s="68"/>
      <c r="K30" s="68"/>
      <c r="L30" s="68"/>
      <c r="M30" s="68"/>
      <c r="N30" s="68"/>
      <c r="O30" s="68"/>
      <c r="P30" s="68"/>
      <c r="Q30" s="68"/>
      <c r="R30" s="68"/>
      <c r="S30" s="68"/>
      <c r="T30" s="68"/>
      <c r="U30" s="68"/>
      <c r="V30" s="68"/>
    </row>
    <row r="31" spans="1:22">
      <c r="A31" s="68" t="s">
        <v>2463</v>
      </c>
      <c r="B31" s="68">
        <v>6</v>
      </c>
      <c r="C31" s="68"/>
      <c r="D31" s="68"/>
      <c r="E31" s="68"/>
      <c r="F31" s="68"/>
      <c r="G31" s="68"/>
      <c r="H31" s="68"/>
      <c r="I31" s="68"/>
      <c r="J31" s="68"/>
      <c r="K31" s="68"/>
      <c r="L31" s="68"/>
      <c r="M31" s="68"/>
      <c r="N31" s="68"/>
      <c r="O31" s="68"/>
      <c r="P31" s="68"/>
      <c r="Q31" s="68"/>
      <c r="R31" s="68"/>
      <c r="S31" s="68"/>
      <c r="T31" s="68"/>
      <c r="U31" s="68"/>
      <c r="V31" s="68"/>
    </row>
    <row r="32" spans="1:22">
      <c r="A32" s="68" t="s">
        <v>680</v>
      </c>
      <c r="B32" s="68">
        <v>5</v>
      </c>
      <c r="C32" s="68"/>
      <c r="D32" s="68"/>
      <c r="E32" s="68"/>
      <c r="F32" s="68"/>
      <c r="G32" s="68"/>
      <c r="H32" s="68"/>
      <c r="I32" s="68"/>
      <c r="J32" s="68"/>
      <c r="K32" s="68"/>
      <c r="L32" s="68"/>
      <c r="M32" s="68"/>
      <c r="N32" s="68"/>
      <c r="O32" s="68"/>
      <c r="P32" s="68"/>
      <c r="Q32" s="68"/>
      <c r="R32" s="68"/>
      <c r="S32" s="68"/>
      <c r="T32" s="68"/>
      <c r="U32" s="68"/>
      <c r="V32" s="68"/>
    </row>
    <row r="33" spans="1:22">
      <c r="A33" s="68" t="s">
        <v>2464</v>
      </c>
      <c r="B33" s="68">
        <v>3</v>
      </c>
      <c r="C33" s="68"/>
      <c r="D33" s="68"/>
      <c r="E33" s="68"/>
      <c r="F33" s="68"/>
      <c r="G33" s="68"/>
      <c r="H33" s="68"/>
      <c r="I33" s="68"/>
      <c r="J33" s="68"/>
      <c r="K33" s="68"/>
      <c r="L33" s="68"/>
      <c r="M33" s="68"/>
      <c r="N33" s="68"/>
      <c r="O33" s="68"/>
      <c r="P33" s="68"/>
      <c r="Q33" s="68"/>
      <c r="R33" s="68"/>
      <c r="S33" s="68"/>
      <c r="T33" s="68"/>
      <c r="U33" s="68"/>
      <c r="V33" s="68"/>
    </row>
    <row r="34" spans="1:22">
      <c r="A34" s="68" t="s">
        <v>2465</v>
      </c>
      <c r="B34" s="68">
        <v>3</v>
      </c>
      <c r="C34" s="68"/>
      <c r="D34" s="68"/>
      <c r="E34" s="68"/>
      <c r="F34" s="68"/>
      <c r="G34" s="68"/>
      <c r="H34" s="68"/>
      <c r="I34" s="68"/>
      <c r="J34" s="68"/>
      <c r="K34" s="68"/>
      <c r="L34" s="68"/>
      <c r="M34" s="68"/>
      <c r="N34" s="68"/>
      <c r="O34" s="68"/>
      <c r="P34" s="68"/>
      <c r="Q34" s="68"/>
      <c r="R34" s="68"/>
      <c r="S34" s="68"/>
      <c r="T34" s="68"/>
      <c r="U34" s="68"/>
      <c r="V34" s="68"/>
    </row>
    <row r="35" spans="1:22">
      <c r="A35" s="68" t="s">
        <v>681</v>
      </c>
      <c r="B35" s="68">
        <v>3</v>
      </c>
      <c r="C35" s="68"/>
      <c r="D35" s="68"/>
      <c r="E35" s="68"/>
      <c r="F35" s="68"/>
      <c r="G35" s="68"/>
      <c r="H35" s="68"/>
      <c r="I35" s="68"/>
      <c r="J35" s="68"/>
      <c r="K35" s="68"/>
      <c r="L35" s="68"/>
      <c r="M35" s="68"/>
      <c r="N35" s="68"/>
      <c r="O35" s="68"/>
      <c r="P35" s="68"/>
      <c r="Q35" s="68"/>
      <c r="R35" s="68"/>
      <c r="S35" s="68"/>
      <c r="T35" s="68"/>
      <c r="U35" s="68"/>
      <c r="V35" s="68"/>
    </row>
    <row r="36" spans="1:22">
      <c r="A36" s="68" t="s">
        <v>685</v>
      </c>
      <c r="B36" s="68">
        <v>3</v>
      </c>
      <c r="C36" s="68"/>
      <c r="D36" s="68"/>
      <c r="E36" s="68"/>
      <c r="F36" s="68"/>
      <c r="G36" s="68"/>
      <c r="H36" s="68"/>
      <c r="I36" s="68"/>
      <c r="J36" s="68"/>
      <c r="K36" s="68"/>
      <c r="L36" s="68"/>
      <c r="M36" s="68"/>
      <c r="N36" s="68"/>
      <c r="O36" s="68"/>
      <c r="P36" s="68"/>
      <c r="Q36" s="68"/>
      <c r="R36" s="68"/>
      <c r="S36" s="68"/>
      <c r="T36" s="68"/>
      <c r="U36" s="68"/>
      <c r="V36" s="68"/>
    </row>
    <row r="37" spans="1:22">
      <c r="A37" s="68" t="s">
        <v>686</v>
      </c>
      <c r="B37" s="68">
        <v>2</v>
      </c>
      <c r="C37" s="68"/>
      <c r="D37" s="68"/>
      <c r="E37" s="68"/>
      <c r="F37" s="68"/>
      <c r="G37" s="68"/>
      <c r="H37" s="68"/>
      <c r="I37" s="68"/>
      <c r="J37" s="68"/>
      <c r="K37" s="68"/>
      <c r="L37" s="68"/>
      <c r="M37" s="68"/>
      <c r="N37" s="68"/>
      <c r="O37" s="68"/>
      <c r="P37" s="68"/>
      <c r="Q37" s="68"/>
      <c r="R37" s="68"/>
      <c r="S37" s="68"/>
      <c r="T37" s="68"/>
      <c r="U37" s="68"/>
      <c r="V37" s="68"/>
    </row>
    <row r="40" spans="1:22" ht="15" customHeight="1">
      <c r="A40" s="13" t="s">
        <v>2480</v>
      </c>
      <c r="B40" s="13" t="s">
        <v>2424</v>
      </c>
      <c r="C40" s="13" t="s">
        <v>2487</v>
      </c>
      <c r="D40" s="13" t="s">
        <v>2427</v>
      </c>
      <c r="E40" s="13" t="s">
        <v>2488</v>
      </c>
      <c r="F40" s="13" t="s">
        <v>2429</v>
      </c>
      <c r="G40" s="13" t="s">
        <v>2497</v>
      </c>
      <c r="H40" s="13" t="s">
        <v>2431</v>
      </c>
      <c r="I40" s="13" t="s">
        <v>2502</v>
      </c>
      <c r="J40" s="13" t="s">
        <v>2433</v>
      </c>
      <c r="K40" s="13" t="s">
        <v>2510</v>
      </c>
      <c r="L40" s="13" t="s">
        <v>2435</v>
      </c>
      <c r="M40" s="13" t="s">
        <v>2521</v>
      </c>
      <c r="N40" s="13" t="s">
        <v>2437</v>
      </c>
      <c r="O40" s="13" t="s">
        <v>2524</v>
      </c>
      <c r="P40" s="13" t="s">
        <v>2439</v>
      </c>
      <c r="Q40" s="13" t="s">
        <v>2531</v>
      </c>
      <c r="R40" s="13" t="s">
        <v>2441</v>
      </c>
      <c r="S40" s="13" t="s">
        <v>2532</v>
      </c>
      <c r="T40" s="13" t="s">
        <v>2443</v>
      </c>
      <c r="U40" s="13" t="s">
        <v>2539</v>
      </c>
      <c r="V40" s="13" t="s">
        <v>2444</v>
      </c>
    </row>
    <row r="41" spans="1:22">
      <c r="A41" s="72" t="s">
        <v>2481</v>
      </c>
      <c r="B41" s="72">
        <v>146</v>
      </c>
      <c r="C41" s="72" t="s">
        <v>2461</v>
      </c>
      <c r="D41" s="72">
        <v>58</v>
      </c>
      <c r="E41" s="72" t="s">
        <v>2489</v>
      </c>
      <c r="F41" s="72">
        <v>14</v>
      </c>
      <c r="G41" s="72" t="s">
        <v>397</v>
      </c>
      <c r="H41" s="72">
        <v>6</v>
      </c>
      <c r="I41" s="72" t="s">
        <v>429</v>
      </c>
      <c r="J41" s="72">
        <v>4</v>
      </c>
      <c r="K41" s="72" t="s">
        <v>2511</v>
      </c>
      <c r="L41" s="72">
        <v>5</v>
      </c>
      <c r="M41" s="72" t="s">
        <v>423</v>
      </c>
      <c r="N41" s="72">
        <v>2</v>
      </c>
      <c r="O41" s="72" t="s">
        <v>2482</v>
      </c>
      <c r="P41" s="72">
        <v>3</v>
      </c>
      <c r="Q41" s="72"/>
      <c r="R41" s="72"/>
      <c r="S41" s="72" t="s">
        <v>2533</v>
      </c>
      <c r="T41" s="72">
        <v>3</v>
      </c>
      <c r="U41" s="72"/>
      <c r="V41" s="72"/>
    </row>
    <row r="42" spans="1:22">
      <c r="A42" s="72" t="s">
        <v>661</v>
      </c>
      <c r="B42" s="72">
        <v>142</v>
      </c>
      <c r="C42" s="72" t="s">
        <v>2482</v>
      </c>
      <c r="D42" s="72">
        <v>29</v>
      </c>
      <c r="E42" s="72" t="s">
        <v>2490</v>
      </c>
      <c r="F42" s="72">
        <v>14</v>
      </c>
      <c r="G42" s="72" t="s">
        <v>399</v>
      </c>
      <c r="H42" s="72">
        <v>6</v>
      </c>
      <c r="I42" s="72" t="s">
        <v>428</v>
      </c>
      <c r="J42" s="72">
        <v>4</v>
      </c>
      <c r="K42" s="72" t="s">
        <v>2512</v>
      </c>
      <c r="L42" s="72">
        <v>5</v>
      </c>
      <c r="M42" s="72" t="s">
        <v>422</v>
      </c>
      <c r="N42" s="72">
        <v>2</v>
      </c>
      <c r="O42" s="72" t="s">
        <v>403</v>
      </c>
      <c r="P42" s="72">
        <v>3</v>
      </c>
      <c r="Q42" s="72"/>
      <c r="R42" s="72"/>
      <c r="S42" s="72" t="s">
        <v>2534</v>
      </c>
      <c r="T42" s="72">
        <v>3</v>
      </c>
      <c r="U42" s="72"/>
      <c r="V42" s="72"/>
    </row>
    <row r="43" spans="1:22">
      <c r="A43" s="72" t="s">
        <v>2482</v>
      </c>
      <c r="B43" s="72">
        <v>88</v>
      </c>
      <c r="C43" s="72" t="s">
        <v>411</v>
      </c>
      <c r="D43" s="72">
        <v>29</v>
      </c>
      <c r="E43" s="72" t="s">
        <v>2491</v>
      </c>
      <c r="F43" s="72">
        <v>14</v>
      </c>
      <c r="G43" s="72" t="s">
        <v>406</v>
      </c>
      <c r="H43" s="72">
        <v>6</v>
      </c>
      <c r="I43" s="72" t="s">
        <v>2503</v>
      </c>
      <c r="J43" s="72">
        <v>4</v>
      </c>
      <c r="K43" s="72" t="s">
        <v>2513</v>
      </c>
      <c r="L43" s="72">
        <v>5</v>
      </c>
      <c r="M43" s="72" t="s">
        <v>661</v>
      </c>
      <c r="N43" s="72">
        <v>2</v>
      </c>
      <c r="O43" s="72" t="s">
        <v>2481</v>
      </c>
      <c r="P43" s="72">
        <v>3</v>
      </c>
      <c r="Q43" s="72"/>
      <c r="R43" s="72"/>
      <c r="S43" s="72" t="s">
        <v>2481</v>
      </c>
      <c r="T43" s="72">
        <v>3</v>
      </c>
      <c r="U43" s="72"/>
      <c r="V43" s="72"/>
    </row>
    <row r="44" spans="1:22">
      <c r="A44" s="72" t="s">
        <v>2461</v>
      </c>
      <c r="B44" s="72">
        <v>60</v>
      </c>
      <c r="C44" s="72" t="s">
        <v>2481</v>
      </c>
      <c r="D44" s="72">
        <v>29</v>
      </c>
      <c r="E44" s="72" t="s">
        <v>2492</v>
      </c>
      <c r="F44" s="72">
        <v>14</v>
      </c>
      <c r="G44" s="72" t="s">
        <v>398</v>
      </c>
      <c r="H44" s="72">
        <v>6</v>
      </c>
      <c r="I44" s="72" t="s">
        <v>2504</v>
      </c>
      <c r="J44" s="72">
        <v>4</v>
      </c>
      <c r="K44" s="72" t="s">
        <v>2514</v>
      </c>
      <c r="L44" s="72">
        <v>5</v>
      </c>
      <c r="M44" s="72" t="s">
        <v>2522</v>
      </c>
      <c r="N44" s="72">
        <v>2</v>
      </c>
      <c r="O44" s="72" t="s">
        <v>2525</v>
      </c>
      <c r="P44" s="72">
        <v>3</v>
      </c>
      <c r="Q44" s="72"/>
      <c r="R44" s="72"/>
      <c r="S44" s="72" t="s">
        <v>2535</v>
      </c>
      <c r="T44" s="72">
        <v>3</v>
      </c>
      <c r="U44" s="72"/>
      <c r="V44" s="72"/>
    </row>
    <row r="45" spans="1:22">
      <c r="A45" s="72" t="s">
        <v>2483</v>
      </c>
      <c r="B45" s="72">
        <v>32</v>
      </c>
      <c r="C45" s="72" t="s">
        <v>2483</v>
      </c>
      <c r="D45" s="72">
        <v>29</v>
      </c>
      <c r="E45" s="72" t="s">
        <v>2493</v>
      </c>
      <c r="F45" s="72">
        <v>14</v>
      </c>
      <c r="G45" s="72" t="s">
        <v>2498</v>
      </c>
      <c r="H45" s="72">
        <v>6</v>
      </c>
      <c r="I45" s="72" t="s">
        <v>2505</v>
      </c>
      <c r="J45" s="72">
        <v>4</v>
      </c>
      <c r="K45" s="72" t="s">
        <v>2515</v>
      </c>
      <c r="L45" s="72">
        <v>5</v>
      </c>
      <c r="M45" s="72" t="s">
        <v>2481</v>
      </c>
      <c r="N45" s="72">
        <v>2</v>
      </c>
      <c r="O45" s="72" t="s">
        <v>2526</v>
      </c>
      <c r="P45" s="72">
        <v>3</v>
      </c>
      <c r="Q45" s="72"/>
      <c r="R45" s="72"/>
      <c r="S45" s="72" t="s">
        <v>2536</v>
      </c>
      <c r="T45" s="72">
        <v>3</v>
      </c>
      <c r="U45" s="72"/>
      <c r="V45" s="72"/>
    </row>
    <row r="46" spans="1:22">
      <c r="A46" s="72" t="s">
        <v>2462</v>
      </c>
      <c r="B46" s="72">
        <v>31</v>
      </c>
      <c r="C46" s="72" t="s">
        <v>2484</v>
      </c>
      <c r="D46" s="72">
        <v>29</v>
      </c>
      <c r="E46" s="72" t="s">
        <v>2494</v>
      </c>
      <c r="F46" s="72">
        <v>14</v>
      </c>
      <c r="G46" s="72" t="s">
        <v>2499</v>
      </c>
      <c r="H46" s="72">
        <v>6</v>
      </c>
      <c r="I46" s="72" t="s">
        <v>2481</v>
      </c>
      <c r="J46" s="72">
        <v>4</v>
      </c>
      <c r="K46" s="72" t="s">
        <v>2516</v>
      </c>
      <c r="L46" s="72">
        <v>5</v>
      </c>
      <c r="M46" s="72" t="s">
        <v>2523</v>
      </c>
      <c r="N46" s="72">
        <v>2</v>
      </c>
      <c r="O46" s="72" t="s">
        <v>661</v>
      </c>
      <c r="P46" s="72">
        <v>3</v>
      </c>
      <c r="Q46" s="72"/>
      <c r="R46" s="72"/>
      <c r="S46" s="72" t="s">
        <v>2537</v>
      </c>
      <c r="T46" s="72">
        <v>3</v>
      </c>
      <c r="U46" s="72"/>
      <c r="V46" s="72"/>
    </row>
    <row r="47" spans="1:22">
      <c r="A47" s="72" t="s">
        <v>2484</v>
      </c>
      <c r="B47" s="72">
        <v>30</v>
      </c>
      <c r="C47" s="72" t="s">
        <v>2485</v>
      </c>
      <c r="D47" s="72">
        <v>29</v>
      </c>
      <c r="E47" s="72" t="s">
        <v>2495</v>
      </c>
      <c r="F47" s="72">
        <v>14</v>
      </c>
      <c r="G47" s="72" t="s">
        <v>2500</v>
      </c>
      <c r="H47" s="72">
        <v>6</v>
      </c>
      <c r="I47" s="72" t="s">
        <v>2506</v>
      </c>
      <c r="J47" s="72">
        <v>4</v>
      </c>
      <c r="K47" s="72" t="s">
        <v>2517</v>
      </c>
      <c r="L47" s="72">
        <v>5</v>
      </c>
      <c r="M47" s="72"/>
      <c r="N47" s="72"/>
      <c r="O47" s="72" t="s">
        <v>2527</v>
      </c>
      <c r="P47" s="72">
        <v>3</v>
      </c>
      <c r="Q47" s="72"/>
      <c r="R47" s="72"/>
      <c r="S47" s="72" t="s">
        <v>661</v>
      </c>
      <c r="T47" s="72">
        <v>3</v>
      </c>
      <c r="U47" s="72"/>
      <c r="V47" s="72"/>
    </row>
    <row r="48" spans="1:22">
      <c r="A48" s="72" t="s">
        <v>2485</v>
      </c>
      <c r="B48" s="72">
        <v>30</v>
      </c>
      <c r="C48" s="72" t="s">
        <v>2462</v>
      </c>
      <c r="D48" s="72">
        <v>29</v>
      </c>
      <c r="E48" s="72" t="s">
        <v>2496</v>
      </c>
      <c r="F48" s="72">
        <v>14</v>
      </c>
      <c r="G48" s="72" t="s">
        <v>2501</v>
      </c>
      <c r="H48" s="72">
        <v>6</v>
      </c>
      <c r="I48" s="72" t="s">
        <v>2507</v>
      </c>
      <c r="J48" s="72">
        <v>4</v>
      </c>
      <c r="K48" s="72" t="s">
        <v>2518</v>
      </c>
      <c r="L48" s="72">
        <v>5</v>
      </c>
      <c r="M48" s="72"/>
      <c r="N48" s="72"/>
      <c r="O48" s="72" t="s">
        <v>2528</v>
      </c>
      <c r="P48" s="72">
        <v>3</v>
      </c>
      <c r="Q48" s="72"/>
      <c r="R48" s="72"/>
      <c r="S48" s="72" t="s">
        <v>2538</v>
      </c>
      <c r="T48" s="72">
        <v>3</v>
      </c>
      <c r="U48" s="72"/>
      <c r="V48" s="72"/>
    </row>
    <row r="49" spans="1:22">
      <c r="A49" s="72" t="s">
        <v>411</v>
      </c>
      <c r="B49" s="72">
        <v>29</v>
      </c>
      <c r="C49" s="72" t="s">
        <v>661</v>
      </c>
      <c r="D49" s="72">
        <v>29</v>
      </c>
      <c r="E49" s="72" t="s">
        <v>2482</v>
      </c>
      <c r="F49" s="72">
        <v>13</v>
      </c>
      <c r="G49" s="72" t="s">
        <v>2482</v>
      </c>
      <c r="H49" s="72">
        <v>5</v>
      </c>
      <c r="I49" s="72" t="s">
        <v>2508</v>
      </c>
      <c r="J49" s="72">
        <v>4</v>
      </c>
      <c r="K49" s="72" t="s">
        <v>2519</v>
      </c>
      <c r="L49" s="72">
        <v>5</v>
      </c>
      <c r="M49" s="72"/>
      <c r="N49" s="72"/>
      <c r="O49" s="72" t="s">
        <v>2529</v>
      </c>
      <c r="P49" s="72">
        <v>3</v>
      </c>
      <c r="Q49" s="72"/>
      <c r="R49" s="72"/>
      <c r="S49" s="72" t="s">
        <v>2509</v>
      </c>
      <c r="T49" s="72">
        <v>3</v>
      </c>
      <c r="U49" s="72"/>
      <c r="V49" s="72"/>
    </row>
    <row r="50" spans="1:22">
      <c r="A50" s="72" t="s">
        <v>2486</v>
      </c>
      <c r="B50" s="72">
        <v>21</v>
      </c>
      <c r="C50" s="72"/>
      <c r="D50" s="72"/>
      <c r="E50" s="72" t="s">
        <v>341</v>
      </c>
      <c r="F50" s="72">
        <v>13</v>
      </c>
      <c r="G50" s="72" t="s">
        <v>396</v>
      </c>
      <c r="H50" s="72">
        <v>5</v>
      </c>
      <c r="I50" s="72" t="s">
        <v>2509</v>
      </c>
      <c r="J50" s="72">
        <v>4</v>
      </c>
      <c r="K50" s="72" t="s">
        <v>2520</v>
      </c>
      <c r="L50" s="72">
        <v>5</v>
      </c>
      <c r="M50" s="72"/>
      <c r="N50" s="72"/>
      <c r="O50" s="72" t="s">
        <v>2530</v>
      </c>
      <c r="P50" s="72">
        <v>3</v>
      </c>
      <c r="Q50" s="72"/>
      <c r="R50" s="72"/>
      <c r="S50" s="72" t="s">
        <v>2464</v>
      </c>
      <c r="T50" s="72">
        <v>3</v>
      </c>
      <c r="U50" s="72"/>
      <c r="V50" s="72"/>
    </row>
    <row r="53" spans="1:22" ht="15" customHeight="1">
      <c r="A53" s="13" t="s">
        <v>2584</v>
      </c>
      <c r="B53" s="13" t="s">
        <v>2424</v>
      </c>
      <c r="C53" s="13" t="s">
        <v>2595</v>
      </c>
      <c r="D53" s="13" t="s">
        <v>2427</v>
      </c>
      <c r="E53" s="13" t="s">
        <v>2596</v>
      </c>
      <c r="F53" s="13" t="s">
        <v>2429</v>
      </c>
      <c r="G53" s="13" t="s">
        <v>2605</v>
      </c>
      <c r="H53" s="13" t="s">
        <v>2431</v>
      </c>
      <c r="I53" s="13" t="s">
        <v>2616</v>
      </c>
      <c r="J53" s="13" t="s">
        <v>2433</v>
      </c>
      <c r="K53" s="13" t="s">
        <v>2627</v>
      </c>
      <c r="L53" s="13" t="s">
        <v>2435</v>
      </c>
      <c r="M53" s="13" t="s">
        <v>2638</v>
      </c>
      <c r="N53" s="13" t="s">
        <v>2437</v>
      </c>
      <c r="O53" s="13" t="s">
        <v>2639</v>
      </c>
      <c r="P53" s="13" t="s">
        <v>2439</v>
      </c>
      <c r="Q53" s="13" t="s">
        <v>2650</v>
      </c>
      <c r="R53" s="13" t="s">
        <v>2441</v>
      </c>
      <c r="S53" s="13" t="s">
        <v>2651</v>
      </c>
      <c r="T53" s="13" t="s">
        <v>2443</v>
      </c>
      <c r="U53" s="13" t="s">
        <v>2662</v>
      </c>
      <c r="V53" s="13" t="s">
        <v>2444</v>
      </c>
    </row>
    <row r="54" spans="1:22">
      <c r="A54" s="72" t="s">
        <v>2585</v>
      </c>
      <c r="B54" s="72">
        <v>30</v>
      </c>
      <c r="C54" s="72" t="s">
        <v>2592</v>
      </c>
      <c r="D54" s="72">
        <v>29</v>
      </c>
      <c r="E54" s="72" t="s">
        <v>2594</v>
      </c>
      <c r="F54" s="72">
        <v>14</v>
      </c>
      <c r="G54" s="72" t="s">
        <v>2606</v>
      </c>
      <c r="H54" s="72">
        <v>6</v>
      </c>
      <c r="I54" s="72" t="s">
        <v>2617</v>
      </c>
      <c r="J54" s="72">
        <v>4</v>
      </c>
      <c r="K54" s="72" t="s">
        <v>2628</v>
      </c>
      <c r="L54" s="72">
        <v>5</v>
      </c>
      <c r="M54" s="72"/>
      <c r="N54" s="72"/>
      <c r="O54" s="72" t="s">
        <v>2640</v>
      </c>
      <c r="P54" s="72">
        <v>3</v>
      </c>
      <c r="Q54" s="72"/>
      <c r="R54" s="72"/>
      <c r="S54" s="72" t="s">
        <v>2652</v>
      </c>
      <c r="T54" s="72">
        <v>3</v>
      </c>
      <c r="U54" s="72"/>
      <c r="V54" s="72"/>
    </row>
    <row r="55" spans="1:22">
      <c r="A55" s="72" t="s">
        <v>2586</v>
      </c>
      <c r="B55" s="72">
        <v>30</v>
      </c>
      <c r="C55" s="72" t="s">
        <v>2593</v>
      </c>
      <c r="D55" s="72">
        <v>29</v>
      </c>
      <c r="E55" s="72" t="s">
        <v>2597</v>
      </c>
      <c r="F55" s="72">
        <v>14</v>
      </c>
      <c r="G55" s="72" t="s">
        <v>2607</v>
      </c>
      <c r="H55" s="72">
        <v>6</v>
      </c>
      <c r="I55" s="72" t="s">
        <v>2618</v>
      </c>
      <c r="J55" s="72">
        <v>4</v>
      </c>
      <c r="K55" s="72" t="s">
        <v>2629</v>
      </c>
      <c r="L55" s="72">
        <v>5</v>
      </c>
      <c r="M55" s="72"/>
      <c r="N55" s="72"/>
      <c r="O55" s="72" t="s">
        <v>2641</v>
      </c>
      <c r="P55" s="72">
        <v>3</v>
      </c>
      <c r="Q55" s="72"/>
      <c r="R55" s="72"/>
      <c r="S55" s="72" t="s">
        <v>2653</v>
      </c>
      <c r="T55" s="72">
        <v>3</v>
      </c>
      <c r="U55" s="72"/>
      <c r="V55" s="72"/>
    </row>
    <row r="56" spans="1:22">
      <c r="A56" s="72" t="s">
        <v>2587</v>
      </c>
      <c r="B56" s="72">
        <v>30</v>
      </c>
      <c r="C56" s="72" t="s">
        <v>2585</v>
      </c>
      <c r="D56" s="72">
        <v>29</v>
      </c>
      <c r="E56" s="72" t="s">
        <v>2598</v>
      </c>
      <c r="F56" s="72">
        <v>14</v>
      </c>
      <c r="G56" s="72" t="s">
        <v>2608</v>
      </c>
      <c r="H56" s="72">
        <v>6</v>
      </c>
      <c r="I56" s="72" t="s">
        <v>2619</v>
      </c>
      <c r="J56" s="72">
        <v>4</v>
      </c>
      <c r="K56" s="72" t="s">
        <v>2630</v>
      </c>
      <c r="L56" s="72">
        <v>5</v>
      </c>
      <c r="M56" s="72"/>
      <c r="N56" s="72"/>
      <c r="O56" s="72" t="s">
        <v>2642</v>
      </c>
      <c r="P56" s="72">
        <v>3</v>
      </c>
      <c r="Q56" s="72"/>
      <c r="R56" s="72"/>
      <c r="S56" s="72" t="s">
        <v>2654</v>
      </c>
      <c r="T56" s="72">
        <v>3</v>
      </c>
      <c r="U56" s="72"/>
      <c r="V56" s="72"/>
    </row>
    <row r="57" spans="1:22">
      <c r="A57" s="72" t="s">
        <v>2588</v>
      </c>
      <c r="B57" s="72">
        <v>30</v>
      </c>
      <c r="C57" s="72" t="s">
        <v>2586</v>
      </c>
      <c r="D57" s="72">
        <v>29</v>
      </c>
      <c r="E57" s="72" t="s">
        <v>2599</v>
      </c>
      <c r="F57" s="72">
        <v>14</v>
      </c>
      <c r="G57" s="72" t="s">
        <v>2609</v>
      </c>
      <c r="H57" s="72">
        <v>6</v>
      </c>
      <c r="I57" s="72" t="s">
        <v>2620</v>
      </c>
      <c r="J57" s="72">
        <v>4</v>
      </c>
      <c r="K57" s="72" t="s">
        <v>2631</v>
      </c>
      <c r="L57" s="72">
        <v>5</v>
      </c>
      <c r="M57" s="72"/>
      <c r="N57" s="72"/>
      <c r="O57" s="72" t="s">
        <v>2643</v>
      </c>
      <c r="P57" s="72">
        <v>3</v>
      </c>
      <c r="Q57" s="72"/>
      <c r="R57" s="72"/>
      <c r="S57" s="72" t="s">
        <v>2655</v>
      </c>
      <c r="T57" s="72">
        <v>3</v>
      </c>
      <c r="U57" s="72"/>
      <c r="V57" s="72"/>
    </row>
    <row r="58" spans="1:22">
      <c r="A58" s="72" t="s">
        <v>2589</v>
      </c>
      <c r="B58" s="72">
        <v>30</v>
      </c>
      <c r="C58" s="72" t="s">
        <v>2587</v>
      </c>
      <c r="D58" s="72">
        <v>29</v>
      </c>
      <c r="E58" s="72" t="s">
        <v>2600</v>
      </c>
      <c r="F58" s="72">
        <v>14</v>
      </c>
      <c r="G58" s="72" t="s">
        <v>2610</v>
      </c>
      <c r="H58" s="72">
        <v>6</v>
      </c>
      <c r="I58" s="72" t="s">
        <v>2621</v>
      </c>
      <c r="J58" s="72">
        <v>4</v>
      </c>
      <c r="K58" s="72" t="s">
        <v>2632</v>
      </c>
      <c r="L58" s="72">
        <v>5</v>
      </c>
      <c r="M58" s="72"/>
      <c r="N58" s="72"/>
      <c r="O58" s="72" t="s">
        <v>2644</v>
      </c>
      <c r="P58" s="72">
        <v>3</v>
      </c>
      <c r="Q58" s="72"/>
      <c r="R58" s="72"/>
      <c r="S58" s="72" t="s">
        <v>2656</v>
      </c>
      <c r="T58" s="72">
        <v>3</v>
      </c>
      <c r="U58" s="72"/>
      <c r="V58" s="72"/>
    </row>
    <row r="59" spans="1:22">
      <c r="A59" s="72" t="s">
        <v>2590</v>
      </c>
      <c r="B59" s="72">
        <v>30</v>
      </c>
      <c r="C59" s="72" t="s">
        <v>2588</v>
      </c>
      <c r="D59" s="72">
        <v>29</v>
      </c>
      <c r="E59" s="72" t="s">
        <v>2601</v>
      </c>
      <c r="F59" s="72">
        <v>14</v>
      </c>
      <c r="G59" s="72" t="s">
        <v>2611</v>
      </c>
      <c r="H59" s="72">
        <v>6</v>
      </c>
      <c r="I59" s="72" t="s">
        <v>2622</v>
      </c>
      <c r="J59" s="72">
        <v>4</v>
      </c>
      <c r="K59" s="72" t="s">
        <v>2633</v>
      </c>
      <c r="L59" s="72">
        <v>5</v>
      </c>
      <c r="M59" s="72"/>
      <c r="N59" s="72"/>
      <c r="O59" s="72" t="s">
        <v>2645</v>
      </c>
      <c r="P59" s="72">
        <v>3</v>
      </c>
      <c r="Q59" s="72"/>
      <c r="R59" s="72"/>
      <c r="S59" s="72" t="s">
        <v>2657</v>
      </c>
      <c r="T59" s="72">
        <v>3</v>
      </c>
      <c r="U59" s="72"/>
      <c r="V59" s="72"/>
    </row>
    <row r="60" spans="1:22">
      <c r="A60" s="72" t="s">
        <v>2591</v>
      </c>
      <c r="B60" s="72">
        <v>30</v>
      </c>
      <c r="C60" s="72" t="s">
        <v>2589</v>
      </c>
      <c r="D60" s="72">
        <v>29</v>
      </c>
      <c r="E60" s="72" t="s">
        <v>2602</v>
      </c>
      <c r="F60" s="72">
        <v>14</v>
      </c>
      <c r="G60" s="72" t="s">
        <v>2612</v>
      </c>
      <c r="H60" s="72">
        <v>6</v>
      </c>
      <c r="I60" s="72" t="s">
        <v>2623</v>
      </c>
      <c r="J60" s="72">
        <v>4</v>
      </c>
      <c r="K60" s="72" t="s">
        <v>2634</v>
      </c>
      <c r="L60" s="72">
        <v>5</v>
      </c>
      <c r="M60" s="72"/>
      <c r="N60" s="72"/>
      <c r="O60" s="72" t="s">
        <v>2646</v>
      </c>
      <c r="P60" s="72">
        <v>3</v>
      </c>
      <c r="Q60" s="72"/>
      <c r="R60" s="72"/>
      <c r="S60" s="72" t="s">
        <v>2658</v>
      </c>
      <c r="T60" s="72">
        <v>3</v>
      </c>
      <c r="U60" s="72"/>
      <c r="V60" s="72"/>
    </row>
    <row r="61" spans="1:22">
      <c r="A61" s="72" t="s">
        <v>2592</v>
      </c>
      <c r="B61" s="72">
        <v>29</v>
      </c>
      <c r="C61" s="72" t="s">
        <v>2590</v>
      </c>
      <c r="D61" s="72">
        <v>29</v>
      </c>
      <c r="E61" s="72" t="s">
        <v>2603</v>
      </c>
      <c r="F61" s="72">
        <v>13</v>
      </c>
      <c r="G61" s="72" t="s">
        <v>2613</v>
      </c>
      <c r="H61" s="72">
        <v>5</v>
      </c>
      <c r="I61" s="72" t="s">
        <v>2624</v>
      </c>
      <c r="J61" s="72">
        <v>4</v>
      </c>
      <c r="K61" s="72" t="s">
        <v>2635</v>
      </c>
      <c r="L61" s="72">
        <v>5</v>
      </c>
      <c r="M61" s="72"/>
      <c r="N61" s="72"/>
      <c r="O61" s="72" t="s">
        <v>2647</v>
      </c>
      <c r="P61" s="72">
        <v>3</v>
      </c>
      <c r="Q61" s="72"/>
      <c r="R61" s="72"/>
      <c r="S61" s="72" t="s">
        <v>2659</v>
      </c>
      <c r="T61" s="72">
        <v>3</v>
      </c>
      <c r="U61" s="72"/>
      <c r="V61" s="72"/>
    </row>
    <row r="62" spans="1:22">
      <c r="A62" s="72" t="s">
        <v>2593</v>
      </c>
      <c r="B62" s="72">
        <v>29</v>
      </c>
      <c r="C62" s="72" t="s">
        <v>2591</v>
      </c>
      <c r="D62" s="72">
        <v>29</v>
      </c>
      <c r="E62" s="72" t="s">
        <v>2604</v>
      </c>
      <c r="F62" s="72">
        <v>13</v>
      </c>
      <c r="G62" s="72" t="s">
        <v>2614</v>
      </c>
      <c r="H62" s="72">
        <v>5</v>
      </c>
      <c r="I62" s="72" t="s">
        <v>2625</v>
      </c>
      <c r="J62" s="72">
        <v>4</v>
      </c>
      <c r="K62" s="72" t="s">
        <v>2636</v>
      </c>
      <c r="L62" s="72">
        <v>5</v>
      </c>
      <c r="M62" s="72"/>
      <c r="N62" s="72"/>
      <c r="O62" s="72" t="s">
        <v>2648</v>
      </c>
      <c r="P62" s="72">
        <v>3</v>
      </c>
      <c r="Q62" s="72"/>
      <c r="R62" s="72"/>
      <c r="S62" s="72" t="s">
        <v>2660</v>
      </c>
      <c r="T62" s="72">
        <v>3</v>
      </c>
      <c r="U62" s="72"/>
      <c r="V62" s="72"/>
    </row>
    <row r="63" spans="1:22">
      <c r="A63" s="72" t="s">
        <v>2594</v>
      </c>
      <c r="B63" s="72">
        <v>14</v>
      </c>
      <c r="C63" s="72"/>
      <c r="D63" s="72"/>
      <c r="E63" s="72"/>
      <c r="F63" s="72"/>
      <c r="G63" s="72" t="s">
        <v>2615</v>
      </c>
      <c r="H63" s="72">
        <v>5</v>
      </c>
      <c r="I63" s="72" t="s">
        <v>2626</v>
      </c>
      <c r="J63" s="72">
        <v>4</v>
      </c>
      <c r="K63" s="72" t="s">
        <v>2637</v>
      </c>
      <c r="L63" s="72">
        <v>4</v>
      </c>
      <c r="M63" s="72"/>
      <c r="N63" s="72"/>
      <c r="O63" s="72" t="s">
        <v>2649</v>
      </c>
      <c r="P63" s="72">
        <v>3</v>
      </c>
      <c r="Q63" s="72"/>
      <c r="R63" s="72"/>
      <c r="S63" s="72" t="s">
        <v>2661</v>
      </c>
      <c r="T63" s="72">
        <v>2</v>
      </c>
      <c r="U63" s="72"/>
      <c r="V63" s="72"/>
    </row>
    <row r="66" spans="1:22" ht="15" customHeight="1">
      <c r="A66" s="13" t="s">
        <v>2690</v>
      </c>
      <c r="B66" s="13" t="s">
        <v>2424</v>
      </c>
      <c r="C66" s="13" t="s">
        <v>2692</v>
      </c>
      <c r="D66" s="13" t="s">
        <v>2427</v>
      </c>
      <c r="E66" s="13" t="s">
        <v>2693</v>
      </c>
      <c r="F66" s="13" t="s">
        <v>2429</v>
      </c>
      <c r="G66" s="13" t="s">
        <v>2696</v>
      </c>
      <c r="H66" s="13" t="s">
        <v>2431</v>
      </c>
      <c r="I66" s="13" t="s">
        <v>2698</v>
      </c>
      <c r="J66" s="13" t="s">
        <v>2433</v>
      </c>
      <c r="K66" s="13" t="s">
        <v>2700</v>
      </c>
      <c r="L66" s="13" t="s">
        <v>2435</v>
      </c>
      <c r="M66" s="13" t="s">
        <v>2702</v>
      </c>
      <c r="N66" s="13" t="s">
        <v>2437</v>
      </c>
      <c r="O66" s="13" t="s">
        <v>2704</v>
      </c>
      <c r="P66" s="13" t="s">
        <v>2439</v>
      </c>
      <c r="Q66" s="13" t="s">
        <v>2706</v>
      </c>
      <c r="R66" s="13" t="s">
        <v>2441</v>
      </c>
      <c r="S66" s="13" t="s">
        <v>2708</v>
      </c>
      <c r="T66" s="13" t="s">
        <v>2443</v>
      </c>
      <c r="U66" s="13" t="s">
        <v>2710</v>
      </c>
      <c r="V66" s="13" t="s">
        <v>2444</v>
      </c>
    </row>
    <row r="67" spans="1:22">
      <c r="A67" s="68" t="s">
        <v>439</v>
      </c>
      <c r="B67" s="68">
        <v>1</v>
      </c>
      <c r="C67" s="68"/>
      <c r="D67" s="68"/>
      <c r="E67" s="68"/>
      <c r="F67" s="68"/>
      <c r="G67" s="68" t="s">
        <v>397</v>
      </c>
      <c r="H67" s="68">
        <v>1</v>
      </c>
      <c r="I67" s="68" t="s">
        <v>429</v>
      </c>
      <c r="J67" s="68">
        <v>1</v>
      </c>
      <c r="K67" s="68"/>
      <c r="L67" s="68"/>
      <c r="M67" s="68" t="s">
        <v>424</v>
      </c>
      <c r="N67" s="68">
        <v>1</v>
      </c>
      <c r="O67" s="68"/>
      <c r="P67" s="68"/>
      <c r="Q67" s="68" t="s">
        <v>439</v>
      </c>
      <c r="R67" s="68">
        <v>1</v>
      </c>
      <c r="S67" s="68"/>
      <c r="T67" s="68"/>
      <c r="U67" s="68"/>
      <c r="V67" s="68"/>
    </row>
    <row r="68" spans="1:22">
      <c r="A68" s="68" t="s">
        <v>436</v>
      </c>
      <c r="B68" s="68">
        <v>1</v>
      </c>
      <c r="C68" s="68"/>
      <c r="D68" s="68"/>
      <c r="E68" s="68"/>
      <c r="F68" s="68"/>
      <c r="G68" s="68"/>
      <c r="H68" s="68"/>
      <c r="I68" s="68"/>
      <c r="J68" s="68"/>
      <c r="K68" s="68"/>
      <c r="L68" s="68"/>
      <c r="M68" s="68" t="s">
        <v>345</v>
      </c>
      <c r="N68" s="68">
        <v>1</v>
      </c>
      <c r="O68" s="68"/>
      <c r="P68" s="68"/>
      <c r="Q68" s="68"/>
      <c r="R68" s="68"/>
      <c r="S68" s="68"/>
      <c r="T68" s="68"/>
      <c r="U68" s="68"/>
      <c r="V68" s="68"/>
    </row>
    <row r="69" spans="1:22">
      <c r="A69" s="68" t="s">
        <v>435</v>
      </c>
      <c r="B69" s="68">
        <v>1</v>
      </c>
      <c r="C69" s="68"/>
      <c r="D69" s="68"/>
      <c r="E69" s="68"/>
      <c r="F69" s="68"/>
      <c r="G69" s="68"/>
      <c r="H69" s="68"/>
      <c r="I69" s="68"/>
      <c r="J69" s="68"/>
      <c r="K69" s="68"/>
      <c r="L69" s="68"/>
      <c r="M69" s="68"/>
      <c r="N69" s="68"/>
      <c r="O69" s="68"/>
      <c r="P69" s="68"/>
      <c r="Q69" s="68"/>
      <c r="R69" s="68"/>
      <c r="S69" s="68"/>
      <c r="T69" s="68"/>
      <c r="U69" s="68"/>
      <c r="V69" s="68"/>
    </row>
    <row r="70" spans="1:22">
      <c r="A70" s="68" t="s">
        <v>432</v>
      </c>
      <c r="B70" s="68">
        <v>1</v>
      </c>
      <c r="C70" s="68"/>
      <c r="D70" s="68"/>
      <c r="E70" s="68"/>
      <c r="F70" s="68"/>
      <c r="G70" s="68"/>
      <c r="H70" s="68"/>
      <c r="I70" s="68"/>
      <c r="J70" s="68"/>
      <c r="K70" s="68"/>
      <c r="L70" s="68"/>
      <c r="M70" s="68"/>
      <c r="N70" s="68"/>
      <c r="O70" s="68"/>
      <c r="P70" s="68"/>
      <c r="Q70" s="68"/>
      <c r="R70" s="68"/>
      <c r="S70" s="68"/>
      <c r="T70" s="68"/>
      <c r="U70" s="68"/>
      <c r="V70" s="68"/>
    </row>
    <row r="71" spans="1:22">
      <c r="A71" s="68" t="s">
        <v>431</v>
      </c>
      <c r="B71" s="68">
        <v>1</v>
      </c>
      <c r="C71" s="68"/>
      <c r="D71" s="68"/>
      <c r="E71" s="68"/>
      <c r="F71" s="68"/>
      <c r="G71" s="68"/>
      <c r="H71" s="68"/>
      <c r="I71" s="68"/>
      <c r="J71" s="68"/>
      <c r="K71" s="68"/>
      <c r="L71" s="68"/>
      <c r="M71" s="68"/>
      <c r="N71" s="68"/>
      <c r="O71" s="68"/>
      <c r="P71" s="68"/>
      <c r="Q71" s="68"/>
      <c r="R71" s="68"/>
      <c r="S71" s="68"/>
      <c r="T71" s="68"/>
      <c r="U71" s="68"/>
      <c r="V71" s="68"/>
    </row>
    <row r="72" spans="1:22">
      <c r="A72" s="68" t="s">
        <v>429</v>
      </c>
      <c r="B72" s="68">
        <v>1</v>
      </c>
      <c r="C72" s="68"/>
      <c r="D72" s="68"/>
      <c r="E72" s="68"/>
      <c r="F72" s="68"/>
      <c r="G72" s="68"/>
      <c r="H72" s="68"/>
      <c r="I72" s="68"/>
      <c r="J72" s="68"/>
      <c r="K72" s="68"/>
      <c r="L72" s="68"/>
      <c r="M72" s="68"/>
      <c r="N72" s="68"/>
      <c r="O72" s="68"/>
      <c r="P72" s="68"/>
      <c r="Q72" s="68"/>
      <c r="R72" s="68"/>
      <c r="S72" s="68"/>
      <c r="T72" s="68"/>
      <c r="U72" s="68"/>
      <c r="V72" s="68"/>
    </row>
    <row r="73" spans="1:22">
      <c r="A73" s="68" t="s">
        <v>353</v>
      </c>
      <c r="B73" s="68">
        <v>1</v>
      </c>
      <c r="C73" s="68"/>
      <c r="D73" s="68"/>
      <c r="E73" s="68"/>
      <c r="F73" s="68"/>
      <c r="G73" s="68"/>
      <c r="H73" s="68"/>
      <c r="I73" s="68"/>
      <c r="J73" s="68"/>
      <c r="K73" s="68"/>
      <c r="L73" s="68"/>
      <c r="M73" s="68"/>
      <c r="N73" s="68"/>
      <c r="O73" s="68"/>
      <c r="P73" s="68"/>
      <c r="Q73" s="68"/>
      <c r="R73" s="68"/>
      <c r="S73" s="68"/>
      <c r="T73" s="68"/>
      <c r="U73" s="68"/>
      <c r="V73" s="68"/>
    </row>
    <row r="74" spans="1:22">
      <c r="A74" s="68" t="s">
        <v>424</v>
      </c>
      <c r="B74" s="68">
        <v>1</v>
      </c>
      <c r="C74" s="68"/>
      <c r="D74" s="68"/>
      <c r="E74" s="68"/>
      <c r="F74" s="68"/>
      <c r="G74" s="68"/>
      <c r="H74" s="68"/>
      <c r="I74" s="68"/>
      <c r="J74" s="68"/>
      <c r="K74" s="68"/>
      <c r="L74" s="68"/>
      <c r="M74" s="68"/>
      <c r="N74" s="68"/>
      <c r="O74" s="68"/>
      <c r="P74" s="68"/>
      <c r="Q74" s="68"/>
      <c r="R74" s="68"/>
      <c r="S74" s="68"/>
      <c r="T74" s="68"/>
      <c r="U74" s="68"/>
      <c r="V74" s="68"/>
    </row>
    <row r="75" spans="1:22">
      <c r="A75" s="68" t="s">
        <v>345</v>
      </c>
      <c r="B75" s="68">
        <v>1</v>
      </c>
      <c r="C75" s="68"/>
      <c r="D75" s="68"/>
      <c r="E75" s="68"/>
      <c r="F75" s="68"/>
      <c r="G75" s="68"/>
      <c r="H75" s="68"/>
      <c r="I75" s="68"/>
      <c r="J75" s="68"/>
      <c r="K75" s="68"/>
      <c r="L75" s="68"/>
      <c r="M75" s="68"/>
      <c r="N75" s="68"/>
      <c r="O75" s="68"/>
      <c r="P75" s="68"/>
      <c r="Q75" s="68"/>
      <c r="R75" s="68"/>
      <c r="S75" s="68"/>
      <c r="T75" s="68"/>
      <c r="U75" s="68"/>
      <c r="V75" s="68"/>
    </row>
    <row r="76" spans="1:22">
      <c r="A76" s="68" t="s">
        <v>421</v>
      </c>
      <c r="B76" s="68">
        <v>1</v>
      </c>
      <c r="C76" s="68"/>
      <c r="D76" s="68"/>
      <c r="E76" s="68"/>
      <c r="F76" s="68"/>
      <c r="G76" s="68"/>
      <c r="H76" s="68"/>
      <c r="I76" s="68"/>
      <c r="J76" s="68"/>
      <c r="K76" s="68"/>
      <c r="L76" s="68"/>
      <c r="M76" s="68"/>
      <c r="N76" s="68"/>
      <c r="O76" s="68"/>
      <c r="P76" s="68"/>
      <c r="Q76" s="68"/>
      <c r="R76" s="68"/>
      <c r="S76" s="68"/>
      <c r="T76" s="68"/>
      <c r="U76" s="68"/>
      <c r="V76" s="68"/>
    </row>
    <row r="79" spans="1:22" ht="15" customHeight="1">
      <c r="A79" s="13" t="s">
        <v>2691</v>
      </c>
      <c r="B79" s="13" t="s">
        <v>2424</v>
      </c>
      <c r="C79" s="13" t="s">
        <v>2694</v>
      </c>
      <c r="D79" s="13" t="s">
        <v>2427</v>
      </c>
      <c r="E79" s="13" t="s">
        <v>2695</v>
      </c>
      <c r="F79" s="13" t="s">
        <v>2429</v>
      </c>
      <c r="G79" s="13" t="s">
        <v>2697</v>
      </c>
      <c r="H79" s="13" t="s">
        <v>2431</v>
      </c>
      <c r="I79" s="13" t="s">
        <v>2699</v>
      </c>
      <c r="J79" s="13" t="s">
        <v>2433</v>
      </c>
      <c r="K79" s="13" t="s">
        <v>2701</v>
      </c>
      <c r="L79" s="13" t="s">
        <v>2435</v>
      </c>
      <c r="M79" s="13" t="s">
        <v>2703</v>
      </c>
      <c r="N79" s="13" t="s">
        <v>2437</v>
      </c>
      <c r="O79" s="13" t="s">
        <v>2705</v>
      </c>
      <c r="P79" s="13" t="s">
        <v>2439</v>
      </c>
      <c r="Q79" s="13" t="s">
        <v>2707</v>
      </c>
      <c r="R79" s="13" t="s">
        <v>2441</v>
      </c>
      <c r="S79" s="13" t="s">
        <v>2709</v>
      </c>
      <c r="T79" s="13" t="s">
        <v>2443</v>
      </c>
      <c r="U79" s="13" t="s">
        <v>2711</v>
      </c>
      <c r="V79" s="13" t="s">
        <v>2444</v>
      </c>
    </row>
    <row r="80" spans="1:22">
      <c r="A80" s="68" t="s">
        <v>411</v>
      </c>
      <c r="B80" s="68">
        <v>29</v>
      </c>
      <c r="C80" s="68" t="s">
        <v>411</v>
      </c>
      <c r="D80" s="68">
        <v>29</v>
      </c>
      <c r="E80" s="68" t="s">
        <v>341</v>
      </c>
      <c r="F80" s="68">
        <v>13</v>
      </c>
      <c r="G80" s="68" t="s">
        <v>399</v>
      </c>
      <c r="H80" s="68">
        <v>6</v>
      </c>
      <c r="I80" s="68" t="s">
        <v>428</v>
      </c>
      <c r="J80" s="68">
        <v>4</v>
      </c>
      <c r="K80" s="68" t="s">
        <v>349</v>
      </c>
      <c r="L80" s="68">
        <v>4</v>
      </c>
      <c r="M80" s="68" t="s">
        <v>423</v>
      </c>
      <c r="N80" s="68">
        <v>2</v>
      </c>
      <c r="O80" s="68" t="s">
        <v>403</v>
      </c>
      <c r="P80" s="68">
        <v>3</v>
      </c>
      <c r="Q80" s="68" t="s">
        <v>438</v>
      </c>
      <c r="R80" s="68">
        <v>1</v>
      </c>
      <c r="S80" s="68" t="s">
        <v>390</v>
      </c>
      <c r="T80" s="68">
        <v>2</v>
      </c>
      <c r="U80" s="68" t="s">
        <v>434</v>
      </c>
      <c r="V80" s="68">
        <v>1</v>
      </c>
    </row>
    <row r="81" spans="1:22">
      <c r="A81" s="68" t="s">
        <v>341</v>
      </c>
      <c r="B81" s="68">
        <v>13</v>
      </c>
      <c r="C81" s="68"/>
      <c r="D81" s="68"/>
      <c r="E81" s="68"/>
      <c r="F81" s="68"/>
      <c r="G81" s="68" t="s">
        <v>406</v>
      </c>
      <c r="H81" s="68">
        <v>6</v>
      </c>
      <c r="I81" s="68" t="s">
        <v>387</v>
      </c>
      <c r="J81" s="68">
        <v>3</v>
      </c>
      <c r="K81" s="68"/>
      <c r="L81" s="68"/>
      <c r="M81" s="68" t="s">
        <v>422</v>
      </c>
      <c r="N81" s="68">
        <v>2</v>
      </c>
      <c r="O81" s="68"/>
      <c r="P81" s="68"/>
      <c r="Q81" s="68"/>
      <c r="R81" s="68"/>
      <c r="S81" s="68"/>
      <c r="T81" s="68"/>
      <c r="U81" s="68" t="s">
        <v>433</v>
      </c>
      <c r="V81" s="68">
        <v>1</v>
      </c>
    </row>
    <row r="82" spans="1:22">
      <c r="A82" s="68" t="s">
        <v>399</v>
      </c>
      <c r="B82" s="68">
        <v>6</v>
      </c>
      <c r="C82" s="68"/>
      <c r="D82" s="68"/>
      <c r="E82" s="68"/>
      <c r="F82" s="68"/>
      <c r="G82" s="68" t="s">
        <v>398</v>
      </c>
      <c r="H82" s="68">
        <v>6</v>
      </c>
      <c r="I82" s="68" t="s">
        <v>429</v>
      </c>
      <c r="J82" s="68">
        <v>3</v>
      </c>
      <c r="K82" s="68"/>
      <c r="L82" s="68"/>
      <c r="M82" s="68" t="s">
        <v>344</v>
      </c>
      <c r="N82" s="68">
        <v>1</v>
      </c>
      <c r="O82" s="68"/>
      <c r="P82" s="68"/>
      <c r="Q82" s="68"/>
      <c r="R82" s="68"/>
      <c r="S82" s="68"/>
      <c r="T82" s="68"/>
      <c r="U82" s="68"/>
      <c r="V82" s="68"/>
    </row>
    <row r="83" spans="1:22">
      <c r="A83" s="68" t="s">
        <v>406</v>
      </c>
      <c r="B83" s="68">
        <v>6</v>
      </c>
      <c r="C83" s="68"/>
      <c r="D83" s="68"/>
      <c r="E83" s="68"/>
      <c r="F83" s="68"/>
      <c r="G83" s="68" t="s">
        <v>396</v>
      </c>
      <c r="H83" s="68">
        <v>5</v>
      </c>
      <c r="I83" s="68"/>
      <c r="J83" s="68"/>
      <c r="K83" s="68"/>
      <c r="L83" s="68"/>
      <c r="M83" s="68"/>
      <c r="N83" s="68"/>
      <c r="O83" s="68"/>
      <c r="P83" s="68"/>
      <c r="Q83" s="68"/>
      <c r="R83" s="68"/>
      <c r="S83" s="68"/>
      <c r="T83" s="68"/>
      <c r="U83" s="68"/>
      <c r="V83" s="68"/>
    </row>
    <row r="84" spans="1:22">
      <c r="A84" s="68" t="s">
        <v>398</v>
      </c>
      <c r="B84" s="68">
        <v>6</v>
      </c>
      <c r="C84" s="68"/>
      <c r="D84" s="68"/>
      <c r="E84" s="68"/>
      <c r="F84" s="68"/>
      <c r="G84" s="68" t="s">
        <v>397</v>
      </c>
      <c r="H84" s="68">
        <v>5</v>
      </c>
      <c r="I84" s="68"/>
      <c r="J84" s="68"/>
      <c r="K84" s="68"/>
      <c r="L84" s="68"/>
      <c r="M84" s="68"/>
      <c r="N84" s="68"/>
      <c r="O84" s="68"/>
      <c r="P84" s="68"/>
      <c r="Q84" s="68"/>
      <c r="R84" s="68"/>
      <c r="S84" s="68"/>
      <c r="T84" s="68"/>
      <c r="U84" s="68"/>
      <c r="V84" s="68"/>
    </row>
    <row r="85" spans="1:22">
      <c r="A85" s="68" t="s">
        <v>396</v>
      </c>
      <c r="B85" s="68">
        <v>5</v>
      </c>
      <c r="C85" s="68"/>
      <c r="D85" s="68"/>
      <c r="E85" s="68"/>
      <c r="F85" s="68"/>
      <c r="G85" s="68"/>
      <c r="H85" s="68"/>
      <c r="I85" s="68"/>
      <c r="J85" s="68"/>
      <c r="K85" s="68"/>
      <c r="L85" s="68"/>
      <c r="M85" s="68"/>
      <c r="N85" s="68"/>
      <c r="O85" s="68"/>
      <c r="P85" s="68"/>
      <c r="Q85" s="68"/>
      <c r="R85" s="68"/>
      <c r="S85" s="68"/>
      <c r="T85" s="68"/>
      <c r="U85" s="68"/>
      <c r="V85" s="68"/>
    </row>
    <row r="86" spans="1:22">
      <c r="A86" s="68" t="s">
        <v>397</v>
      </c>
      <c r="B86" s="68">
        <v>5</v>
      </c>
      <c r="C86" s="68"/>
      <c r="D86" s="68"/>
      <c r="E86" s="68"/>
      <c r="F86" s="68"/>
      <c r="G86" s="68"/>
      <c r="H86" s="68"/>
      <c r="I86" s="68"/>
      <c r="J86" s="68"/>
      <c r="K86" s="68"/>
      <c r="L86" s="68"/>
      <c r="M86" s="68"/>
      <c r="N86" s="68"/>
      <c r="O86" s="68"/>
      <c r="P86" s="68"/>
      <c r="Q86" s="68"/>
      <c r="R86" s="68"/>
      <c r="S86" s="68"/>
      <c r="T86" s="68"/>
      <c r="U86" s="68"/>
      <c r="V86" s="68"/>
    </row>
    <row r="87" spans="1:22">
      <c r="A87" s="68" t="s">
        <v>428</v>
      </c>
      <c r="B87" s="68">
        <v>4</v>
      </c>
      <c r="C87" s="68"/>
      <c r="D87" s="68"/>
      <c r="E87" s="68"/>
      <c r="F87" s="68"/>
      <c r="G87" s="68"/>
      <c r="H87" s="68"/>
      <c r="I87" s="68"/>
      <c r="J87" s="68"/>
      <c r="K87" s="68"/>
      <c r="L87" s="68"/>
      <c r="M87" s="68"/>
      <c r="N87" s="68"/>
      <c r="O87" s="68"/>
      <c r="P87" s="68"/>
      <c r="Q87" s="68"/>
      <c r="R87" s="68"/>
      <c r="S87" s="68"/>
      <c r="T87" s="68"/>
      <c r="U87" s="68"/>
      <c r="V87" s="68"/>
    </row>
    <row r="88" spans="1:22">
      <c r="A88" s="68" t="s">
        <v>349</v>
      </c>
      <c r="B88" s="68">
        <v>4</v>
      </c>
      <c r="C88" s="68"/>
      <c r="D88" s="68"/>
      <c r="E88" s="68"/>
      <c r="F88" s="68"/>
      <c r="G88" s="68"/>
      <c r="H88" s="68"/>
      <c r="I88" s="68"/>
      <c r="J88" s="68"/>
      <c r="K88" s="68"/>
      <c r="L88" s="68"/>
      <c r="M88" s="68"/>
      <c r="N88" s="68"/>
      <c r="O88" s="68"/>
      <c r="P88" s="68"/>
      <c r="Q88" s="68"/>
      <c r="R88" s="68"/>
      <c r="S88" s="68"/>
      <c r="T88" s="68"/>
      <c r="U88" s="68"/>
      <c r="V88" s="68"/>
    </row>
    <row r="89" spans="1:22">
      <c r="A89" s="68" t="s">
        <v>387</v>
      </c>
      <c r="B89" s="68">
        <v>3</v>
      </c>
      <c r="C89" s="68"/>
      <c r="D89" s="68"/>
      <c r="E89" s="68"/>
      <c r="F89" s="68"/>
      <c r="G89" s="68"/>
      <c r="H89" s="68"/>
      <c r="I89" s="68"/>
      <c r="J89" s="68"/>
      <c r="K89" s="68"/>
      <c r="L89" s="68"/>
      <c r="M89" s="68"/>
      <c r="N89" s="68"/>
      <c r="O89" s="68"/>
      <c r="P89" s="68"/>
      <c r="Q89" s="68"/>
      <c r="R89" s="68"/>
      <c r="S89" s="68"/>
      <c r="T89" s="68"/>
      <c r="U89" s="68"/>
      <c r="V89" s="68"/>
    </row>
    <row r="92" spans="1:22" ht="15" customHeight="1">
      <c r="A92" s="13" t="s">
        <v>2722</v>
      </c>
      <c r="B92" s="13" t="s">
        <v>2424</v>
      </c>
      <c r="C92" s="13" t="s">
        <v>2723</v>
      </c>
      <c r="D92" s="13" t="s">
        <v>2427</v>
      </c>
      <c r="E92" s="13" t="s">
        <v>2724</v>
      </c>
      <c r="F92" s="13" t="s">
        <v>2429</v>
      </c>
      <c r="G92" s="13" t="s">
        <v>2725</v>
      </c>
      <c r="H92" s="13" t="s">
        <v>2431</v>
      </c>
      <c r="I92" s="13" t="s">
        <v>2726</v>
      </c>
      <c r="J92" s="13" t="s">
        <v>2433</v>
      </c>
      <c r="K92" s="13" t="s">
        <v>2727</v>
      </c>
      <c r="L92" s="13" t="s">
        <v>2435</v>
      </c>
      <c r="M92" s="13" t="s">
        <v>2728</v>
      </c>
      <c r="N92" s="13" t="s">
        <v>2437</v>
      </c>
      <c r="O92" s="13" t="s">
        <v>2729</v>
      </c>
      <c r="P92" s="13" t="s">
        <v>2439</v>
      </c>
      <c r="Q92" s="13" t="s">
        <v>2730</v>
      </c>
      <c r="R92" s="13" t="s">
        <v>2441</v>
      </c>
      <c r="S92" s="13" t="s">
        <v>2731</v>
      </c>
      <c r="T92" s="13" t="s">
        <v>2443</v>
      </c>
      <c r="U92" s="13" t="s">
        <v>2732</v>
      </c>
      <c r="V92" s="13" t="s">
        <v>2444</v>
      </c>
    </row>
    <row r="93" spans="1:22">
      <c r="A93" s="68" t="s">
        <v>300</v>
      </c>
      <c r="B93" s="68">
        <v>305244</v>
      </c>
      <c r="C93" s="68" t="s">
        <v>411</v>
      </c>
      <c r="D93" s="68">
        <v>301949</v>
      </c>
      <c r="E93" s="68" t="s">
        <v>341</v>
      </c>
      <c r="F93" s="68">
        <v>39593</v>
      </c>
      <c r="G93" s="68" t="s">
        <v>400</v>
      </c>
      <c r="H93" s="68">
        <v>121314</v>
      </c>
      <c r="I93" s="68" t="s">
        <v>388</v>
      </c>
      <c r="J93" s="68">
        <v>133282</v>
      </c>
      <c r="K93" s="68" t="s">
        <v>350</v>
      </c>
      <c r="L93" s="68">
        <v>57133</v>
      </c>
      <c r="M93" s="68" t="s">
        <v>344</v>
      </c>
      <c r="N93" s="68">
        <v>73262</v>
      </c>
      <c r="O93" s="68" t="s">
        <v>217</v>
      </c>
      <c r="P93" s="68">
        <v>78275</v>
      </c>
      <c r="Q93" s="68" t="s">
        <v>394</v>
      </c>
      <c r="R93" s="68">
        <v>78035</v>
      </c>
      <c r="S93" s="68" t="s">
        <v>390</v>
      </c>
      <c r="T93" s="68">
        <v>24833</v>
      </c>
      <c r="U93" s="68" t="s">
        <v>433</v>
      </c>
      <c r="V93" s="68">
        <v>33874</v>
      </c>
    </row>
    <row r="94" spans="1:22">
      <c r="A94" s="68" t="s">
        <v>411</v>
      </c>
      <c r="B94" s="68">
        <v>301949</v>
      </c>
      <c r="C94" s="68" t="s">
        <v>262</v>
      </c>
      <c r="D94" s="68">
        <v>164738</v>
      </c>
      <c r="E94" s="68" t="s">
        <v>298</v>
      </c>
      <c r="F94" s="68">
        <v>29868</v>
      </c>
      <c r="G94" s="68" t="s">
        <v>396</v>
      </c>
      <c r="H94" s="68">
        <v>69591</v>
      </c>
      <c r="I94" s="68" t="s">
        <v>357</v>
      </c>
      <c r="J94" s="68">
        <v>53757</v>
      </c>
      <c r="K94" s="68" t="s">
        <v>348</v>
      </c>
      <c r="L94" s="68">
        <v>25001</v>
      </c>
      <c r="M94" s="68" t="s">
        <v>345</v>
      </c>
      <c r="N94" s="68">
        <v>69907</v>
      </c>
      <c r="O94" s="68" t="s">
        <v>218</v>
      </c>
      <c r="P94" s="68">
        <v>60510</v>
      </c>
      <c r="Q94" s="68" t="s">
        <v>438</v>
      </c>
      <c r="R94" s="68">
        <v>69186</v>
      </c>
      <c r="S94" s="68" t="s">
        <v>391</v>
      </c>
      <c r="T94" s="68">
        <v>23359</v>
      </c>
      <c r="U94" s="68" t="s">
        <v>434</v>
      </c>
      <c r="V94" s="68">
        <v>29729</v>
      </c>
    </row>
    <row r="95" spans="1:22">
      <c r="A95" s="68" t="s">
        <v>410</v>
      </c>
      <c r="B95" s="68">
        <v>249583</v>
      </c>
      <c r="C95" s="68" t="s">
        <v>254</v>
      </c>
      <c r="D95" s="68">
        <v>107573</v>
      </c>
      <c r="E95" s="68" t="s">
        <v>302</v>
      </c>
      <c r="F95" s="68">
        <v>26706</v>
      </c>
      <c r="G95" s="68" t="s">
        <v>399</v>
      </c>
      <c r="H95" s="68">
        <v>25545</v>
      </c>
      <c r="I95" s="68" t="s">
        <v>428</v>
      </c>
      <c r="J95" s="68">
        <v>10691</v>
      </c>
      <c r="K95" s="68" t="s">
        <v>349</v>
      </c>
      <c r="L95" s="68">
        <v>7830</v>
      </c>
      <c r="M95" s="68" t="s">
        <v>423</v>
      </c>
      <c r="N95" s="68">
        <v>36610</v>
      </c>
      <c r="O95" s="68" t="s">
        <v>403</v>
      </c>
      <c r="P95" s="68">
        <v>23084</v>
      </c>
      <c r="Q95" s="68" t="s">
        <v>439</v>
      </c>
      <c r="R95" s="68">
        <v>6740</v>
      </c>
      <c r="S95" s="68" t="s">
        <v>389</v>
      </c>
      <c r="T95" s="68">
        <v>737</v>
      </c>
      <c r="U95" s="68" t="s">
        <v>378</v>
      </c>
      <c r="V95" s="68">
        <v>411</v>
      </c>
    </row>
    <row r="96" spans="1:22">
      <c r="A96" s="68" t="s">
        <v>363</v>
      </c>
      <c r="B96" s="68">
        <v>201030</v>
      </c>
      <c r="C96" s="68" t="s">
        <v>256</v>
      </c>
      <c r="D96" s="68">
        <v>103657</v>
      </c>
      <c r="E96" s="68" t="s">
        <v>296</v>
      </c>
      <c r="F96" s="68">
        <v>7524</v>
      </c>
      <c r="G96" s="68" t="s">
        <v>225</v>
      </c>
      <c r="H96" s="68">
        <v>23165</v>
      </c>
      <c r="I96" s="68" t="s">
        <v>387</v>
      </c>
      <c r="J96" s="68">
        <v>3785</v>
      </c>
      <c r="K96" s="68" t="s">
        <v>332</v>
      </c>
      <c r="L96" s="68">
        <v>543</v>
      </c>
      <c r="M96" s="68" t="s">
        <v>424</v>
      </c>
      <c r="N96" s="68">
        <v>10877</v>
      </c>
      <c r="O96" s="68" t="s">
        <v>219</v>
      </c>
      <c r="P96" s="68">
        <v>9254</v>
      </c>
      <c r="Q96" s="68"/>
      <c r="R96" s="68"/>
      <c r="S96" s="68"/>
      <c r="T96" s="68"/>
      <c r="U96" s="68"/>
      <c r="V96" s="68"/>
    </row>
    <row r="97" spans="1:22">
      <c r="A97" s="68" t="s">
        <v>299</v>
      </c>
      <c r="B97" s="68">
        <v>182129</v>
      </c>
      <c r="C97" s="68" t="s">
        <v>263</v>
      </c>
      <c r="D97" s="68">
        <v>77901</v>
      </c>
      <c r="E97" s="68" t="s">
        <v>297</v>
      </c>
      <c r="F97" s="68">
        <v>3978</v>
      </c>
      <c r="G97" s="68" t="s">
        <v>397</v>
      </c>
      <c r="H97" s="68">
        <v>21971</v>
      </c>
      <c r="I97" s="68" t="s">
        <v>356</v>
      </c>
      <c r="J97" s="68">
        <v>737</v>
      </c>
      <c r="K97" s="68" t="s">
        <v>337</v>
      </c>
      <c r="L97" s="68">
        <v>203</v>
      </c>
      <c r="M97" s="68" t="s">
        <v>422</v>
      </c>
      <c r="N97" s="68">
        <v>1410</v>
      </c>
      <c r="O97" s="68"/>
      <c r="P97" s="68"/>
      <c r="Q97" s="68"/>
      <c r="R97" s="68"/>
      <c r="S97" s="68"/>
      <c r="T97" s="68"/>
      <c r="U97" s="68"/>
      <c r="V97" s="68"/>
    </row>
    <row r="98" spans="1:22">
      <c r="A98" s="68" t="s">
        <v>368</v>
      </c>
      <c r="B98" s="68">
        <v>174872</v>
      </c>
      <c r="C98" s="68" t="s">
        <v>253</v>
      </c>
      <c r="D98" s="68">
        <v>46594</v>
      </c>
      <c r="E98" s="68" t="s">
        <v>294</v>
      </c>
      <c r="F98" s="68">
        <v>3129</v>
      </c>
      <c r="G98" s="68" t="s">
        <v>398</v>
      </c>
      <c r="H98" s="68">
        <v>8762</v>
      </c>
      <c r="I98" s="68" t="s">
        <v>429</v>
      </c>
      <c r="J98" s="68">
        <v>405</v>
      </c>
      <c r="K98" s="68"/>
      <c r="L98" s="68"/>
      <c r="M98" s="68"/>
      <c r="N98" s="68"/>
      <c r="O98" s="68"/>
      <c r="P98" s="68"/>
      <c r="Q98" s="68"/>
      <c r="R98" s="68"/>
      <c r="S98" s="68"/>
      <c r="T98" s="68"/>
      <c r="U98" s="68"/>
      <c r="V98" s="68"/>
    </row>
    <row r="99" spans="1:22">
      <c r="A99" s="68" t="s">
        <v>262</v>
      </c>
      <c r="B99" s="68">
        <v>164738</v>
      </c>
      <c r="C99" s="68" t="s">
        <v>270</v>
      </c>
      <c r="D99" s="68">
        <v>45647</v>
      </c>
      <c r="E99" s="68" t="s">
        <v>311</v>
      </c>
      <c r="F99" s="68">
        <v>1291</v>
      </c>
      <c r="G99" s="68" t="s">
        <v>406</v>
      </c>
      <c r="H99" s="68">
        <v>4785</v>
      </c>
      <c r="I99" s="68"/>
      <c r="J99" s="68"/>
      <c r="K99" s="68"/>
      <c r="L99" s="68"/>
      <c r="M99" s="68"/>
      <c r="N99" s="68"/>
      <c r="O99" s="68"/>
      <c r="P99" s="68"/>
      <c r="Q99" s="68"/>
      <c r="R99" s="68"/>
      <c r="S99" s="68"/>
      <c r="T99" s="68"/>
      <c r="U99" s="68"/>
      <c r="V99" s="68"/>
    </row>
    <row r="100" spans="1:22">
      <c r="A100" s="68" t="s">
        <v>380</v>
      </c>
      <c r="B100" s="68">
        <v>157170</v>
      </c>
      <c r="C100" s="68" t="s">
        <v>271</v>
      </c>
      <c r="D100" s="68">
        <v>45645</v>
      </c>
      <c r="E100" s="68" t="s">
        <v>309</v>
      </c>
      <c r="F100" s="68">
        <v>1176</v>
      </c>
      <c r="G100" s="68"/>
      <c r="H100" s="68"/>
      <c r="I100" s="68"/>
      <c r="J100" s="68"/>
      <c r="K100" s="68"/>
      <c r="L100" s="68"/>
      <c r="M100" s="68"/>
      <c r="N100" s="68"/>
      <c r="O100" s="68"/>
      <c r="P100" s="68"/>
      <c r="Q100" s="68"/>
      <c r="R100" s="68"/>
      <c r="S100" s="68"/>
      <c r="T100" s="68"/>
      <c r="U100" s="68"/>
      <c r="V100" s="68"/>
    </row>
    <row r="101" spans="1:22">
      <c r="A101" s="68" t="s">
        <v>276</v>
      </c>
      <c r="B101" s="68">
        <v>147328</v>
      </c>
      <c r="C101" s="68" t="s">
        <v>274</v>
      </c>
      <c r="D101" s="68">
        <v>45557</v>
      </c>
      <c r="E101" s="68" t="s">
        <v>301</v>
      </c>
      <c r="F101" s="68">
        <v>554</v>
      </c>
      <c r="G101" s="68"/>
      <c r="H101" s="68"/>
      <c r="I101" s="68"/>
      <c r="J101" s="68"/>
      <c r="K101" s="68"/>
      <c r="L101" s="68"/>
      <c r="M101" s="68"/>
      <c r="N101" s="68"/>
      <c r="O101" s="68"/>
      <c r="P101" s="68"/>
      <c r="Q101" s="68"/>
      <c r="R101" s="68"/>
      <c r="S101" s="68"/>
      <c r="T101" s="68"/>
      <c r="U101" s="68"/>
      <c r="V101" s="68"/>
    </row>
    <row r="102" spans="1:22">
      <c r="A102" s="68" t="s">
        <v>237</v>
      </c>
      <c r="B102" s="68">
        <v>147153</v>
      </c>
      <c r="C102" s="68" t="s">
        <v>268</v>
      </c>
      <c r="D102" s="68">
        <v>45507</v>
      </c>
      <c r="E102" s="68" t="s">
        <v>333</v>
      </c>
      <c r="F102" s="68">
        <v>476</v>
      </c>
      <c r="G102" s="68"/>
      <c r="H102" s="68"/>
      <c r="I102" s="68"/>
      <c r="J102" s="68"/>
      <c r="K102" s="68"/>
      <c r="L102" s="68"/>
      <c r="M102" s="68"/>
      <c r="N102" s="68"/>
      <c r="O102" s="68"/>
      <c r="P102" s="68"/>
      <c r="Q102" s="68"/>
      <c r="R102" s="68"/>
      <c r="S102" s="68"/>
      <c r="T102" s="68"/>
      <c r="U102" s="68"/>
      <c r="V102" s="68"/>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C2" r:id="rId11"/>
    <hyperlink ref="E2" r:id="rId12"/>
    <hyperlink ref="E3" r:id="rId13"/>
    <hyperlink ref="K2" r:id="rId14"/>
    <hyperlink ref="U2" r:id="rId15"/>
  </hyperlinks>
  <pageMargins left="0.7" right="0.7" top="0.75" bottom="0.75" header="0.3" footer="0.3"/>
  <tableParts count="8">
    <tablePart r:id="rId16"/>
    <tablePart r:id="rId17"/>
    <tablePart r:id="rId18"/>
    <tablePart r:id="rId19"/>
    <tablePart r:id="rId20"/>
    <tablePart r:id="rId21"/>
    <tablePart r:id="rId22"/>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D0EB115-F6E6-434F-B2AE-EACCF53DB0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Edges</vt:lpstr>
      <vt:lpstr>Vertices</vt:lpstr>
      <vt:lpstr>Do Not Delete</vt:lpstr>
      <vt:lpstr>Groups</vt:lpstr>
      <vt:lpstr>Group Vertices</vt:lpstr>
      <vt:lpstr>Overall Metrics</vt:lpstr>
      <vt:lpstr>Misc</vt:lpstr>
      <vt:lpstr>Group Edges</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2008-01-30T00:41:58Z</dcterms:created>
  <dcterms:modified xsi:type="dcterms:W3CDTF">2015-05-14T04:33:47Z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http://www.nodexlgraphgallery.org/NodeXLSetup/Smrf.NodeXL.ExcelTemplate.vsto|aa51c0f3-62b4-4782-83a8-a15dcdd17698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