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anan\Documents\Ucalgary\Winter-2023\Milestone 1\Panel Schedule(s)\"/>
    </mc:Choice>
  </mc:AlternateContent>
  <xr:revisionPtr revIDLastSave="0" documentId="13_ncr:1_{EBBCAFB4-4D3B-4A0A-823E-A37B578E63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nel Board 1" sheetId="3" r:id="rId1"/>
    <sheet name="Panel Board 2" sheetId="4" r:id="rId2"/>
    <sheet name="Panel Board 3" sheetId="5" r:id="rId3"/>
    <sheet name="Panel Board U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3" l="1"/>
  <c r="M4" i="5" l="1"/>
  <c r="L8" i="3"/>
  <c r="L9" i="3"/>
  <c r="L4" i="6"/>
  <c r="N9" i="6"/>
  <c r="N11" i="6"/>
  <c r="N12" i="6"/>
  <c r="N12" i="5"/>
  <c r="N13" i="5"/>
  <c r="L13" i="5"/>
  <c r="L12" i="5"/>
  <c r="L4" i="5"/>
  <c r="M19" i="5"/>
  <c r="L14" i="5"/>
  <c r="N14" i="5" s="1"/>
  <c r="N11" i="5"/>
  <c r="M17" i="4"/>
  <c r="L12" i="4"/>
  <c r="N12" i="4" s="1"/>
  <c r="L11" i="4"/>
  <c r="N11" i="4" s="1"/>
  <c r="N12" i="3"/>
  <c r="L15" i="3"/>
  <c r="N15" i="3" s="1"/>
  <c r="M15" i="4" l="1"/>
  <c r="M16" i="4" s="1"/>
  <c r="L14" i="3"/>
  <c r="N14" i="3" s="1"/>
  <c r="M18" i="3" s="1"/>
  <c r="M19" i="3" s="1"/>
  <c r="M20" i="3"/>
  <c r="M18" i="6"/>
  <c r="L13" i="6"/>
  <c r="N13" i="6" s="1"/>
  <c r="M16" i="6" s="1"/>
  <c r="M17" i="6" s="1"/>
  <c r="M17" i="5"/>
  <c r="M18" i="5" s="1"/>
</calcChain>
</file>

<file path=xl/sharedStrings.xml><?xml version="1.0" encoding="utf-8"?>
<sst xmlns="http://schemas.openxmlformats.org/spreadsheetml/2006/main" count="607" uniqueCount="172">
  <si>
    <t>CU</t>
  </si>
  <si>
    <t>Baseboard Heater</t>
  </si>
  <si>
    <t>Fire Pump</t>
  </si>
  <si>
    <t>CCT
No</t>
  </si>
  <si>
    <t>Description</t>
  </si>
  <si>
    <t>Qty</t>
  </si>
  <si>
    <t>Type</t>
  </si>
  <si>
    <t>KVA</t>
  </si>
  <si>
    <t>Load</t>
  </si>
  <si>
    <t>Breaker
Size</t>
  </si>
  <si>
    <t>Phase</t>
  </si>
  <si>
    <t>Remarks</t>
  </si>
  <si>
    <t>B</t>
  </si>
  <si>
    <t>R</t>
  </si>
  <si>
    <t>Y</t>
  </si>
  <si>
    <t>15A</t>
  </si>
  <si>
    <t>35A</t>
  </si>
  <si>
    <t>1P</t>
  </si>
  <si>
    <t>Receptacle - 41,35,38,82,84,1,5,56</t>
  </si>
  <si>
    <t>Lighting - 45,38,39</t>
  </si>
  <si>
    <t xml:space="preserve">Other </t>
  </si>
  <si>
    <t>REC</t>
  </si>
  <si>
    <t>LTG</t>
  </si>
  <si>
    <t>OTH</t>
  </si>
  <si>
    <t>Pole</t>
  </si>
  <si>
    <t>Receptacle - 87</t>
  </si>
  <si>
    <t>Lighting</t>
  </si>
  <si>
    <t>Receptacle - 34,39,30,37,21</t>
  </si>
  <si>
    <t>Receptacle 39 is 360VA</t>
  </si>
  <si>
    <t>Other - CCTV#7,9</t>
  </si>
  <si>
    <t>Receptacle</t>
  </si>
  <si>
    <t>Receptacle - 44,45,46,63,66,55,57,58</t>
  </si>
  <si>
    <t>Other</t>
  </si>
  <si>
    <t>Receptacle - 90,95,91,92,85</t>
  </si>
  <si>
    <t>Receptacle 92 is 360VA</t>
  </si>
  <si>
    <t>Lighting - 86,90</t>
  </si>
  <si>
    <t>Other - CCTV#22,23</t>
  </si>
  <si>
    <t>Receptacle - 20,26,29,25,14,16,11</t>
  </si>
  <si>
    <t>Receptacle - 68</t>
  </si>
  <si>
    <t>Lighting - 46,47,48,53,55,56,59</t>
  </si>
  <si>
    <t>Other - CCTV#14, Projector#3, Dryer(W)</t>
  </si>
  <si>
    <t>Lighting - 85,68,83</t>
  </si>
  <si>
    <t>Other - Projector#4</t>
  </si>
  <si>
    <t>Receptacle - 74,61</t>
  </si>
  <si>
    <t>Receptacle - 71,72,73,77,80</t>
  </si>
  <si>
    <t>Lighting - 60,61,62,66,67,71,72,78,82</t>
  </si>
  <si>
    <t>Other - Dryer(M), Washroom Signage</t>
  </si>
  <si>
    <t>Receptacle - 93,96,94,88,67</t>
  </si>
  <si>
    <t xml:space="preserve">Lighting </t>
  </si>
  <si>
    <t>Other - CCTV#25,16</t>
  </si>
  <si>
    <t>Receptacle 67 is 360VA</t>
  </si>
  <si>
    <t>Receptacle - 18,31</t>
  </si>
  <si>
    <t>Receptacle - 78,81</t>
  </si>
  <si>
    <t>Lighting - 76</t>
  </si>
  <si>
    <t>Receptacle - 86,83,79,75,76,70,89</t>
  </si>
  <si>
    <t>Lighting - 97,95,96,91,92,89,87,88,80,81,75,73,74,65,63</t>
  </si>
  <si>
    <t>20A</t>
  </si>
  <si>
    <t>Other - Dish Washer</t>
  </si>
  <si>
    <t>40A</t>
  </si>
  <si>
    <t>Other - Fridge</t>
  </si>
  <si>
    <t>Receptacle - 2,3,4,6,7,8</t>
  </si>
  <si>
    <t>Lighting - 1</t>
  </si>
  <si>
    <t xml:space="preserve">Receptacle </t>
  </si>
  <si>
    <t>Other - Electrical Oven/Range</t>
  </si>
  <si>
    <t>Receptacle - 64,65,60,52,62,51,40,49</t>
  </si>
  <si>
    <t>Receptacle 52 &amp; 62 is 90VA</t>
  </si>
  <si>
    <t>Lighting - 58,51,57,50,44</t>
  </si>
  <si>
    <t>Receptacle - 9,10,12,13,15,23,19,17</t>
  </si>
  <si>
    <t>Receptacle 17 is 90VA</t>
  </si>
  <si>
    <t>Receptacle 50 is 360VA</t>
  </si>
  <si>
    <t>Lighting - 49,52,42</t>
  </si>
  <si>
    <t>Other - CCTV#15</t>
  </si>
  <si>
    <t>Receptacle - 22,24,27,28</t>
  </si>
  <si>
    <t>Lighting - 7,8,9,11,12,13</t>
  </si>
  <si>
    <t>Other - Projector#1, CCTV#2</t>
  </si>
  <si>
    <t>SPARE</t>
  </si>
  <si>
    <t>Receptacle - 69</t>
  </si>
  <si>
    <t>Receptacle - 32,33</t>
  </si>
  <si>
    <t>Lighting - 15,16,17,20,21,22,23,24,26,28,30,27,29,31,32,33,34,35</t>
  </si>
  <si>
    <t>Other - CCTV#4,6,8  Projector#2</t>
  </si>
  <si>
    <t>Receptacle - 36,47</t>
  </si>
  <si>
    <t>Other - Hot Water Tank</t>
  </si>
  <si>
    <t>Lighting - 36,37,18,19</t>
  </si>
  <si>
    <t>Phase R</t>
  </si>
  <si>
    <t>Phase Y</t>
  </si>
  <si>
    <t>Phase B</t>
  </si>
  <si>
    <t>Voltage : 120V/208V</t>
  </si>
  <si>
    <t>Spare</t>
  </si>
  <si>
    <t>Phase : 3</t>
  </si>
  <si>
    <t>Wire : 4</t>
  </si>
  <si>
    <t>Bus Rating : 110A, 3PN</t>
  </si>
  <si>
    <t>Main Breaker Rating : 125A, 3PN</t>
  </si>
  <si>
    <t>Location Name : Electrical Room 202</t>
  </si>
  <si>
    <t>Load Summary (VA)</t>
  </si>
  <si>
    <t>Spare (VA)</t>
  </si>
  <si>
    <t>Connected Load (VA)</t>
  </si>
  <si>
    <t>Diversity</t>
  </si>
  <si>
    <t>As per CEC for first 10KVA Diversity Factor is 1.0 &amp; for rest 0.5</t>
  </si>
  <si>
    <t>Demand Load</t>
  </si>
  <si>
    <t>Total Demand (KVA)</t>
  </si>
  <si>
    <t>Total Demand (Amps)</t>
  </si>
  <si>
    <t>Spare Load (Included in Total Demand)</t>
  </si>
  <si>
    <t>NOTES :
A. For the sake of simplicity efficiency and power factor for motors are 
considered 95% and 0.95 respectively.
B. For Lighting Load we have considered 0.99 Power Factor.
C. All receptacles other than than remarks are of 180VA.</t>
  </si>
  <si>
    <t>DISTRIBUTION BOARD - 1P</t>
  </si>
  <si>
    <t>DISTRIBUTION BOARD - 2P</t>
  </si>
  <si>
    <t>Voltage : 208V</t>
  </si>
  <si>
    <t>Baseboard Heater#1</t>
  </si>
  <si>
    <t>HTR</t>
  </si>
  <si>
    <t>10A</t>
  </si>
  <si>
    <t>2P</t>
  </si>
  <si>
    <t>R-Y</t>
  </si>
  <si>
    <t>NOTES :
A. For the sake of simplicity efficiency and power factor for Baseboard Heater are considered 95% and 0.95 respectively.</t>
  </si>
  <si>
    <t>DISTRIBUTION BOARD - 3P</t>
  </si>
  <si>
    <t>Baseboard Heater#4</t>
  </si>
  <si>
    <t>Total Circuits : 10</t>
  </si>
  <si>
    <t>3P</t>
  </si>
  <si>
    <t>R-Y-B</t>
  </si>
  <si>
    <t>Condensate Unit#1</t>
  </si>
  <si>
    <t>Condensate Unit#2</t>
  </si>
  <si>
    <t>Condensate Unit#3</t>
  </si>
  <si>
    <t>Condensate Unit#4</t>
  </si>
  <si>
    <t>Exhaust Fan</t>
  </si>
  <si>
    <t>EF</t>
  </si>
  <si>
    <t>Furnace#1</t>
  </si>
  <si>
    <t>FUR</t>
  </si>
  <si>
    <t>Furnace#2</t>
  </si>
  <si>
    <t>Furnace#3</t>
  </si>
  <si>
    <t>Furnace#4</t>
  </si>
  <si>
    <t>150A</t>
  </si>
  <si>
    <t>Condensate</t>
  </si>
  <si>
    <t>Furnace</t>
  </si>
  <si>
    <t>DISTRIBUTION BOARD - U</t>
  </si>
  <si>
    <t>Main Breaker Rating : 70A, 3PN</t>
  </si>
  <si>
    <t>Total Circuits : 7</t>
  </si>
  <si>
    <t>Voltage : 120/208V</t>
  </si>
  <si>
    <t>FP</t>
  </si>
  <si>
    <t xml:space="preserve">R </t>
  </si>
  <si>
    <t>Lighting - 40,84,69,54,43,14,70,77</t>
  </si>
  <si>
    <t>Other - CCTV#11,13,20</t>
  </si>
  <si>
    <t>Lighting - 94,64,79,93,41,25,10,4,5</t>
  </si>
  <si>
    <t>Other - CCTV#18,21,12,5,3,19</t>
  </si>
  <si>
    <t>Lighting - 2,3,6</t>
  </si>
  <si>
    <t>Other - Exhaust Fan#1, CCTV#26</t>
  </si>
  <si>
    <t>NOTES :
A. For the sake of simplicity Diversity Factor for all the equipments is as shown in the above table.</t>
  </si>
  <si>
    <t>Receptacle - 42,48,43,53,59,50,97</t>
  </si>
  <si>
    <t>Baseboard Heater#6</t>
  </si>
  <si>
    <t>Baseboard Heater#7</t>
  </si>
  <si>
    <t>Other - Baseboard Heater#3</t>
  </si>
  <si>
    <t>Other - Baseboard Heater#5</t>
  </si>
  <si>
    <t xml:space="preserve">Other - Baseboard Heater#8 </t>
  </si>
  <si>
    <t>Other - Baseboard Heater#9</t>
  </si>
  <si>
    <t>Other - Baseboard Heater#2, Chimney</t>
  </si>
  <si>
    <t>Other - Force Flow Fan#1</t>
  </si>
  <si>
    <t>Other - Force Flow Fan#2</t>
  </si>
  <si>
    <t>Other - Force Flow Fan#4</t>
  </si>
  <si>
    <t>Other - Force Flow Fan#3</t>
  </si>
  <si>
    <t>25A</t>
  </si>
  <si>
    <t>Total Circuits : 34</t>
  </si>
  <si>
    <t>45A</t>
  </si>
  <si>
    <t>100A</t>
  </si>
  <si>
    <t>90A</t>
  </si>
  <si>
    <t>Exhaust Fan#2</t>
  </si>
  <si>
    <t>30A</t>
  </si>
  <si>
    <t>Bus Rating : 70A, 3PN</t>
  </si>
  <si>
    <t>Phase R-Y-B</t>
  </si>
  <si>
    <t>Main Breaker Rating : 110A, 3PN</t>
  </si>
  <si>
    <t>Y-B</t>
  </si>
  <si>
    <t>R-B</t>
  </si>
  <si>
    <t>Bus Rating : 30A, 3PN</t>
  </si>
  <si>
    <t>Main Breaker Rating : 30A, 3PN</t>
  </si>
  <si>
    <t>Total Circuits : 5</t>
  </si>
  <si>
    <t>Other - Projector#5,6,7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</si>
</sst>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indexed="64"/>
      </right>
      <top style="medium">
        <color theme="1"/>
      </top>
      <bottom style="thin">
        <color theme="1"/>
      </bottom>
      <diagonal/>
    </border>
    <border>
      <left style="medium">
        <color indexed="64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indexed="64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9" fontId="0" fillId="0" borderId="33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/>
    <xf numFmtId="0" fontId="0" fillId="0" borderId="32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" xfId="0" applyBorder="1"/>
    <xf numFmtId="0" fontId="0" fillId="0" borderId="46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80" xfId="0" applyBorder="1"/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84" xfId="0" applyBorder="1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97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97" xfId="0" applyBorder="1" applyAlignment="1">
      <alignment horizontal="center" wrapText="1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0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1" xfId="0" applyFont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1" xfId="0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0" fontId="0" fillId="0" borderId="64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1" fillId="0" borderId="85" xfId="0" applyFont="1" applyBorder="1" applyAlignment="1">
      <alignment horizontal="left" vertical="center" wrapText="1"/>
    </xf>
    <xf numFmtId="0" fontId="1" fillId="0" borderId="86" xfId="0" applyFont="1" applyBorder="1" applyAlignment="1">
      <alignment horizontal="left" vertical="center" wrapText="1"/>
    </xf>
    <xf numFmtId="0" fontId="1" fillId="0" borderId="87" xfId="0" applyFont="1" applyBorder="1" applyAlignment="1">
      <alignment horizontal="left" vertical="center" wrapText="1"/>
    </xf>
    <xf numFmtId="0" fontId="1" fillId="0" borderId="88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9" xfId="0" applyFont="1" applyBorder="1" applyAlignment="1">
      <alignment horizontal="left" vertical="center" wrapText="1"/>
    </xf>
    <xf numFmtId="0" fontId="1" fillId="0" borderId="90" xfId="0" applyFont="1" applyBorder="1" applyAlignment="1">
      <alignment horizontal="left" vertical="center" wrapText="1"/>
    </xf>
    <xf numFmtId="0" fontId="1" fillId="0" borderId="78" xfId="0" applyFont="1" applyBorder="1" applyAlignment="1">
      <alignment horizontal="left" vertical="center" wrapText="1"/>
    </xf>
    <xf numFmtId="0" fontId="1" fillId="0" borderId="91" xfId="0" applyFont="1" applyBorder="1" applyAlignment="1">
      <alignment horizontal="left" vertical="center" wrapText="1"/>
    </xf>
    <xf numFmtId="0" fontId="0" fillId="0" borderId="68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68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0" fontId="0" fillId="0" borderId="10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105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10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103" xfId="0" applyBorder="1" applyAlignment="1">
      <alignment horizontal="center"/>
    </xf>
    <xf numFmtId="0" fontId="0" fillId="0" borderId="102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5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56" xfId="0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E1767-5855-4A58-9047-541F4971193D}">
  <dimension ref="A1:N109"/>
  <sheetViews>
    <sheetView tabSelected="1" zoomScale="70" zoomScaleNormal="70" workbookViewId="0">
      <selection activeCell="F101" sqref="F101:F103"/>
    </sheetView>
  </sheetViews>
  <sheetFormatPr defaultRowHeight="14.4" x14ac:dyDescent="0.3"/>
  <cols>
    <col min="1" max="1" width="28.88671875" customWidth="1"/>
    <col min="3" max="3" width="53.44140625" bestFit="1" customWidth="1"/>
    <col min="11" max="11" width="14" customWidth="1"/>
    <col min="12" max="12" width="19.21875" style="1" bestFit="1" customWidth="1"/>
    <col min="13" max="13" width="32.44140625" style="1" customWidth="1"/>
    <col min="14" max="14" width="12.44140625" bestFit="1" customWidth="1"/>
  </cols>
  <sheetData>
    <row r="1" spans="1:14" ht="18" x14ac:dyDescent="0.35">
      <c r="A1" s="4"/>
      <c r="B1" s="5"/>
      <c r="C1" s="31" t="s">
        <v>103</v>
      </c>
      <c r="D1" s="5"/>
      <c r="E1" s="5"/>
      <c r="F1" s="5"/>
      <c r="G1" s="5"/>
      <c r="H1" s="5"/>
      <c r="I1" s="6"/>
    </row>
    <row r="2" spans="1:14" x14ac:dyDescent="0.3">
      <c r="A2" s="67" t="s">
        <v>86</v>
      </c>
      <c r="B2" s="68"/>
      <c r="C2" s="2"/>
      <c r="D2" s="2"/>
      <c r="E2" s="68" t="s">
        <v>90</v>
      </c>
      <c r="F2" s="68"/>
      <c r="G2" s="68"/>
      <c r="H2" s="68"/>
      <c r="I2" s="69"/>
    </row>
    <row r="3" spans="1:14" x14ac:dyDescent="0.3">
      <c r="A3" s="67" t="s">
        <v>88</v>
      </c>
      <c r="B3" s="68"/>
      <c r="C3" s="2"/>
      <c r="D3" s="2"/>
      <c r="E3" s="68" t="s">
        <v>91</v>
      </c>
      <c r="F3" s="68"/>
      <c r="G3" s="68"/>
      <c r="H3" s="68"/>
      <c r="I3" s="69"/>
    </row>
    <row r="4" spans="1:14" x14ac:dyDescent="0.3">
      <c r="A4" s="67" t="s">
        <v>89</v>
      </c>
      <c r="B4" s="68"/>
      <c r="C4" s="2"/>
      <c r="D4" s="2"/>
      <c r="E4" s="68" t="s">
        <v>92</v>
      </c>
      <c r="F4" s="68"/>
      <c r="G4" s="68"/>
      <c r="H4" s="68"/>
      <c r="I4" s="69"/>
    </row>
    <row r="5" spans="1:14" ht="15" thickBot="1" x14ac:dyDescent="0.35">
      <c r="A5" s="8"/>
      <c r="B5" s="9"/>
      <c r="C5" s="9" t="s">
        <v>157</v>
      </c>
      <c r="D5" s="9"/>
      <c r="E5" s="9"/>
      <c r="F5" s="9"/>
      <c r="G5" s="9"/>
      <c r="H5" s="9"/>
      <c r="I5" s="10"/>
    </row>
    <row r="6" spans="1:14" ht="15" thickBot="1" x14ac:dyDescent="0.35">
      <c r="A6" s="70" t="s">
        <v>11</v>
      </c>
      <c r="B6" s="54" t="s">
        <v>3</v>
      </c>
      <c r="C6" s="56" t="s">
        <v>8</v>
      </c>
      <c r="D6" s="57"/>
      <c r="E6" s="57"/>
      <c r="F6" s="58"/>
      <c r="G6" s="54" t="s">
        <v>9</v>
      </c>
      <c r="H6" s="72" t="s">
        <v>24</v>
      </c>
      <c r="I6" s="59" t="s">
        <v>10</v>
      </c>
      <c r="K6" s="26"/>
      <c r="L6" s="27" t="s">
        <v>95</v>
      </c>
      <c r="M6" s="21" t="s">
        <v>94</v>
      </c>
    </row>
    <row r="7" spans="1:14" ht="15" thickBot="1" x14ac:dyDescent="0.35">
      <c r="A7" s="71"/>
      <c r="B7" s="55"/>
      <c r="C7" s="28" t="s">
        <v>4</v>
      </c>
      <c r="D7" s="29" t="s">
        <v>5</v>
      </c>
      <c r="E7" s="30" t="s">
        <v>6</v>
      </c>
      <c r="F7" s="29" t="s">
        <v>7</v>
      </c>
      <c r="G7" s="55"/>
      <c r="H7" s="73"/>
      <c r="I7" s="60"/>
      <c r="K7" s="24" t="s">
        <v>83</v>
      </c>
      <c r="L7" s="25">
        <f>F8+F17+F26+F35+F44+F53+F62+F71+F89+F101</f>
        <v>14218.7</v>
      </c>
      <c r="M7" s="24">
        <v>1920</v>
      </c>
    </row>
    <row r="8" spans="1:14" x14ac:dyDescent="0.3">
      <c r="A8" s="89"/>
      <c r="B8" s="50">
        <v>1</v>
      </c>
      <c r="C8" s="7" t="s">
        <v>18</v>
      </c>
      <c r="D8" s="7">
        <v>8</v>
      </c>
      <c r="E8" s="7" t="s">
        <v>21</v>
      </c>
      <c r="F8" s="50">
        <v>1437.7</v>
      </c>
      <c r="G8" s="50" t="s">
        <v>56</v>
      </c>
      <c r="H8" s="50" t="s">
        <v>17</v>
      </c>
      <c r="I8" s="52" t="s">
        <v>13</v>
      </c>
      <c r="K8" s="17" t="s">
        <v>84</v>
      </c>
      <c r="L8" s="22">
        <f>F11+F20+F29+F38+F47+F56+F65+F74+F83+F92+F98</f>
        <v>13303</v>
      </c>
      <c r="M8" s="17">
        <v>1440</v>
      </c>
    </row>
    <row r="9" spans="1:14" ht="15" thickBot="1" x14ac:dyDescent="0.35">
      <c r="A9" s="90"/>
      <c r="B9" s="51"/>
      <c r="C9" s="3" t="s">
        <v>19</v>
      </c>
      <c r="D9" s="3">
        <v>3</v>
      </c>
      <c r="E9" s="3" t="s">
        <v>22</v>
      </c>
      <c r="F9" s="51"/>
      <c r="G9" s="51"/>
      <c r="H9" s="51"/>
      <c r="I9" s="53"/>
      <c r="K9" s="18" t="s">
        <v>85</v>
      </c>
      <c r="L9" s="23">
        <f>F14+F23+F32+F41+F50+F59+F68+F77+F86+F95</f>
        <v>12080.300000000001</v>
      </c>
      <c r="M9" s="18">
        <v>2400</v>
      </c>
    </row>
    <row r="10" spans="1:14" ht="15" thickBot="1" x14ac:dyDescent="0.35">
      <c r="A10" s="91"/>
      <c r="B10" s="51"/>
      <c r="C10" s="3" t="s">
        <v>20</v>
      </c>
      <c r="D10" s="3">
        <v>0</v>
      </c>
      <c r="E10" s="3" t="s">
        <v>23</v>
      </c>
      <c r="F10" s="51"/>
      <c r="G10" s="51"/>
      <c r="H10" s="51"/>
      <c r="I10" s="53"/>
    </row>
    <row r="11" spans="1:14" ht="15" thickBot="1" x14ac:dyDescent="0.35">
      <c r="A11" s="92"/>
      <c r="B11" s="51">
        <v>2</v>
      </c>
      <c r="C11" s="3" t="s">
        <v>25</v>
      </c>
      <c r="D11" s="3">
        <v>1</v>
      </c>
      <c r="E11" s="3" t="s">
        <v>21</v>
      </c>
      <c r="F11" s="51">
        <v>1410</v>
      </c>
      <c r="G11" s="51" t="s">
        <v>15</v>
      </c>
      <c r="H11" s="51" t="s">
        <v>17</v>
      </c>
      <c r="I11" s="53" t="s">
        <v>14</v>
      </c>
      <c r="K11" s="93" t="s">
        <v>93</v>
      </c>
      <c r="L11" s="94"/>
      <c r="M11" s="21" t="s">
        <v>96</v>
      </c>
      <c r="N11" s="19" t="s">
        <v>98</v>
      </c>
    </row>
    <row r="12" spans="1:14" x14ac:dyDescent="0.3">
      <c r="A12" s="90"/>
      <c r="B12" s="51"/>
      <c r="C12" s="3" t="s">
        <v>26</v>
      </c>
      <c r="D12" s="3">
        <v>0</v>
      </c>
      <c r="E12" s="3" t="s">
        <v>22</v>
      </c>
      <c r="F12" s="51"/>
      <c r="G12" s="51"/>
      <c r="H12" s="51"/>
      <c r="I12" s="53"/>
      <c r="K12" s="16" t="s">
        <v>30</v>
      </c>
      <c r="L12" s="14">
        <v>17100</v>
      </c>
      <c r="M12" s="95" t="s">
        <v>97</v>
      </c>
      <c r="N12" s="64">
        <f>14784.55</f>
        <v>14784.55</v>
      </c>
    </row>
    <row r="13" spans="1:14" x14ac:dyDescent="0.3">
      <c r="A13" s="91"/>
      <c r="B13" s="51"/>
      <c r="C13" s="3" t="s">
        <v>151</v>
      </c>
      <c r="D13" s="3">
        <v>2</v>
      </c>
      <c r="E13" s="3" t="s">
        <v>23</v>
      </c>
      <c r="F13" s="51"/>
      <c r="G13" s="51"/>
      <c r="H13" s="51"/>
      <c r="I13" s="53"/>
      <c r="K13" s="17" t="s">
        <v>26</v>
      </c>
      <c r="L13" s="12">
        <v>2469.1</v>
      </c>
      <c r="M13" s="96"/>
      <c r="N13" s="65"/>
    </row>
    <row r="14" spans="1:14" x14ac:dyDescent="0.3">
      <c r="A14" s="92"/>
      <c r="B14" s="51">
        <v>3</v>
      </c>
      <c r="C14" s="3" t="s">
        <v>30</v>
      </c>
      <c r="D14" s="3">
        <v>0</v>
      </c>
      <c r="E14" s="3" t="s">
        <v>21</v>
      </c>
      <c r="F14" s="51">
        <v>1579</v>
      </c>
      <c r="G14" s="51" t="s">
        <v>162</v>
      </c>
      <c r="H14" s="51" t="s">
        <v>17</v>
      </c>
      <c r="I14" s="53" t="s">
        <v>12</v>
      </c>
      <c r="K14" s="17" t="s">
        <v>32</v>
      </c>
      <c r="L14" s="12">
        <f>SUM(L7:L9)-SUM(L12:L13)</f>
        <v>20032.900000000001</v>
      </c>
      <c r="M14" s="17">
        <v>0.5</v>
      </c>
      <c r="N14" s="12">
        <f>M14*L14</f>
        <v>10016.450000000001</v>
      </c>
    </row>
    <row r="15" spans="1:14" ht="15" thickBot="1" x14ac:dyDescent="0.35">
      <c r="A15" s="90"/>
      <c r="B15" s="51"/>
      <c r="C15" s="3" t="s">
        <v>26</v>
      </c>
      <c r="D15" s="3">
        <v>0</v>
      </c>
      <c r="E15" s="3" t="s">
        <v>22</v>
      </c>
      <c r="F15" s="51"/>
      <c r="G15" s="51"/>
      <c r="H15" s="51"/>
      <c r="I15" s="53"/>
      <c r="K15" s="18" t="s">
        <v>87</v>
      </c>
      <c r="L15" s="15">
        <f>SUM(M7:M9)</f>
        <v>5760</v>
      </c>
      <c r="M15" s="18">
        <v>0.5</v>
      </c>
      <c r="N15" s="15">
        <f>M15*L15</f>
        <v>2880</v>
      </c>
    </row>
    <row r="16" spans="1:14" x14ac:dyDescent="0.3">
      <c r="A16" s="91"/>
      <c r="B16" s="51"/>
      <c r="C16" s="3" t="s">
        <v>153</v>
      </c>
      <c r="D16" s="3">
        <v>1</v>
      </c>
      <c r="E16" s="3" t="s">
        <v>23</v>
      </c>
      <c r="F16" s="51"/>
      <c r="G16" s="51"/>
      <c r="H16" s="51"/>
      <c r="I16" s="53"/>
    </row>
    <row r="17" spans="1:14" ht="15" thickBot="1" x14ac:dyDescent="0.35">
      <c r="A17" s="61"/>
      <c r="B17" s="51">
        <v>4</v>
      </c>
      <c r="C17" s="3" t="s">
        <v>31</v>
      </c>
      <c r="D17" s="3">
        <v>8</v>
      </c>
      <c r="E17" s="3" t="s">
        <v>21</v>
      </c>
      <c r="F17" s="51">
        <v>1440</v>
      </c>
      <c r="G17" s="51" t="s">
        <v>56</v>
      </c>
      <c r="H17" s="51" t="s">
        <v>17</v>
      </c>
      <c r="I17" s="53" t="s">
        <v>13</v>
      </c>
      <c r="K17" s="66"/>
      <c r="L17" s="66"/>
      <c r="M17" s="66"/>
      <c r="N17" s="66"/>
    </row>
    <row r="18" spans="1:14" x14ac:dyDescent="0.3">
      <c r="A18" s="62"/>
      <c r="B18" s="51"/>
      <c r="C18" s="3" t="s">
        <v>26</v>
      </c>
      <c r="D18" s="3">
        <v>0</v>
      </c>
      <c r="E18" s="3" t="s">
        <v>22</v>
      </c>
      <c r="F18" s="51"/>
      <c r="G18" s="51"/>
      <c r="H18" s="51"/>
      <c r="I18" s="53"/>
      <c r="K18" s="74" t="s">
        <v>99</v>
      </c>
      <c r="L18" s="75"/>
      <c r="M18" s="11">
        <f>SUM(N12:N15)/1000</f>
        <v>27.681000000000001</v>
      </c>
    </row>
    <row r="19" spans="1:14" x14ac:dyDescent="0.3">
      <c r="A19" s="63"/>
      <c r="B19" s="51"/>
      <c r="C19" s="3" t="s">
        <v>32</v>
      </c>
      <c r="D19" s="3">
        <v>0</v>
      </c>
      <c r="E19" s="3" t="s">
        <v>23</v>
      </c>
      <c r="F19" s="51"/>
      <c r="G19" s="51"/>
      <c r="H19" s="51"/>
      <c r="I19" s="53"/>
      <c r="K19" s="76" t="s">
        <v>100</v>
      </c>
      <c r="L19" s="77"/>
      <c r="M19" s="12">
        <f>M18*1000/(208*1.732)</f>
        <v>76.837027003020083</v>
      </c>
    </row>
    <row r="20" spans="1:14" ht="15" thickBot="1" x14ac:dyDescent="0.35">
      <c r="A20" s="92" t="s">
        <v>34</v>
      </c>
      <c r="B20" s="51">
        <v>5</v>
      </c>
      <c r="C20" s="3" t="s">
        <v>33</v>
      </c>
      <c r="D20" s="3">
        <v>5</v>
      </c>
      <c r="E20" s="3" t="s">
        <v>21</v>
      </c>
      <c r="F20" s="51">
        <v>1198</v>
      </c>
      <c r="G20" s="51" t="s">
        <v>56</v>
      </c>
      <c r="H20" s="51" t="s">
        <v>17</v>
      </c>
      <c r="I20" s="53" t="s">
        <v>14</v>
      </c>
      <c r="K20" s="78" t="s">
        <v>101</v>
      </c>
      <c r="L20" s="79"/>
      <c r="M20" s="13">
        <f>SUM(M7:M9)/SUM(L7:L9)</f>
        <v>0.145447199636382</v>
      </c>
    </row>
    <row r="21" spans="1:14" ht="15" thickBot="1" x14ac:dyDescent="0.35">
      <c r="A21" s="90"/>
      <c r="B21" s="51"/>
      <c r="C21" s="3" t="s">
        <v>35</v>
      </c>
      <c r="D21" s="3">
        <v>2</v>
      </c>
      <c r="E21" s="3" t="s">
        <v>22</v>
      </c>
      <c r="F21" s="51"/>
      <c r="G21" s="51"/>
      <c r="H21" s="51"/>
      <c r="I21" s="53"/>
    </row>
    <row r="22" spans="1:14" ht="14.4" customHeight="1" x14ac:dyDescent="0.3">
      <c r="A22" s="91"/>
      <c r="B22" s="51"/>
      <c r="C22" s="3" t="s">
        <v>36</v>
      </c>
      <c r="D22" s="3">
        <v>2</v>
      </c>
      <c r="E22" s="3" t="s">
        <v>23</v>
      </c>
      <c r="F22" s="51"/>
      <c r="G22" s="51"/>
      <c r="H22" s="51"/>
      <c r="I22" s="53"/>
      <c r="K22" s="80" t="s">
        <v>102</v>
      </c>
      <c r="L22" s="81"/>
      <c r="M22" s="82"/>
    </row>
    <row r="23" spans="1:14" x14ac:dyDescent="0.3">
      <c r="A23" s="61"/>
      <c r="B23" s="51">
        <v>6</v>
      </c>
      <c r="C23" s="3" t="s">
        <v>37</v>
      </c>
      <c r="D23" s="3">
        <v>7</v>
      </c>
      <c r="E23" s="3" t="s">
        <v>21</v>
      </c>
      <c r="F23" s="51">
        <v>1260</v>
      </c>
      <c r="G23" s="51" t="s">
        <v>56</v>
      </c>
      <c r="H23" s="51" t="s">
        <v>17</v>
      </c>
      <c r="I23" s="53" t="s">
        <v>12</v>
      </c>
      <c r="K23" s="83"/>
      <c r="L23" s="84"/>
      <c r="M23" s="85"/>
    </row>
    <row r="24" spans="1:14" x14ac:dyDescent="0.3">
      <c r="A24" s="62"/>
      <c r="B24" s="51"/>
      <c r="C24" s="3" t="s">
        <v>26</v>
      </c>
      <c r="D24" s="3">
        <v>0</v>
      </c>
      <c r="E24" s="3" t="s">
        <v>22</v>
      </c>
      <c r="F24" s="51"/>
      <c r="G24" s="51"/>
      <c r="H24" s="51"/>
      <c r="I24" s="53"/>
      <c r="K24" s="83"/>
      <c r="L24" s="84"/>
      <c r="M24" s="85"/>
    </row>
    <row r="25" spans="1:14" x14ac:dyDescent="0.3">
      <c r="A25" s="63"/>
      <c r="B25" s="51"/>
      <c r="C25" s="3" t="s">
        <v>20</v>
      </c>
      <c r="D25" s="3">
        <v>0</v>
      </c>
      <c r="E25" s="3" t="s">
        <v>23</v>
      </c>
      <c r="F25" s="51"/>
      <c r="G25" s="51"/>
      <c r="H25" s="51"/>
      <c r="I25" s="53"/>
      <c r="K25" s="83"/>
      <c r="L25" s="84"/>
      <c r="M25" s="85"/>
    </row>
    <row r="26" spans="1:14" ht="15" thickBot="1" x14ac:dyDescent="0.35">
      <c r="A26" s="61"/>
      <c r="B26" s="51">
        <v>7</v>
      </c>
      <c r="C26" s="3" t="s">
        <v>38</v>
      </c>
      <c r="D26" s="3">
        <v>1</v>
      </c>
      <c r="E26" s="3" t="s">
        <v>21</v>
      </c>
      <c r="F26" s="51">
        <v>1354</v>
      </c>
      <c r="G26" s="51" t="s">
        <v>56</v>
      </c>
      <c r="H26" s="51" t="s">
        <v>17</v>
      </c>
      <c r="I26" s="53" t="s">
        <v>13</v>
      </c>
      <c r="K26" s="86"/>
      <c r="L26" s="87"/>
      <c r="M26" s="88"/>
    </row>
    <row r="27" spans="1:14" x14ac:dyDescent="0.3">
      <c r="A27" s="62"/>
      <c r="B27" s="51"/>
      <c r="C27" s="3" t="s">
        <v>39</v>
      </c>
      <c r="D27" s="3">
        <v>7</v>
      </c>
      <c r="E27" s="3" t="s">
        <v>22</v>
      </c>
      <c r="F27" s="51"/>
      <c r="G27" s="51"/>
      <c r="H27" s="51"/>
      <c r="I27" s="53"/>
    </row>
    <row r="28" spans="1:14" x14ac:dyDescent="0.3">
      <c r="A28" s="63"/>
      <c r="B28" s="51"/>
      <c r="C28" s="3" t="s">
        <v>40</v>
      </c>
      <c r="D28" s="3">
        <v>3</v>
      </c>
      <c r="E28" s="3" t="s">
        <v>23</v>
      </c>
      <c r="F28" s="51"/>
      <c r="G28" s="51"/>
      <c r="H28" s="51"/>
      <c r="I28" s="53"/>
    </row>
    <row r="29" spans="1:14" x14ac:dyDescent="0.3">
      <c r="A29" s="61"/>
      <c r="B29" s="51">
        <v>8</v>
      </c>
      <c r="C29" s="3" t="s">
        <v>43</v>
      </c>
      <c r="D29" s="3">
        <v>2</v>
      </c>
      <c r="E29" s="3" t="s">
        <v>21</v>
      </c>
      <c r="F29" s="51">
        <v>958</v>
      </c>
      <c r="G29" s="51" t="s">
        <v>15</v>
      </c>
      <c r="H29" s="51" t="s">
        <v>17</v>
      </c>
      <c r="I29" s="53" t="s">
        <v>14</v>
      </c>
    </row>
    <row r="30" spans="1:14" x14ac:dyDescent="0.3">
      <c r="A30" s="62"/>
      <c r="B30" s="51"/>
      <c r="C30" s="3" t="s">
        <v>41</v>
      </c>
      <c r="D30" s="3">
        <v>3</v>
      </c>
      <c r="E30" s="3" t="s">
        <v>22</v>
      </c>
      <c r="F30" s="51"/>
      <c r="G30" s="51"/>
      <c r="H30" s="51"/>
      <c r="I30" s="53"/>
    </row>
    <row r="31" spans="1:14" x14ac:dyDescent="0.3">
      <c r="A31" s="63"/>
      <c r="B31" s="51"/>
      <c r="C31" s="3" t="s">
        <v>42</v>
      </c>
      <c r="D31" s="3">
        <v>1</v>
      </c>
      <c r="E31" s="3" t="s">
        <v>23</v>
      </c>
      <c r="F31" s="51"/>
      <c r="G31" s="51"/>
      <c r="H31" s="51"/>
      <c r="I31" s="53"/>
    </row>
    <row r="32" spans="1:14" x14ac:dyDescent="0.3">
      <c r="A32" s="61"/>
      <c r="B32" s="51">
        <v>9</v>
      </c>
      <c r="C32" s="3" t="s">
        <v>30</v>
      </c>
      <c r="D32" s="3">
        <v>0</v>
      </c>
      <c r="E32" s="3" t="s">
        <v>21</v>
      </c>
      <c r="F32" s="51">
        <v>720</v>
      </c>
      <c r="G32" s="51" t="s">
        <v>15</v>
      </c>
      <c r="H32" s="51" t="s">
        <v>17</v>
      </c>
      <c r="I32" s="53" t="s">
        <v>12</v>
      </c>
    </row>
    <row r="33" spans="1:9" x14ac:dyDescent="0.3">
      <c r="A33" s="62"/>
      <c r="B33" s="51"/>
      <c r="C33" s="3" t="s">
        <v>26</v>
      </c>
      <c r="D33" s="3">
        <v>0</v>
      </c>
      <c r="E33" s="3" t="s">
        <v>22</v>
      </c>
      <c r="F33" s="51"/>
      <c r="G33" s="51"/>
      <c r="H33" s="51"/>
      <c r="I33" s="53"/>
    </row>
    <row r="34" spans="1:9" x14ac:dyDescent="0.3">
      <c r="A34" s="63"/>
      <c r="B34" s="51"/>
      <c r="C34" s="3" t="s">
        <v>152</v>
      </c>
      <c r="D34" s="3">
        <v>1</v>
      </c>
      <c r="E34" s="3" t="s">
        <v>23</v>
      </c>
      <c r="F34" s="51"/>
      <c r="G34" s="51"/>
      <c r="H34" s="51"/>
      <c r="I34" s="53"/>
    </row>
    <row r="35" spans="1:9" x14ac:dyDescent="0.3">
      <c r="A35" s="61"/>
      <c r="B35" s="51">
        <v>10</v>
      </c>
      <c r="C35" s="3" t="s">
        <v>44</v>
      </c>
      <c r="D35" s="3">
        <v>5</v>
      </c>
      <c r="E35" s="3" t="s">
        <v>21</v>
      </c>
      <c r="F35" s="51">
        <v>1306</v>
      </c>
      <c r="G35" s="51" t="s">
        <v>56</v>
      </c>
      <c r="H35" s="51" t="s">
        <v>17</v>
      </c>
      <c r="I35" s="53" t="s">
        <v>13</v>
      </c>
    </row>
    <row r="36" spans="1:9" x14ac:dyDescent="0.3">
      <c r="A36" s="62"/>
      <c r="B36" s="51"/>
      <c r="C36" s="3" t="s">
        <v>45</v>
      </c>
      <c r="D36" s="3">
        <v>9</v>
      </c>
      <c r="E36" s="3" t="s">
        <v>22</v>
      </c>
      <c r="F36" s="51"/>
      <c r="G36" s="51"/>
      <c r="H36" s="51"/>
      <c r="I36" s="53"/>
    </row>
    <row r="37" spans="1:9" x14ac:dyDescent="0.3">
      <c r="A37" s="63"/>
      <c r="B37" s="51"/>
      <c r="C37" s="3" t="s">
        <v>46</v>
      </c>
      <c r="D37" s="3">
        <v>1</v>
      </c>
      <c r="E37" s="3" t="s">
        <v>23</v>
      </c>
      <c r="F37" s="51"/>
      <c r="G37" s="51"/>
      <c r="H37" s="51"/>
      <c r="I37" s="53"/>
    </row>
    <row r="38" spans="1:9" x14ac:dyDescent="0.3">
      <c r="A38" s="92" t="s">
        <v>50</v>
      </c>
      <c r="B38" s="51">
        <v>11</v>
      </c>
      <c r="C38" s="3" t="s">
        <v>47</v>
      </c>
      <c r="D38" s="3">
        <v>5</v>
      </c>
      <c r="E38" s="3" t="s">
        <v>21</v>
      </c>
      <c r="F38" s="51">
        <v>1092</v>
      </c>
      <c r="G38" s="51" t="s">
        <v>56</v>
      </c>
      <c r="H38" s="51" t="s">
        <v>17</v>
      </c>
      <c r="I38" s="53" t="s">
        <v>14</v>
      </c>
    </row>
    <row r="39" spans="1:9" x14ac:dyDescent="0.3">
      <c r="A39" s="90"/>
      <c r="B39" s="51"/>
      <c r="C39" s="3" t="s">
        <v>48</v>
      </c>
      <c r="D39" s="3">
        <v>0</v>
      </c>
      <c r="E39" s="3" t="s">
        <v>22</v>
      </c>
      <c r="F39" s="51"/>
      <c r="G39" s="51"/>
      <c r="H39" s="51"/>
      <c r="I39" s="53"/>
    </row>
    <row r="40" spans="1:9" x14ac:dyDescent="0.3">
      <c r="A40" s="91"/>
      <c r="B40" s="51"/>
      <c r="C40" s="3" t="s">
        <v>49</v>
      </c>
      <c r="D40" s="3">
        <v>2</v>
      </c>
      <c r="E40" s="3" t="s">
        <v>23</v>
      </c>
      <c r="F40" s="51"/>
      <c r="G40" s="51"/>
      <c r="H40" s="51"/>
      <c r="I40" s="53"/>
    </row>
    <row r="41" spans="1:9" x14ac:dyDescent="0.3">
      <c r="A41" s="61"/>
      <c r="B41" s="51">
        <v>12</v>
      </c>
      <c r="C41" s="3" t="s">
        <v>51</v>
      </c>
      <c r="D41" s="3">
        <v>2</v>
      </c>
      <c r="E41" s="3" t="s">
        <v>21</v>
      </c>
      <c r="F41" s="51">
        <v>1390</v>
      </c>
      <c r="G41" s="51" t="s">
        <v>56</v>
      </c>
      <c r="H41" s="51" t="s">
        <v>17</v>
      </c>
      <c r="I41" s="53" t="s">
        <v>12</v>
      </c>
    </row>
    <row r="42" spans="1:9" x14ac:dyDescent="0.3">
      <c r="A42" s="62"/>
      <c r="B42" s="51"/>
      <c r="C42" s="3" t="s">
        <v>48</v>
      </c>
      <c r="D42" s="3">
        <v>0</v>
      </c>
      <c r="E42" s="3" t="s">
        <v>22</v>
      </c>
      <c r="F42" s="51"/>
      <c r="G42" s="51"/>
      <c r="H42" s="51"/>
      <c r="I42" s="53"/>
    </row>
    <row r="43" spans="1:9" x14ac:dyDescent="0.3">
      <c r="A43" s="63"/>
      <c r="B43" s="51"/>
      <c r="C43" s="3" t="s">
        <v>147</v>
      </c>
      <c r="D43" s="3">
        <v>1</v>
      </c>
      <c r="E43" s="3" t="s">
        <v>23</v>
      </c>
      <c r="F43" s="51"/>
      <c r="G43" s="51"/>
      <c r="H43" s="51"/>
      <c r="I43" s="53"/>
    </row>
    <row r="44" spans="1:9" x14ac:dyDescent="0.3">
      <c r="A44" s="61"/>
      <c r="B44" s="51">
        <v>13</v>
      </c>
      <c r="C44" s="3" t="s">
        <v>52</v>
      </c>
      <c r="D44" s="3">
        <v>2</v>
      </c>
      <c r="E44" s="3" t="s">
        <v>21</v>
      </c>
      <c r="F44" s="51">
        <v>1401</v>
      </c>
      <c r="G44" s="51" t="s">
        <v>56</v>
      </c>
      <c r="H44" s="51" t="s">
        <v>17</v>
      </c>
      <c r="I44" s="53" t="s">
        <v>13</v>
      </c>
    </row>
    <row r="45" spans="1:9" x14ac:dyDescent="0.3">
      <c r="A45" s="62"/>
      <c r="B45" s="51"/>
      <c r="C45" s="3" t="s">
        <v>53</v>
      </c>
      <c r="D45" s="3">
        <v>1</v>
      </c>
      <c r="E45" s="3" t="s">
        <v>22</v>
      </c>
      <c r="F45" s="51"/>
      <c r="G45" s="51"/>
      <c r="H45" s="51"/>
      <c r="I45" s="53"/>
    </row>
    <row r="46" spans="1:9" x14ac:dyDescent="0.3">
      <c r="A46" s="63"/>
      <c r="B46" s="51"/>
      <c r="C46" s="3" t="s">
        <v>148</v>
      </c>
      <c r="D46" s="3">
        <v>1</v>
      </c>
      <c r="E46" s="3" t="s">
        <v>23</v>
      </c>
      <c r="F46" s="51"/>
      <c r="G46" s="51"/>
      <c r="H46" s="51"/>
      <c r="I46" s="53"/>
    </row>
    <row r="47" spans="1:9" x14ac:dyDescent="0.3">
      <c r="A47" s="61"/>
      <c r="B47" s="51">
        <v>14</v>
      </c>
      <c r="C47" s="3" t="s">
        <v>54</v>
      </c>
      <c r="D47" s="3">
        <v>7</v>
      </c>
      <c r="E47" s="3" t="s">
        <v>21</v>
      </c>
      <c r="F47" s="51">
        <v>1780</v>
      </c>
      <c r="G47" s="51" t="s">
        <v>56</v>
      </c>
      <c r="H47" s="51" t="s">
        <v>17</v>
      </c>
      <c r="I47" s="53" t="s">
        <v>14</v>
      </c>
    </row>
    <row r="48" spans="1:9" x14ac:dyDescent="0.3">
      <c r="A48" s="62"/>
      <c r="B48" s="51"/>
      <c r="C48" s="3" t="s">
        <v>55</v>
      </c>
      <c r="D48" s="3">
        <v>15</v>
      </c>
      <c r="E48" s="3" t="s">
        <v>22</v>
      </c>
      <c r="F48" s="51"/>
      <c r="G48" s="51"/>
      <c r="H48" s="51"/>
      <c r="I48" s="53"/>
    </row>
    <row r="49" spans="1:9" x14ac:dyDescent="0.3">
      <c r="A49" s="63"/>
      <c r="B49" s="51"/>
      <c r="C49" s="3" t="s">
        <v>20</v>
      </c>
      <c r="D49" s="3">
        <v>0</v>
      </c>
      <c r="E49" s="3" t="s">
        <v>23</v>
      </c>
      <c r="F49" s="51"/>
      <c r="G49" s="51"/>
      <c r="H49" s="51"/>
      <c r="I49" s="53"/>
    </row>
    <row r="50" spans="1:9" x14ac:dyDescent="0.3">
      <c r="A50" s="61"/>
      <c r="B50" s="51">
        <v>15</v>
      </c>
      <c r="C50" s="3" t="s">
        <v>30</v>
      </c>
      <c r="D50" s="3">
        <v>0</v>
      </c>
      <c r="E50" s="3" t="s">
        <v>21</v>
      </c>
      <c r="F50" s="51">
        <v>758</v>
      </c>
      <c r="G50" s="51" t="s">
        <v>15</v>
      </c>
      <c r="H50" s="51" t="s">
        <v>17</v>
      </c>
      <c r="I50" s="53" t="s">
        <v>12</v>
      </c>
    </row>
    <row r="51" spans="1:9" x14ac:dyDescent="0.3">
      <c r="A51" s="62"/>
      <c r="B51" s="51"/>
      <c r="C51" s="3" t="s">
        <v>26</v>
      </c>
      <c r="D51" s="3">
        <v>0</v>
      </c>
      <c r="E51" s="3" t="s">
        <v>22</v>
      </c>
      <c r="F51" s="51"/>
      <c r="G51" s="51"/>
      <c r="H51" s="51"/>
      <c r="I51" s="53"/>
    </row>
    <row r="52" spans="1:9" x14ac:dyDescent="0.3">
      <c r="A52" s="63"/>
      <c r="B52" s="51"/>
      <c r="C52" s="3" t="s">
        <v>154</v>
      </c>
      <c r="D52" s="3">
        <v>1</v>
      </c>
      <c r="E52" s="3" t="s">
        <v>23</v>
      </c>
      <c r="F52" s="51"/>
      <c r="G52" s="51"/>
      <c r="H52" s="51"/>
      <c r="I52" s="53"/>
    </row>
    <row r="53" spans="1:9" x14ac:dyDescent="0.3">
      <c r="A53" s="61"/>
      <c r="B53" s="51">
        <v>16</v>
      </c>
      <c r="C53" s="3" t="s">
        <v>30</v>
      </c>
      <c r="D53" s="3">
        <v>0</v>
      </c>
      <c r="E53" s="3" t="s">
        <v>21</v>
      </c>
      <c r="F53" s="51">
        <v>1800</v>
      </c>
      <c r="G53" s="51" t="s">
        <v>58</v>
      </c>
      <c r="H53" s="51" t="s">
        <v>17</v>
      </c>
      <c r="I53" s="53" t="s">
        <v>13</v>
      </c>
    </row>
    <row r="54" spans="1:9" x14ac:dyDescent="0.3">
      <c r="A54" s="62"/>
      <c r="B54" s="51"/>
      <c r="C54" s="3" t="s">
        <v>26</v>
      </c>
      <c r="D54" s="3">
        <v>0</v>
      </c>
      <c r="E54" s="3" t="s">
        <v>22</v>
      </c>
      <c r="F54" s="51"/>
      <c r="G54" s="51"/>
      <c r="H54" s="51"/>
      <c r="I54" s="53"/>
    </row>
    <row r="55" spans="1:9" x14ac:dyDescent="0.3">
      <c r="A55" s="63"/>
      <c r="B55" s="51"/>
      <c r="C55" s="3" t="s">
        <v>57</v>
      </c>
      <c r="D55" s="3">
        <v>1</v>
      </c>
      <c r="E55" s="3" t="s">
        <v>23</v>
      </c>
      <c r="F55" s="51"/>
      <c r="G55" s="51"/>
      <c r="H55" s="51"/>
      <c r="I55" s="53"/>
    </row>
    <row r="56" spans="1:9" x14ac:dyDescent="0.3">
      <c r="A56" s="61"/>
      <c r="B56" s="51">
        <v>17</v>
      </c>
      <c r="C56" s="3" t="s">
        <v>30</v>
      </c>
      <c r="D56" s="3">
        <v>0</v>
      </c>
      <c r="E56" s="3" t="s">
        <v>21</v>
      </c>
      <c r="F56" s="51">
        <v>800</v>
      </c>
      <c r="G56" s="51" t="s">
        <v>15</v>
      </c>
      <c r="H56" s="51" t="s">
        <v>17</v>
      </c>
      <c r="I56" s="53" t="s">
        <v>14</v>
      </c>
    </row>
    <row r="57" spans="1:9" x14ac:dyDescent="0.3">
      <c r="A57" s="62"/>
      <c r="B57" s="51"/>
      <c r="C57" s="3" t="s">
        <v>26</v>
      </c>
      <c r="D57" s="3">
        <v>0</v>
      </c>
      <c r="E57" s="3" t="s">
        <v>22</v>
      </c>
      <c r="F57" s="51"/>
      <c r="G57" s="51"/>
      <c r="H57" s="51"/>
      <c r="I57" s="53"/>
    </row>
    <row r="58" spans="1:9" x14ac:dyDescent="0.3">
      <c r="A58" s="63"/>
      <c r="B58" s="51"/>
      <c r="C58" s="3" t="s">
        <v>59</v>
      </c>
      <c r="D58" s="3">
        <v>1</v>
      </c>
      <c r="E58" s="3" t="s">
        <v>23</v>
      </c>
      <c r="F58" s="51"/>
      <c r="G58" s="51"/>
      <c r="H58" s="51"/>
      <c r="I58" s="53"/>
    </row>
    <row r="59" spans="1:9" x14ac:dyDescent="0.3">
      <c r="A59" s="61"/>
      <c r="B59" s="51">
        <v>18</v>
      </c>
      <c r="C59" s="3" t="s">
        <v>60</v>
      </c>
      <c r="D59" s="3">
        <v>6</v>
      </c>
      <c r="E59" s="3" t="s">
        <v>21</v>
      </c>
      <c r="F59" s="51">
        <v>1119.0999999999999</v>
      </c>
      <c r="G59" s="51" t="s">
        <v>56</v>
      </c>
      <c r="H59" s="51" t="s">
        <v>17</v>
      </c>
      <c r="I59" s="53" t="s">
        <v>12</v>
      </c>
    </row>
    <row r="60" spans="1:9" x14ac:dyDescent="0.3">
      <c r="A60" s="62"/>
      <c r="B60" s="51"/>
      <c r="C60" s="3" t="s">
        <v>61</v>
      </c>
      <c r="D60" s="3">
        <v>1</v>
      </c>
      <c r="E60" s="3" t="s">
        <v>22</v>
      </c>
      <c r="F60" s="51"/>
      <c r="G60" s="51"/>
      <c r="H60" s="51"/>
      <c r="I60" s="53"/>
    </row>
    <row r="61" spans="1:9" x14ac:dyDescent="0.3">
      <c r="A61" s="63"/>
      <c r="B61" s="51"/>
      <c r="C61" s="3" t="s">
        <v>32</v>
      </c>
      <c r="D61" s="3">
        <v>0</v>
      </c>
      <c r="E61" s="3" t="s">
        <v>23</v>
      </c>
      <c r="F61" s="51"/>
      <c r="G61" s="51"/>
      <c r="H61" s="51"/>
      <c r="I61" s="53"/>
    </row>
    <row r="62" spans="1:9" x14ac:dyDescent="0.3">
      <c r="A62" s="61"/>
      <c r="B62" s="51">
        <v>19</v>
      </c>
      <c r="C62" s="3" t="s">
        <v>62</v>
      </c>
      <c r="D62" s="3">
        <v>0</v>
      </c>
      <c r="E62" s="3" t="s">
        <v>21</v>
      </c>
      <c r="F62" s="51">
        <v>1800</v>
      </c>
      <c r="G62" s="51" t="s">
        <v>56</v>
      </c>
      <c r="H62" s="51" t="s">
        <v>17</v>
      </c>
      <c r="I62" s="53" t="s">
        <v>13</v>
      </c>
    </row>
    <row r="63" spans="1:9" x14ac:dyDescent="0.3">
      <c r="A63" s="62"/>
      <c r="B63" s="51"/>
      <c r="C63" s="3" t="s">
        <v>48</v>
      </c>
      <c r="D63" s="3">
        <v>0</v>
      </c>
      <c r="E63" s="3" t="s">
        <v>22</v>
      </c>
      <c r="F63" s="51"/>
      <c r="G63" s="51"/>
      <c r="H63" s="51"/>
      <c r="I63" s="53"/>
    </row>
    <row r="64" spans="1:9" x14ac:dyDescent="0.3">
      <c r="A64" s="63"/>
      <c r="B64" s="51"/>
      <c r="C64" s="3" t="s">
        <v>63</v>
      </c>
      <c r="D64" s="3">
        <v>1</v>
      </c>
      <c r="E64" s="3" t="s">
        <v>23</v>
      </c>
      <c r="F64" s="51"/>
      <c r="G64" s="51"/>
      <c r="H64" s="51"/>
      <c r="I64" s="53"/>
    </row>
    <row r="65" spans="1:9" x14ac:dyDescent="0.3">
      <c r="A65" s="92" t="s">
        <v>65</v>
      </c>
      <c r="B65" s="51">
        <v>20</v>
      </c>
      <c r="C65" s="3" t="s">
        <v>64</v>
      </c>
      <c r="D65" s="3">
        <v>8</v>
      </c>
      <c r="E65" s="3" t="s">
        <v>21</v>
      </c>
      <c r="F65" s="51">
        <v>1336</v>
      </c>
      <c r="G65" s="51" t="s">
        <v>56</v>
      </c>
      <c r="H65" s="51" t="s">
        <v>17</v>
      </c>
      <c r="I65" s="53" t="s">
        <v>14</v>
      </c>
    </row>
    <row r="66" spans="1:9" x14ac:dyDescent="0.3">
      <c r="A66" s="90"/>
      <c r="B66" s="51"/>
      <c r="C66" s="3" t="s">
        <v>66</v>
      </c>
      <c r="D66" s="3">
        <v>5</v>
      </c>
      <c r="E66" s="3" t="s">
        <v>22</v>
      </c>
      <c r="F66" s="51"/>
      <c r="G66" s="51"/>
      <c r="H66" s="51"/>
      <c r="I66" s="53"/>
    </row>
    <row r="67" spans="1:9" x14ac:dyDescent="0.3">
      <c r="A67" s="91"/>
      <c r="B67" s="51"/>
      <c r="C67" s="3" t="s">
        <v>32</v>
      </c>
      <c r="D67" s="3">
        <v>0</v>
      </c>
      <c r="E67" s="3" t="s">
        <v>23</v>
      </c>
      <c r="F67" s="51"/>
      <c r="G67" s="51"/>
      <c r="H67" s="51"/>
      <c r="I67" s="53"/>
    </row>
    <row r="68" spans="1:9" x14ac:dyDescent="0.3">
      <c r="A68" s="92" t="s">
        <v>68</v>
      </c>
      <c r="B68" s="51">
        <v>21</v>
      </c>
      <c r="C68" s="3" t="s">
        <v>67</v>
      </c>
      <c r="D68" s="3">
        <v>8</v>
      </c>
      <c r="E68" s="3" t="s">
        <v>21</v>
      </c>
      <c r="F68" s="51">
        <v>1350</v>
      </c>
      <c r="G68" s="51" t="s">
        <v>56</v>
      </c>
      <c r="H68" s="51" t="s">
        <v>17</v>
      </c>
      <c r="I68" s="53" t="s">
        <v>12</v>
      </c>
    </row>
    <row r="69" spans="1:9" x14ac:dyDescent="0.3">
      <c r="A69" s="90"/>
      <c r="B69" s="51"/>
      <c r="C69" s="3" t="s">
        <v>26</v>
      </c>
      <c r="D69" s="3">
        <v>0</v>
      </c>
      <c r="E69" s="3" t="s">
        <v>22</v>
      </c>
      <c r="F69" s="51"/>
      <c r="G69" s="51"/>
      <c r="H69" s="51"/>
      <c r="I69" s="53"/>
    </row>
    <row r="70" spans="1:9" x14ac:dyDescent="0.3">
      <c r="A70" s="91"/>
      <c r="B70" s="51"/>
      <c r="C70" s="3" t="s">
        <v>32</v>
      </c>
      <c r="D70" s="3">
        <v>0</v>
      </c>
      <c r="E70" s="3" t="s">
        <v>23</v>
      </c>
      <c r="F70" s="51"/>
      <c r="G70" s="51"/>
      <c r="H70" s="51"/>
      <c r="I70" s="53"/>
    </row>
    <row r="71" spans="1:9" x14ac:dyDescent="0.3">
      <c r="A71" s="61"/>
      <c r="B71" s="51">
        <v>22</v>
      </c>
      <c r="C71" s="3" t="s">
        <v>30</v>
      </c>
      <c r="D71" s="3">
        <v>0</v>
      </c>
      <c r="E71" s="3" t="s">
        <v>21</v>
      </c>
      <c r="F71" s="51">
        <v>1000</v>
      </c>
      <c r="G71" s="51" t="s">
        <v>56</v>
      </c>
      <c r="H71" s="51" t="s">
        <v>17</v>
      </c>
      <c r="I71" s="53" t="s">
        <v>13</v>
      </c>
    </row>
    <row r="72" spans="1:9" x14ac:dyDescent="0.3">
      <c r="A72" s="62"/>
      <c r="B72" s="51"/>
      <c r="C72" s="3" t="s">
        <v>26</v>
      </c>
      <c r="D72" s="3">
        <v>0</v>
      </c>
      <c r="E72" s="3" t="s">
        <v>22</v>
      </c>
      <c r="F72" s="51"/>
      <c r="G72" s="51"/>
      <c r="H72" s="51"/>
      <c r="I72" s="53"/>
    </row>
    <row r="73" spans="1:9" x14ac:dyDescent="0.3">
      <c r="A73" s="63"/>
      <c r="B73" s="51"/>
      <c r="C73" s="3" t="s">
        <v>59</v>
      </c>
      <c r="D73" s="3">
        <v>1</v>
      </c>
      <c r="E73" s="3" t="s">
        <v>23</v>
      </c>
      <c r="F73" s="51"/>
      <c r="G73" s="51"/>
      <c r="H73" s="51"/>
      <c r="I73" s="53"/>
    </row>
    <row r="74" spans="1:9" x14ac:dyDescent="0.3">
      <c r="A74" s="92" t="s">
        <v>69</v>
      </c>
      <c r="B74" s="51">
        <v>23</v>
      </c>
      <c r="C74" s="3" t="s">
        <v>144</v>
      </c>
      <c r="D74" s="3">
        <v>6</v>
      </c>
      <c r="E74" s="3" t="s">
        <v>21</v>
      </c>
      <c r="F74" s="51">
        <v>1370</v>
      </c>
      <c r="G74" s="51" t="s">
        <v>56</v>
      </c>
      <c r="H74" s="51" t="s">
        <v>17</v>
      </c>
      <c r="I74" s="53" t="s">
        <v>14</v>
      </c>
    </row>
    <row r="75" spans="1:9" x14ac:dyDescent="0.3">
      <c r="A75" s="90"/>
      <c r="B75" s="51"/>
      <c r="C75" s="3" t="s">
        <v>70</v>
      </c>
      <c r="D75" s="3">
        <v>3</v>
      </c>
      <c r="E75" s="3" t="s">
        <v>22</v>
      </c>
      <c r="F75" s="51"/>
      <c r="G75" s="51"/>
      <c r="H75" s="51"/>
      <c r="I75" s="53"/>
    </row>
    <row r="76" spans="1:9" x14ac:dyDescent="0.3">
      <c r="A76" s="91"/>
      <c r="B76" s="51"/>
      <c r="C76" s="3" t="s">
        <v>71</v>
      </c>
      <c r="D76" s="3">
        <v>1</v>
      </c>
      <c r="E76" s="3" t="s">
        <v>23</v>
      </c>
      <c r="F76" s="51"/>
      <c r="G76" s="51"/>
      <c r="H76" s="51"/>
      <c r="I76" s="53"/>
    </row>
    <row r="77" spans="1:9" x14ac:dyDescent="0.3">
      <c r="A77" s="61"/>
      <c r="B77" s="51">
        <v>24</v>
      </c>
      <c r="C77" s="3" t="s">
        <v>72</v>
      </c>
      <c r="D77" s="3">
        <v>4</v>
      </c>
      <c r="E77" s="3" t="s">
        <v>21</v>
      </c>
      <c r="F77" s="51">
        <v>1378</v>
      </c>
      <c r="G77" s="51" t="s">
        <v>56</v>
      </c>
      <c r="H77" s="51" t="s">
        <v>17</v>
      </c>
      <c r="I77" s="53" t="s">
        <v>12</v>
      </c>
    </row>
    <row r="78" spans="1:9" x14ac:dyDescent="0.3">
      <c r="A78" s="62"/>
      <c r="B78" s="51"/>
      <c r="C78" s="3" t="s">
        <v>73</v>
      </c>
      <c r="D78" s="3">
        <v>6</v>
      </c>
      <c r="E78" s="3" t="s">
        <v>22</v>
      </c>
      <c r="F78" s="51"/>
      <c r="G78" s="51"/>
      <c r="H78" s="51"/>
      <c r="I78" s="53"/>
    </row>
    <row r="79" spans="1:9" x14ac:dyDescent="0.3">
      <c r="A79" s="63"/>
      <c r="B79" s="51"/>
      <c r="C79" s="3" t="s">
        <v>74</v>
      </c>
      <c r="D79" s="3">
        <v>2</v>
      </c>
      <c r="E79" s="3" t="s">
        <v>23</v>
      </c>
      <c r="F79" s="51"/>
      <c r="G79" s="51"/>
      <c r="H79" s="51"/>
      <c r="I79" s="53"/>
    </row>
    <row r="80" spans="1:9" x14ac:dyDescent="0.3">
      <c r="A80" s="61"/>
      <c r="B80" s="51" t="s">
        <v>75</v>
      </c>
      <c r="C80" s="51"/>
      <c r="D80" s="51"/>
      <c r="E80" s="51"/>
      <c r="F80" s="51"/>
      <c r="G80" s="51" t="s">
        <v>56</v>
      </c>
      <c r="H80" s="51" t="s">
        <v>17</v>
      </c>
      <c r="I80" s="53" t="s">
        <v>13</v>
      </c>
    </row>
    <row r="81" spans="1:9" x14ac:dyDescent="0.3">
      <c r="A81" s="62"/>
      <c r="B81" s="51"/>
      <c r="C81" s="51"/>
      <c r="D81" s="51"/>
      <c r="E81" s="51"/>
      <c r="F81" s="51"/>
      <c r="G81" s="51"/>
      <c r="H81" s="51"/>
      <c r="I81" s="53"/>
    </row>
    <row r="82" spans="1:9" x14ac:dyDescent="0.3">
      <c r="A82" s="63"/>
      <c r="B82" s="51"/>
      <c r="C82" s="51"/>
      <c r="D82" s="51"/>
      <c r="E82" s="51"/>
      <c r="F82" s="51"/>
      <c r="G82" s="51"/>
      <c r="H82" s="51"/>
      <c r="I82" s="53"/>
    </row>
    <row r="83" spans="1:9" x14ac:dyDescent="0.3">
      <c r="A83" s="61"/>
      <c r="B83" s="51">
        <v>25</v>
      </c>
      <c r="C83" s="3" t="s">
        <v>76</v>
      </c>
      <c r="D83" s="3">
        <v>1</v>
      </c>
      <c r="E83" s="3" t="s">
        <v>21</v>
      </c>
      <c r="F83" s="51">
        <v>1210</v>
      </c>
      <c r="G83" s="51" t="s">
        <v>15</v>
      </c>
      <c r="H83" s="51" t="s">
        <v>17</v>
      </c>
      <c r="I83" s="53" t="s">
        <v>14</v>
      </c>
    </row>
    <row r="84" spans="1:9" x14ac:dyDescent="0.3">
      <c r="A84" s="62"/>
      <c r="B84" s="51"/>
      <c r="C84" s="3" t="s">
        <v>48</v>
      </c>
      <c r="D84" s="3">
        <v>0</v>
      </c>
      <c r="E84" s="3" t="s">
        <v>22</v>
      </c>
      <c r="F84" s="51"/>
      <c r="G84" s="51"/>
      <c r="H84" s="51"/>
      <c r="I84" s="53"/>
    </row>
    <row r="85" spans="1:9" x14ac:dyDescent="0.3">
      <c r="A85" s="63"/>
      <c r="B85" s="51"/>
      <c r="C85" s="3" t="s">
        <v>149</v>
      </c>
      <c r="D85" s="3">
        <v>1</v>
      </c>
      <c r="E85" s="3" t="s">
        <v>23</v>
      </c>
      <c r="F85" s="51"/>
      <c r="G85" s="51"/>
      <c r="H85" s="51"/>
      <c r="I85" s="53"/>
    </row>
    <row r="86" spans="1:9" x14ac:dyDescent="0.3">
      <c r="A86" s="61"/>
      <c r="B86" s="51">
        <v>26</v>
      </c>
      <c r="C86" s="3" t="s">
        <v>77</v>
      </c>
      <c r="D86" s="3">
        <v>2</v>
      </c>
      <c r="E86" s="3" t="s">
        <v>21</v>
      </c>
      <c r="F86" s="51">
        <v>1211.2</v>
      </c>
      <c r="G86" s="51" t="s">
        <v>15</v>
      </c>
      <c r="H86" s="51" t="s">
        <v>17</v>
      </c>
      <c r="I86" s="53" t="s">
        <v>12</v>
      </c>
    </row>
    <row r="87" spans="1:9" x14ac:dyDescent="0.3">
      <c r="A87" s="62"/>
      <c r="B87" s="51"/>
      <c r="C87" s="3" t="s">
        <v>78</v>
      </c>
      <c r="D87" s="3">
        <v>18</v>
      </c>
      <c r="E87" s="3" t="s">
        <v>22</v>
      </c>
      <c r="F87" s="51"/>
      <c r="G87" s="51"/>
      <c r="H87" s="51"/>
      <c r="I87" s="53"/>
    </row>
    <row r="88" spans="1:9" x14ac:dyDescent="0.3">
      <c r="A88" s="63"/>
      <c r="B88" s="51"/>
      <c r="C88" s="3" t="s">
        <v>79</v>
      </c>
      <c r="D88" s="3">
        <v>2</v>
      </c>
      <c r="E88" s="3" t="s">
        <v>23</v>
      </c>
      <c r="F88" s="51"/>
      <c r="G88" s="51"/>
      <c r="H88" s="51"/>
      <c r="I88" s="53"/>
    </row>
    <row r="89" spans="1:9" x14ac:dyDescent="0.3">
      <c r="A89" s="61"/>
      <c r="B89" s="51">
        <v>27</v>
      </c>
      <c r="C89" s="3" t="s">
        <v>80</v>
      </c>
      <c r="D89" s="3">
        <v>2</v>
      </c>
      <c r="E89" s="3" t="s">
        <v>21</v>
      </c>
      <c r="F89" s="51">
        <v>1390</v>
      </c>
      <c r="G89" s="51" t="s">
        <v>56</v>
      </c>
      <c r="H89" s="51" t="s">
        <v>17</v>
      </c>
      <c r="I89" s="53" t="s">
        <v>13</v>
      </c>
    </row>
    <row r="90" spans="1:9" x14ac:dyDescent="0.3">
      <c r="A90" s="62"/>
      <c r="B90" s="51"/>
      <c r="C90" s="3" t="s">
        <v>26</v>
      </c>
      <c r="D90" s="3">
        <v>0</v>
      </c>
      <c r="E90" s="3" t="s">
        <v>22</v>
      </c>
      <c r="F90" s="51"/>
      <c r="G90" s="51"/>
      <c r="H90" s="51"/>
      <c r="I90" s="53"/>
    </row>
    <row r="91" spans="1:9" x14ac:dyDescent="0.3">
      <c r="A91" s="63"/>
      <c r="B91" s="51"/>
      <c r="C91" s="3" t="s">
        <v>150</v>
      </c>
      <c r="D91" s="3">
        <v>1</v>
      </c>
      <c r="E91" s="3" t="s">
        <v>23</v>
      </c>
      <c r="F91" s="51"/>
      <c r="G91" s="51"/>
      <c r="H91" s="51"/>
      <c r="I91" s="53"/>
    </row>
    <row r="92" spans="1:9" x14ac:dyDescent="0.3">
      <c r="A92" s="61"/>
      <c r="B92" s="51">
        <v>28</v>
      </c>
      <c r="C92" s="3" t="s">
        <v>62</v>
      </c>
      <c r="D92" s="3">
        <v>0</v>
      </c>
      <c r="E92" s="3" t="s">
        <v>21</v>
      </c>
      <c r="F92" s="51">
        <v>570</v>
      </c>
      <c r="G92" s="51" t="s">
        <v>15</v>
      </c>
      <c r="H92" s="51" t="s">
        <v>17</v>
      </c>
      <c r="I92" s="53" t="s">
        <v>14</v>
      </c>
    </row>
    <row r="93" spans="1:9" x14ac:dyDescent="0.3">
      <c r="A93" s="62"/>
      <c r="B93" s="51"/>
      <c r="C93" s="3" t="s">
        <v>26</v>
      </c>
      <c r="D93" s="3">
        <v>0</v>
      </c>
      <c r="E93" s="3" t="s">
        <v>22</v>
      </c>
      <c r="F93" s="51"/>
      <c r="G93" s="51"/>
      <c r="H93" s="51"/>
      <c r="I93" s="53"/>
    </row>
    <row r="94" spans="1:9" x14ac:dyDescent="0.3">
      <c r="A94" s="63"/>
      <c r="B94" s="51"/>
      <c r="C94" s="3" t="s">
        <v>81</v>
      </c>
      <c r="D94" s="3">
        <v>1</v>
      </c>
      <c r="E94" s="3" t="s">
        <v>23</v>
      </c>
      <c r="F94" s="51"/>
      <c r="G94" s="51"/>
      <c r="H94" s="51"/>
      <c r="I94" s="53"/>
    </row>
    <row r="95" spans="1:9" x14ac:dyDescent="0.3">
      <c r="A95" s="92" t="s">
        <v>28</v>
      </c>
      <c r="B95" s="51">
        <v>29</v>
      </c>
      <c r="C95" s="3" t="s">
        <v>27</v>
      </c>
      <c r="D95" s="3">
        <v>5</v>
      </c>
      <c r="E95" s="3" t="s">
        <v>21</v>
      </c>
      <c r="F95" s="51">
        <v>1315</v>
      </c>
      <c r="G95" s="51" t="s">
        <v>56</v>
      </c>
      <c r="H95" s="51" t="s">
        <v>17</v>
      </c>
      <c r="I95" s="53" t="s">
        <v>12</v>
      </c>
    </row>
    <row r="96" spans="1:9" x14ac:dyDescent="0.3">
      <c r="A96" s="90"/>
      <c r="B96" s="51"/>
      <c r="C96" s="3" t="s">
        <v>82</v>
      </c>
      <c r="D96" s="3">
        <v>4</v>
      </c>
      <c r="E96" s="3" t="s">
        <v>22</v>
      </c>
      <c r="F96" s="51"/>
      <c r="G96" s="51"/>
      <c r="H96" s="51"/>
      <c r="I96" s="53"/>
    </row>
    <row r="97" spans="1:9" x14ac:dyDescent="0.3">
      <c r="A97" s="91"/>
      <c r="B97" s="51"/>
      <c r="C97" s="3" t="s">
        <v>29</v>
      </c>
      <c r="D97" s="3">
        <v>2</v>
      </c>
      <c r="E97" s="3" t="s">
        <v>23</v>
      </c>
      <c r="F97" s="51"/>
      <c r="G97" s="51"/>
      <c r="H97" s="51"/>
      <c r="I97" s="53"/>
    </row>
    <row r="98" spans="1:9" x14ac:dyDescent="0.3">
      <c r="A98" s="61"/>
      <c r="B98" s="51">
        <v>30</v>
      </c>
      <c r="C98" s="3" t="s">
        <v>30</v>
      </c>
      <c r="D98" s="3">
        <v>0</v>
      </c>
      <c r="E98" s="3" t="s">
        <v>21</v>
      </c>
      <c r="F98" s="51">
        <v>1579</v>
      </c>
      <c r="G98" s="51" t="s">
        <v>162</v>
      </c>
      <c r="H98" s="51" t="s">
        <v>17</v>
      </c>
      <c r="I98" s="53" t="s">
        <v>14</v>
      </c>
    </row>
    <row r="99" spans="1:9" x14ac:dyDescent="0.3">
      <c r="A99" s="62"/>
      <c r="B99" s="51"/>
      <c r="C99" s="3" t="s">
        <v>26</v>
      </c>
      <c r="D99" s="3">
        <v>0</v>
      </c>
      <c r="E99" s="3" t="s">
        <v>22</v>
      </c>
      <c r="F99" s="51"/>
      <c r="G99" s="51"/>
      <c r="H99" s="51"/>
      <c r="I99" s="53"/>
    </row>
    <row r="100" spans="1:9" x14ac:dyDescent="0.3">
      <c r="A100" s="63"/>
      <c r="B100" s="51"/>
      <c r="C100" s="3" t="s">
        <v>155</v>
      </c>
      <c r="D100" s="3">
        <v>1</v>
      </c>
      <c r="E100" s="3" t="s">
        <v>23</v>
      </c>
      <c r="F100" s="51"/>
      <c r="G100" s="51"/>
      <c r="H100" s="51"/>
      <c r="I100" s="53"/>
    </row>
    <row r="101" spans="1:9" x14ac:dyDescent="0.3">
      <c r="A101" s="61"/>
      <c r="B101" s="51">
        <v>31</v>
      </c>
      <c r="C101" s="3" t="s">
        <v>30</v>
      </c>
      <c r="D101" s="3">
        <v>0</v>
      </c>
      <c r="E101" s="3" t="s">
        <v>21</v>
      </c>
      <c r="F101" s="51">
        <v>1290</v>
      </c>
      <c r="G101" s="51" t="s">
        <v>15</v>
      </c>
      <c r="H101" s="51" t="s">
        <v>17</v>
      </c>
      <c r="I101" s="53" t="s">
        <v>13</v>
      </c>
    </row>
    <row r="102" spans="1:9" x14ac:dyDescent="0.3">
      <c r="A102" s="62"/>
      <c r="B102" s="51"/>
      <c r="C102" s="3" t="s">
        <v>26</v>
      </c>
      <c r="D102" s="3">
        <v>0</v>
      </c>
      <c r="E102" s="3" t="s">
        <v>22</v>
      </c>
      <c r="F102" s="51"/>
      <c r="G102" s="51"/>
      <c r="H102" s="51"/>
      <c r="I102" s="53"/>
    </row>
    <row r="103" spans="1:9" x14ac:dyDescent="0.3">
      <c r="A103" s="63"/>
      <c r="B103" s="51"/>
      <c r="C103" s="3" t="s">
        <v>171</v>
      </c>
      <c r="D103" s="3">
        <v>1</v>
      </c>
      <c r="E103" s="3" t="s">
        <v>23</v>
      </c>
      <c r="F103" s="51"/>
      <c r="G103" s="51"/>
      <c r="H103" s="51"/>
      <c r="I103" s="53"/>
    </row>
    <row r="104" spans="1:9" x14ac:dyDescent="0.3">
      <c r="A104" s="61"/>
      <c r="B104" s="51" t="s">
        <v>75</v>
      </c>
      <c r="C104" s="51"/>
      <c r="D104" s="51"/>
      <c r="E104" s="51"/>
      <c r="F104" s="51"/>
      <c r="G104" s="51" t="s">
        <v>156</v>
      </c>
      <c r="H104" s="51" t="s">
        <v>17</v>
      </c>
      <c r="I104" s="53" t="s">
        <v>14</v>
      </c>
    </row>
    <row r="105" spans="1:9" x14ac:dyDescent="0.3">
      <c r="A105" s="62"/>
      <c r="B105" s="51"/>
      <c r="C105" s="51"/>
      <c r="D105" s="51"/>
      <c r="E105" s="51"/>
      <c r="F105" s="51"/>
      <c r="G105" s="51"/>
      <c r="H105" s="51"/>
      <c r="I105" s="53"/>
    </row>
    <row r="106" spans="1:9" x14ac:dyDescent="0.3">
      <c r="A106" s="63"/>
      <c r="B106" s="51"/>
      <c r="C106" s="51"/>
      <c r="D106" s="51"/>
      <c r="E106" s="51"/>
      <c r="F106" s="51"/>
      <c r="G106" s="51"/>
      <c r="H106" s="51"/>
      <c r="I106" s="53"/>
    </row>
    <row r="107" spans="1:9" x14ac:dyDescent="0.3">
      <c r="A107" s="61"/>
      <c r="B107" s="51" t="s">
        <v>75</v>
      </c>
      <c r="C107" s="51"/>
      <c r="D107" s="51"/>
      <c r="E107" s="51"/>
      <c r="F107" s="51"/>
      <c r="G107" s="51" t="s">
        <v>15</v>
      </c>
      <c r="H107" s="51" t="s">
        <v>17</v>
      </c>
      <c r="I107" s="53" t="s">
        <v>12</v>
      </c>
    </row>
    <row r="108" spans="1:9" x14ac:dyDescent="0.3">
      <c r="A108" s="62"/>
      <c r="B108" s="51"/>
      <c r="C108" s="51"/>
      <c r="D108" s="51"/>
      <c r="E108" s="51"/>
      <c r="F108" s="51"/>
      <c r="G108" s="51"/>
      <c r="H108" s="51"/>
      <c r="I108" s="53"/>
    </row>
    <row r="109" spans="1:9" x14ac:dyDescent="0.3">
      <c r="A109" s="63"/>
      <c r="B109" s="51"/>
      <c r="C109" s="51"/>
      <c r="D109" s="51"/>
      <c r="E109" s="51"/>
      <c r="F109" s="51"/>
      <c r="G109" s="51"/>
      <c r="H109" s="51"/>
      <c r="I109" s="53"/>
    </row>
  </sheetData>
  <mergeCells count="221">
    <mergeCell ref="B98:B100"/>
    <mergeCell ref="F98:F100"/>
    <mergeCell ref="A104:A106"/>
    <mergeCell ref="A107:A109"/>
    <mergeCell ref="A95:A97"/>
    <mergeCell ref="A74:A76"/>
    <mergeCell ref="A83:A85"/>
    <mergeCell ref="A86:A88"/>
    <mergeCell ref="A89:A91"/>
    <mergeCell ref="A92:A94"/>
    <mergeCell ref="A98:A100"/>
    <mergeCell ref="A101:A103"/>
    <mergeCell ref="F89:F91"/>
    <mergeCell ref="B80:F82"/>
    <mergeCell ref="B83:B85"/>
    <mergeCell ref="F83:F85"/>
    <mergeCell ref="B74:B76"/>
    <mergeCell ref="F74:F76"/>
    <mergeCell ref="B101:B103"/>
    <mergeCell ref="F101:F103"/>
    <mergeCell ref="A56:A58"/>
    <mergeCell ref="A59:A61"/>
    <mergeCell ref="A62:A64"/>
    <mergeCell ref="A71:A73"/>
    <mergeCell ref="A77:A79"/>
    <mergeCell ref="A80:A82"/>
    <mergeCell ref="A68:A70"/>
    <mergeCell ref="A65:A67"/>
    <mergeCell ref="A35:A37"/>
    <mergeCell ref="A41:A43"/>
    <mergeCell ref="A44:A46"/>
    <mergeCell ref="A47:A49"/>
    <mergeCell ref="A50:A52"/>
    <mergeCell ref="A53:A55"/>
    <mergeCell ref="A38:A40"/>
    <mergeCell ref="K18:L18"/>
    <mergeCell ref="K19:L19"/>
    <mergeCell ref="K20:L20"/>
    <mergeCell ref="K22:M26"/>
    <mergeCell ref="A8:A10"/>
    <mergeCell ref="A11:A13"/>
    <mergeCell ref="A14:A16"/>
    <mergeCell ref="A17:A19"/>
    <mergeCell ref="A20:A22"/>
    <mergeCell ref="K11:L11"/>
    <mergeCell ref="M12:M13"/>
    <mergeCell ref="B23:B25"/>
    <mergeCell ref="F23:F25"/>
    <mergeCell ref="G23:G25"/>
    <mergeCell ref="H23:H25"/>
    <mergeCell ref="I23:I25"/>
    <mergeCell ref="B20:B22"/>
    <mergeCell ref="F20:F22"/>
    <mergeCell ref="G20:G22"/>
    <mergeCell ref="H20:H22"/>
    <mergeCell ref="I20:I22"/>
    <mergeCell ref="B17:B19"/>
    <mergeCell ref="F17:F19"/>
    <mergeCell ref="G17:G19"/>
    <mergeCell ref="N12:N13"/>
    <mergeCell ref="K17:N17"/>
    <mergeCell ref="A3:B3"/>
    <mergeCell ref="A4:B4"/>
    <mergeCell ref="E2:I2"/>
    <mergeCell ref="E3:I3"/>
    <mergeCell ref="E4:I4"/>
    <mergeCell ref="A2:B2"/>
    <mergeCell ref="A23:A25"/>
    <mergeCell ref="H17:H19"/>
    <mergeCell ref="I17:I19"/>
    <mergeCell ref="B14:B16"/>
    <mergeCell ref="F14:F16"/>
    <mergeCell ref="G14:G16"/>
    <mergeCell ref="H14:H16"/>
    <mergeCell ref="I14:I16"/>
    <mergeCell ref="B11:B13"/>
    <mergeCell ref="F11:F13"/>
    <mergeCell ref="G11:G13"/>
    <mergeCell ref="H11:H13"/>
    <mergeCell ref="I11:I13"/>
    <mergeCell ref="A6:A7"/>
    <mergeCell ref="H6:H7"/>
    <mergeCell ref="B8:B10"/>
    <mergeCell ref="A26:A28"/>
    <mergeCell ref="A29:A31"/>
    <mergeCell ref="A32:A34"/>
    <mergeCell ref="B107:F109"/>
    <mergeCell ref="G107:G109"/>
    <mergeCell ref="H107:H109"/>
    <mergeCell ref="I107:I109"/>
    <mergeCell ref="G101:G103"/>
    <mergeCell ref="H101:H103"/>
    <mergeCell ref="I101:I103"/>
    <mergeCell ref="B104:F106"/>
    <mergeCell ref="G104:G106"/>
    <mergeCell ref="H104:H106"/>
    <mergeCell ref="I104:I106"/>
    <mergeCell ref="B95:B97"/>
    <mergeCell ref="F95:F97"/>
    <mergeCell ref="G95:G97"/>
    <mergeCell ref="H95:H97"/>
    <mergeCell ref="I95:I97"/>
    <mergeCell ref="G98:G100"/>
    <mergeCell ref="H98:H100"/>
    <mergeCell ref="I98:I100"/>
    <mergeCell ref="B89:B91"/>
    <mergeCell ref="G89:G91"/>
    <mergeCell ref="H89:H91"/>
    <mergeCell ref="I89:I91"/>
    <mergeCell ref="B92:B94"/>
    <mergeCell ref="F92:F94"/>
    <mergeCell ref="G92:G94"/>
    <mergeCell ref="H92:H94"/>
    <mergeCell ref="I92:I94"/>
    <mergeCell ref="B86:B88"/>
    <mergeCell ref="F86:F88"/>
    <mergeCell ref="G86:G88"/>
    <mergeCell ref="H86:H88"/>
    <mergeCell ref="I86:I88"/>
    <mergeCell ref="G83:G85"/>
    <mergeCell ref="H83:H85"/>
    <mergeCell ref="I83:I85"/>
    <mergeCell ref="G80:G82"/>
    <mergeCell ref="H80:H82"/>
    <mergeCell ref="I80:I82"/>
    <mergeCell ref="B77:B79"/>
    <mergeCell ref="F77:F79"/>
    <mergeCell ref="G77:G79"/>
    <mergeCell ref="H77:H79"/>
    <mergeCell ref="I77:I79"/>
    <mergeCell ref="G74:G76"/>
    <mergeCell ref="H74:H76"/>
    <mergeCell ref="I74:I76"/>
    <mergeCell ref="B71:B73"/>
    <mergeCell ref="F71:F73"/>
    <mergeCell ref="G71:G73"/>
    <mergeCell ref="H71:H73"/>
    <mergeCell ref="I71:I73"/>
    <mergeCell ref="B68:B70"/>
    <mergeCell ref="F68:F70"/>
    <mergeCell ref="G68:G70"/>
    <mergeCell ref="H68:H70"/>
    <mergeCell ref="I68:I70"/>
    <mergeCell ref="B65:B67"/>
    <mergeCell ref="F65:F67"/>
    <mergeCell ref="G65:G67"/>
    <mergeCell ref="H65:H67"/>
    <mergeCell ref="I65:I67"/>
    <mergeCell ref="B62:B64"/>
    <mergeCell ref="F62:F64"/>
    <mergeCell ref="G62:G64"/>
    <mergeCell ref="H62:H64"/>
    <mergeCell ref="I62:I64"/>
    <mergeCell ref="B59:B61"/>
    <mergeCell ref="F59:F61"/>
    <mergeCell ref="G59:G61"/>
    <mergeCell ref="H59:H61"/>
    <mergeCell ref="I59:I61"/>
    <mergeCell ref="B56:B58"/>
    <mergeCell ref="F56:F58"/>
    <mergeCell ref="G56:G58"/>
    <mergeCell ref="H56:H58"/>
    <mergeCell ref="I56:I58"/>
    <mergeCell ref="B53:B55"/>
    <mergeCell ref="F53:F55"/>
    <mergeCell ref="G53:G55"/>
    <mergeCell ref="H53:H55"/>
    <mergeCell ref="I53:I55"/>
    <mergeCell ref="B50:B52"/>
    <mergeCell ref="F50:F52"/>
    <mergeCell ref="G50:G52"/>
    <mergeCell ref="H50:H52"/>
    <mergeCell ref="I50:I52"/>
    <mergeCell ref="B47:B49"/>
    <mergeCell ref="F47:F49"/>
    <mergeCell ref="G47:G49"/>
    <mergeCell ref="H47:H49"/>
    <mergeCell ref="I47:I49"/>
    <mergeCell ref="B44:B46"/>
    <mergeCell ref="F44:F46"/>
    <mergeCell ref="G44:G46"/>
    <mergeCell ref="H44:H46"/>
    <mergeCell ref="I44:I46"/>
    <mergeCell ref="B41:B43"/>
    <mergeCell ref="F41:F43"/>
    <mergeCell ref="G41:G43"/>
    <mergeCell ref="H41:H43"/>
    <mergeCell ref="I41:I43"/>
    <mergeCell ref="B38:B40"/>
    <mergeCell ref="F38:F40"/>
    <mergeCell ref="G38:G40"/>
    <mergeCell ref="H38:H40"/>
    <mergeCell ref="I38:I40"/>
    <mergeCell ref="B35:B37"/>
    <mergeCell ref="F35:F37"/>
    <mergeCell ref="G35:G37"/>
    <mergeCell ref="H35:H37"/>
    <mergeCell ref="I35:I37"/>
    <mergeCell ref="B32:B34"/>
    <mergeCell ref="F32:F34"/>
    <mergeCell ref="G32:G34"/>
    <mergeCell ref="H32:H34"/>
    <mergeCell ref="I32:I34"/>
    <mergeCell ref="F8:F10"/>
    <mergeCell ref="G8:G10"/>
    <mergeCell ref="H8:H10"/>
    <mergeCell ref="I8:I10"/>
    <mergeCell ref="B6:B7"/>
    <mergeCell ref="C6:F6"/>
    <mergeCell ref="G6:G7"/>
    <mergeCell ref="I6:I7"/>
    <mergeCell ref="B29:B31"/>
    <mergeCell ref="F29:F31"/>
    <mergeCell ref="G29:G31"/>
    <mergeCell ref="H29:H31"/>
    <mergeCell ref="I29:I31"/>
    <mergeCell ref="B26:B28"/>
    <mergeCell ref="F26:F28"/>
    <mergeCell ref="G26:G28"/>
    <mergeCell ref="H26:H28"/>
    <mergeCell ref="I26:I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9931-F4BE-4CE1-BD7C-85705537957A}">
  <dimension ref="A1:N109"/>
  <sheetViews>
    <sheetView topLeftCell="A8" workbookViewId="0">
      <selection activeCell="A34" sqref="A34"/>
    </sheetView>
  </sheetViews>
  <sheetFormatPr defaultRowHeight="14.4" x14ac:dyDescent="0.3"/>
  <cols>
    <col min="1" max="1" width="28.88671875" customWidth="1"/>
    <col min="3" max="3" width="53.44140625" bestFit="1" customWidth="1"/>
    <col min="11" max="11" width="15.77734375" bestFit="1" customWidth="1"/>
    <col min="12" max="12" width="19.21875" style="1" bestFit="1" customWidth="1"/>
    <col min="13" max="13" width="32.44140625" style="1" customWidth="1"/>
    <col min="14" max="14" width="12.44140625" bestFit="1" customWidth="1"/>
  </cols>
  <sheetData>
    <row r="1" spans="1:14" ht="18" x14ac:dyDescent="0.35">
      <c r="A1" s="33"/>
      <c r="B1" s="34"/>
      <c r="C1" s="35" t="s">
        <v>104</v>
      </c>
      <c r="D1" s="34"/>
      <c r="E1" s="34"/>
      <c r="F1" s="34"/>
      <c r="G1" s="34"/>
      <c r="H1" s="34"/>
      <c r="I1" s="36"/>
    </row>
    <row r="2" spans="1:14" ht="15" thickBot="1" x14ac:dyDescent="0.35">
      <c r="A2" s="129" t="s">
        <v>105</v>
      </c>
      <c r="B2" s="68"/>
      <c r="C2" s="2"/>
      <c r="D2" s="2"/>
      <c r="E2" s="68" t="s">
        <v>168</v>
      </c>
      <c r="F2" s="68"/>
      <c r="G2" s="68"/>
      <c r="H2" s="68"/>
      <c r="I2" s="130"/>
    </row>
    <row r="3" spans="1:14" ht="15" thickBot="1" x14ac:dyDescent="0.35">
      <c r="A3" s="129" t="s">
        <v>88</v>
      </c>
      <c r="B3" s="68"/>
      <c r="C3" s="2"/>
      <c r="D3" s="2"/>
      <c r="E3" s="68" t="s">
        <v>169</v>
      </c>
      <c r="F3" s="68"/>
      <c r="G3" s="68"/>
      <c r="H3" s="68"/>
      <c r="I3" s="130"/>
      <c r="K3" s="39"/>
      <c r="L3" s="40" t="s">
        <v>95</v>
      </c>
      <c r="M3" s="41" t="s">
        <v>94</v>
      </c>
    </row>
    <row r="4" spans="1:14" ht="15" thickBot="1" x14ac:dyDescent="0.35">
      <c r="A4" s="129" t="s">
        <v>89</v>
      </c>
      <c r="B4" s="68"/>
      <c r="C4" s="2"/>
      <c r="D4" s="2"/>
      <c r="E4" s="68" t="s">
        <v>92</v>
      </c>
      <c r="F4" s="68"/>
      <c r="G4" s="68"/>
      <c r="H4" s="68"/>
      <c r="I4" s="130"/>
      <c r="K4" s="42" t="s">
        <v>164</v>
      </c>
      <c r="L4" s="43">
        <v>10520</v>
      </c>
      <c r="M4" s="44">
        <v>960</v>
      </c>
    </row>
    <row r="5" spans="1:14" ht="15" thickBot="1" x14ac:dyDescent="0.35">
      <c r="A5" s="37"/>
      <c r="B5" s="9"/>
      <c r="C5" s="9" t="s">
        <v>170</v>
      </c>
      <c r="D5" s="9"/>
      <c r="E5" s="9"/>
      <c r="F5" s="9"/>
      <c r="G5" s="9"/>
      <c r="H5" s="9"/>
      <c r="I5" s="38"/>
      <c r="L5"/>
      <c r="M5"/>
    </row>
    <row r="6" spans="1:14" ht="15" thickBot="1" x14ac:dyDescent="0.35">
      <c r="A6" s="131" t="s">
        <v>11</v>
      </c>
      <c r="B6" s="54" t="s">
        <v>3</v>
      </c>
      <c r="C6" s="56" t="s">
        <v>8</v>
      </c>
      <c r="D6" s="57"/>
      <c r="E6" s="57"/>
      <c r="F6" s="58"/>
      <c r="G6" s="54" t="s">
        <v>9</v>
      </c>
      <c r="H6" s="72" t="s">
        <v>24</v>
      </c>
      <c r="I6" s="127" t="s">
        <v>10</v>
      </c>
      <c r="L6"/>
      <c r="M6"/>
    </row>
    <row r="7" spans="1:14" ht="15" thickBot="1" x14ac:dyDescent="0.35">
      <c r="A7" s="132"/>
      <c r="B7" s="55"/>
      <c r="C7" s="28" t="s">
        <v>4</v>
      </c>
      <c r="D7" s="29" t="s">
        <v>5</v>
      </c>
      <c r="E7" s="30" t="s">
        <v>6</v>
      </c>
      <c r="F7" s="29" t="s">
        <v>7</v>
      </c>
      <c r="G7" s="55"/>
      <c r="H7" s="73"/>
      <c r="I7" s="128"/>
    </row>
    <row r="8" spans="1:14" ht="15" thickBot="1" x14ac:dyDescent="0.35">
      <c r="A8" s="126"/>
      <c r="B8" s="50">
        <v>1</v>
      </c>
      <c r="C8" s="7" t="s">
        <v>30</v>
      </c>
      <c r="D8" s="7">
        <v>0</v>
      </c>
      <c r="E8" s="7" t="s">
        <v>21</v>
      </c>
      <c r="F8" s="50">
        <v>2.63</v>
      </c>
      <c r="G8" s="50" t="s">
        <v>108</v>
      </c>
      <c r="H8" s="50" t="s">
        <v>109</v>
      </c>
      <c r="I8" s="97" t="s">
        <v>110</v>
      </c>
      <c r="K8" s="93" t="s">
        <v>93</v>
      </c>
      <c r="L8" s="94"/>
      <c r="M8" s="21" t="s">
        <v>96</v>
      </c>
      <c r="N8" s="19" t="s">
        <v>98</v>
      </c>
    </row>
    <row r="9" spans="1:14" x14ac:dyDescent="0.3">
      <c r="A9" s="109"/>
      <c r="B9" s="51"/>
      <c r="C9" s="3" t="s">
        <v>26</v>
      </c>
      <c r="D9" s="3">
        <v>0</v>
      </c>
      <c r="E9" s="3" t="s">
        <v>22</v>
      </c>
      <c r="F9" s="51"/>
      <c r="G9" s="51"/>
      <c r="H9" s="51"/>
      <c r="I9" s="98"/>
      <c r="K9" s="16" t="s">
        <v>30</v>
      </c>
      <c r="L9" s="14">
        <v>0</v>
      </c>
      <c r="M9" s="95" t="s">
        <v>97</v>
      </c>
      <c r="N9" s="64">
        <v>0</v>
      </c>
    </row>
    <row r="10" spans="1:14" x14ac:dyDescent="0.3">
      <c r="A10" s="125"/>
      <c r="B10" s="51"/>
      <c r="C10" s="3" t="s">
        <v>106</v>
      </c>
      <c r="D10" s="3">
        <v>1</v>
      </c>
      <c r="E10" s="3" t="s">
        <v>107</v>
      </c>
      <c r="F10" s="51"/>
      <c r="G10" s="51"/>
      <c r="H10" s="51"/>
      <c r="I10" s="98"/>
      <c r="K10" s="17" t="s">
        <v>26</v>
      </c>
      <c r="L10" s="12">
        <v>0</v>
      </c>
      <c r="M10" s="96"/>
      <c r="N10" s="65"/>
    </row>
    <row r="11" spans="1:14" x14ac:dyDescent="0.3">
      <c r="A11" s="108"/>
      <c r="B11" s="51">
        <v>2</v>
      </c>
      <c r="C11" s="7" t="s">
        <v>30</v>
      </c>
      <c r="D11" s="7">
        <v>0</v>
      </c>
      <c r="E11" s="7" t="s">
        <v>21</v>
      </c>
      <c r="F11" s="50">
        <v>2.63</v>
      </c>
      <c r="G11" s="50" t="s">
        <v>108</v>
      </c>
      <c r="H11" s="50" t="s">
        <v>109</v>
      </c>
      <c r="I11" s="97" t="s">
        <v>166</v>
      </c>
      <c r="K11" s="17" t="s">
        <v>1</v>
      </c>
      <c r="L11" s="12">
        <f>SUM(L4:L4)-SUM(L9:L10)</f>
        <v>10520</v>
      </c>
      <c r="M11" s="17">
        <v>0.5</v>
      </c>
      <c r="N11" s="12">
        <f>M11*L11</f>
        <v>5260</v>
      </c>
    </row>
    <row r="12" spans="1:14" ht="15" thickBot="1" x14ac:dyDescent="0.35">
      <c r="A12" s="109"/>
      <c r="B12" s="51"/>
      <c r="C12" s="3" t="s">
        <v>26</v>
      </c>
      <c r="D12" s="3">
        <v>0</v>
      </c>
      <c r="E12" s="3" t="s">
        <v>22</v>
      </c>
      <c r="F12" s="51"/>
      <c r="G12" s="51"/>
      <c r="H12" s="51"/>
      <c r="I12" s="98"/>
      <c r="K12" s="18" t="s">
        <v>87</v>
      </c>
      <c r="L12" s="15">
        <f>SUM(M4:M4)</f>
        <v>960</v>
      </c>
      <c r="M12" s="18">
        <v>0.5</v>
      </c>
      <c r="N12" s="15">
        <f>M12*L12</f>
        <v>480</v>
      </c>
    </row>
    <row r="13" spans="1:14" x14ac:dyDescent="0.3">
      <c r="A13" s="125"/>
      <c r="B13" s="51"/>
      <c r="C13" s="3" t="s">
        <v>113</v>
      </c>
      <c r="D13" s="3">
        <v>1</v>
      </c>
      <c r="E13" s="3" t="s">
        <v>107</v>
      </c>
      <c r="F13" s="51"/>
      <c r="G13" s="51"/>
      <c r="H13" s="51"/>
      <c r="I13" s="98"/>
    </row>
    <row r="14" spans="1:14" ht="15" thickBot="1" x14ac:dyDescent="0.35">
      <c r="A14" s="108"/>
      <c r="B14" s="51">
        <v>3</v>
      </c>
      <c r="C14" s="7" t="s">
        <v>30</v>
      </c>
      <c r="D14" s="7">
        <v>0</v>
      </c>
      <c r="E14" s="7" t="s">
        <v>21</v>
      </c>
      <c r="F14" s="50">
        <v>2.63</v>
      </c>
      <c r="G14" s="50" t="s">
        <v>108</v>
      </c>
      <c r="H14" s="50" t="s">
        <v>109</v>
      </c>
      <c r="I14" s="97" t="s">
        <v>167</v>
      </c>
      <c r="K14" s="66"/>
      <c r="L14" s="66"/>
      <c r="M14" s="66"/>
      <c r="N14" s="66"/>
    </row>
    <row r="15" spans="1:14" x14ac:dyDescent="0.3">
      <c r="A15" s="109"/>
      <c r="B15" s="51"/>
      <c r="C15" s="3" t="s">
        <v>26</v>
      </c>
      <c r="D15" s="3">
        <v>0</v>
      </c>
      <c r="E15" s="3" t="s">
        <v>22</v>
      </c>
      <c r="F15" s="51"/>
      <c r="G15" s="51"/>
      <c r="H15" s="51"/>
      <c r="I15" s="98"/>
      <c r="K15" s="74" t="s">
        <v>99</v>
      </c>
      <c r="L15" s="75"/>
      <c r="M15" s="11">
        <f>SUM(N9:N12)/1000</f>
        <v>5.74</v>
      </c>
    </row>
    <row r="16" spans="1:14" x14ac:dyDescent="0.3">
      <c r="A16" s="125"/>
      <c r="B16" s="51"/>
      <c r="C16" s="3" t="s">
        <v>145</v>
      </c>
      <c r="D16" s="3">
        <v>1</v>
      </c>
      <c r="E16" s="3" t="s">
        <v>107</v>
      </c>
      <c r="F16" s="51"/>
      <c r="G16" s="51"/>
      <c r="H16" s="51"/>
      <c r="I16" s="98"/>
      <c r="K16" s="76" t="s">
        <v>100</v>
      </c>
      <c r="L16" s="77"/>
      <c r="M16" s="12">
        <f>M15*1000/(208*2)</f>
        <v>13.798076923076923</v>
      </c>
    </row>
    <row r="17" spans="1:13" ht="15" thickBot="1" x14ac:dyDescent="0.35">
      <c r="A17" s="122"/>
      <c r="B17" s="51">
        <v>4</v>
      </c>
      <c r="C17" s="7" t="s">
        <v>30</v>
      </c>
      <c r="D17" s="7">
        <v>0</v>
      </c>
      <c r="E17" s="7" t="s">
        <v>21</v>
      </c>
      <c r="F17" s="50">
        <v>2.63</v>
      </c>
      <c r="G17" s="50" t="s">
        <v>108</v>
      </c>
      <c r="H17" s="50" t="s">
        <v>109</v>
      </c>
      <c r="I17" s="97" t="s">
        <v>110</v>
      </c>
      <c r="K17" s="78" t="s">
        <v>101</v>
      </c>
      <c r="L17" s="79"/>
      <c r="M17" s="13">
        <f>SUM(M4:M4)/SUM(L4:L4)</f>
        <v>9.125475285171103E-2</v>
      </c>
    </row>
    <row r="18" spans="1:13" ht="15" thickBot="1" x14ac:dyDescent="0.35">
      <c r="A18" s="123"/>
      <c r="B18" s="51"/>
      <c r="C18" s="3" t="s">
        <v>26</v>
      </c>
      <c r="D18" s="3">
        <v>0</v>
      </c>
      <c r="E18" s="3" t="s">
        <v>22</v>
      </c>
      <c r="F18" s="51"/>
      <c r="G18" s="51"/>
      <c r="H18" s="51"/>
      <c r="I18" s="98"/>
    </row>
    <row r="19" spans="1:13" x14ac:dyDescent="0.3">
      <c r="A19" s="124"/>
      <c r="B19" s="51"/>
      <c r="C19" s="3" t="s">
        <v>146</v>
      </c>
      <c r="D19" s="3">
        <v>1</v>
      </c>
      <c r="E19" s="3" t="s">
        <v>107</v>
      </c>
      <c r="F19" s="51"/>
      <c r="G19" s="51"/>
      <c r="H19" s="51"/>
      <c r="I19" s="98"/>
      <c r="K19" s="99" t="s">
        <v>111</v>
      </c>
      <c r="L19" s="100"/>
      <c r="M19" s="101"/>
    </row>
    <row r="20" spans="1:13" x14ac:dyDescent="0.3">
      <c r="A20" s="108"/>
      <c r="B20" s="51">
        <v>5</v>
      </c>
      <c r="C20" s="113" t="s">
        <v>75</v>
      </c>
      <c r="D20" s="114"/>
      <c r="E20" s="114"/>
      <c r="F20" s="115"/>
      <c r="G20" s="50" t="s">
        <v>108</v>
      </c>
      <c r="H20" s="50" t="s">
        <v>17</v>
      </c>
      <c r="I20" s="97" t="s">
        <v>12</v>
      </c>
      <c r="K20" s="102"/>
      <c r="L20" s="103"/>
      <c r="M20" s="104"/>
    </row>
    <row r="21" spans="1:13" ht="15" thickBot="1" x14ac:dyDescent="0.35">
      <c r="A21" s="109"/>
      <c r="B21" s="51"/>
      <c r="C21" s="116"/>
      <c r="D21" s="117"/>
      <c r="E21" s="117"/>
      <c r="F21" s="118"/>
      <c r="G21" s="51"/>
      <c r="H21" s="51"/>
      <c r="I21" s="98"/>
      <c r="K21" s="105"/>
      <c r="L21" s="106"/>
      <c r="M21" s="107"/>
    </row>
    <row r="22" spans="1:13" ht="14.4" customHeight="1" thickBot="1" x14ac:dyDescent="0.35">
      <c r="A22" s="110"/>
      <c r="B22" s="111"/>
      <c r="C22" s="119"/>
      <c r="D22" s="120"/>
      <c r="E22" s="120"/>
      <c r="F22" s="121"/>
      <c r="G22" s="111"/>
      <c r="H22" s="111"/>
      <c r="I22" s="112"/>
      <c r="K22" s="45"/>
      <c r="L22" s="45"/>
      <c r="M22" s="45"/>
    </row>
    <row r="23" spans="1:13" x14ac:dyDescent="0.3">
      <c r="C23" s="1"/>
      <c r="D23" s="1"/>
    </row>
    <row r="24" spans="1:13" x14ac:dyDescent="0.3">
      <c r="C24" s="1"/>
      <c r="D24" s="1"/>
    </row>
    <row r="25" spans="1:13" x14ac:dyDescent="0.3">
      <c r="C25" s="1"/>
      <c r="D25" s="1"/>
    </row>
    <row r="26" spans="1:13" x14ac:dyDescent="0.3">
      <c r="C26" s="1"/>
      <c r="D26" s="1"/>
    </row>
    <row r="27" spans="1:13" x14ac:dyDescent="0.3">
      <c r="C27" s="1"/>
      <c r="D27" s="1"/>
    </row>
    <row r="28" spans="1:13" x14ac:dyDescent="0.3">
      <c r="C28" s="1"/>
      <c r="D28" s="1"/>
    </row>
    <row r="29" spans="1:13" x14ac:dyDescent="0.3">
      <c r="C29" s="1"/>
      <c r="D29" s="1"/>
      <c r="L29"/>
      <c r="M29"/>
    </row>
    <row r="30" spans="1:13" x14ac:dyDescent="0.3">
      <c r="C30" s="1"/>
      <c r="D30" s="1"/>
      <c r="L30"/>
      <c r="M30"/>
    </row>
    <row r="31" spans="1:13" x14ac:dyDescent="0.3">
      <c r="C31" s="1"/>
      <c r="D31" s="1"/>
      <c r="L31"/>
      <c r="M31"/>
    </row>
    <row r="32" spans="1:13" x14ac:dyDescent="0.3">
      <c r="C32" s="1"/>
      <c r="D32" s="1"/>
      <c r="L32"/>
      <c r="M32"/>
    </row>
    <row r="33" spans="3:13" x14ac:dyDescent="0.3">
      <c r="C33" s="1"/>
      <c r="D33" s="1"/>
      <c r="L33"/>
      <c r="M33"/>
    </row>
    <row r="34" spans="3:13" x14ac:dyDescent="0.3">
      <c r="C34" s="1"/>
      <c r="D34" s="1"/>
      <c r="L34"/>
      <c r="M34"/>
    </row>
    <row r="35" spans="3:13" x14ac:dyDescent="0.3">
      <c r="C35" s="1"/>
      <c r="D35" s="1"/>
      <c r="L35"/>
      <c r="M35"/>
    </row>
    <row r="36" spans="3:13" x14ac:dyDescent="0.3">
      <c r="C36" s="1"/>
      <c r="D36" s="1"/>
      <c r="L36"/>
      <c r="M36"/>
    </row>
    <row r="37" spans="3:13" x14ac:dyDescent="0.3">
      <c r="C37" s="1"/>
      <c r="D37" s="1"/>
      <c r="L37"/>
      <c r="M37"/>
    </row>
    <row r="38" spans="3:13" x14ac:dyDescent="0.3">
      <c r="C38" s="1"/>
      <c r="D38" s="1"/>
      <c r="L38"/>
      <c r="M38"/>
    </row>
    <row r="39" spans="3:13" x14ac:dyDescent="0.3">
      <c r="C39" s="1"/>
      <c r="D39" s="1"/>
      <c r="L39"/>
      <c r="M39"/>
    </row>
    <row r="40" spans="3:13" x14ac:dyDescent="0.3">
      <c r="C40" s="1"/>
      <c r="D40" s="1"/>
      <c r="L40"/>
      <c r="M40"/>
    </row>
    <row r="41" spans="3:13" x14ac:dyDescent="0.3">
      <c r="C41" s="1"/>
      <c r="D41" s="1"/>
      <c r="L41"/>
      <c r="M41"/>
    </row>
    <row r="42" spans="3:13" x14ac:dyDescent="0.3">
      <c r="C42" s="1"/>
      <c r="D42" s="1"/>
      <c r="L42"/>
      <c r="M42"/>
    </row>
    <row r="43" spans="3:13" x14ac:dyDescent="0.3">
      <c r="C43" s="1"/>
      <c r="D43" s="1"/>
      <c r="L43"/>
      <c r="M43"/>
    </row>
    <row r="44" spans="3:13" x14ac:dyDescent="0.3">
      <c r="C44" s="1"/>
      <c r="D44" s="1"/>
      <c r="L44"/>
      <c r="M44"/>
    </row>
    <row r="45" spans="3:13" x14ac:dyDescent="0.3">
      <c r="C45" s="1"/>
      <c r="D45" s="1"/>
      <c r="L45"/>
      <c r="M45"/>
    </row>
    <row r="46" spans="3:13" x14ac:dyDescent="0.3">
      <c r="C46" s="1"/>
      <c r="D46" s="1"/>
      <c r="L46"/>
      <c r="M46"/>
    </row>
    <row r="47" spans="3:13" x14ac:dyDescent="0.3">
      <c r="C47" s="1"/>
      <c r="D47" s="1"/>
      <c r="L47"/>
      <c r="M47"/>
    </row>
    <row r="48" spans="3:13" x14ac:dyDescent="0.3">
      <c r="C48" s="1"/>
      <c r="D48" s="1"/>
      <c r="L48"/>
      <c r="M48"/>
    </row>
    <row r="49" spans="3:13" x14ac:dyDescent="0.3">
      <c r="C49" s="1"/>
      <c r="D49" s="1"/>
      <c r="L49"/>
      <c r="M49"/>
    </row>
    <row r="50" spans="3:13" x14ac:dyDescent="0.3">
      <c r="C50" s="1"/>
      <c r="D50" s="1"/>
      <c r="L50"/>
      <c r="M50"/>
    </row>
    <row r="51" spans="3:13" x14ac:dyDescent="0.3">
      <c r="C51" s="1"/>
      <c r="D51" s="1"/>
      <c r="L51"/>
      <c r="M51"/>
    </row>
    <row r="52" spans="3:13" x14ac:dyDescent="0.3">
      <c r="C52" s="1"/>
      <c r="D52" s="1"/>
      <c r="L52"/>
      <c r="M52"/>
    </row>
    <row r="53" spans="3:13" x14ac:dyDescent="0.3">
      <c r="C53" s="1"/>
      <c r="D53" s="1"/>
      <c r="L53"/>
      <c r="M53"/>
    </row>
    <row r="54" spans="3:13" x14ac:dyDescent="0.3">
      <c r="C54" s="1"/>
      <c r="D54" s="1"/>
      <c r="L54"/>
      <c r="M54"/>
    </row>
    <row r="55" spans="3:13" x14ac:dyDescent="0.3">
      <c r="C55" s="1"/>
      <c r="D55" s="1"/>
      <c r="L55"/>
      <c r="M55"/>
    </row>
    <row r="56" spans="3:13" x14ac:dyDescent="0.3">
      <c r="C56" s="1"/>
      <c r="D56" s="1"/>
      <c r="L56"/>
      <c r="M56"/>
    </row>
    <row r="57" spans="3:13" x14ac:dyDescent="0.3">
      <c r="C57" s="1"/>
      <c r="D57" s="1"/>
      <c r="L57"/>
      <c r="M57"/>
    </row>
    <row r="58" spans="3:13" x14ac:dyDescent="0.3">
      <c r="C58" s="1"/>
      <c r="D58" s="1"/>
      <c r="L58"/>
      <c r="M58"/>
    </row>
    <row r="59" spans="3:13" x14ac:dyDescent="0.3">
      <c r="C59" s="1"/>
      <c r="D59" s="1"/>
      <c r="L59"/>
      <c r="M59"/>
    </row>
    <row r="60" spans="3:13" x14ac:dyDescent="0.3">
      <c r="C60" s="1"/>
      <c r="D60" s="1"/>
      <c r="L60"/>
      <c r="M60"/>
    </row>
    <row r="61" spans="3:13" x14ac:dyDescent="0.3">
      <c r="C61" s="1"/>
      <c r="D61" s="1"/>
      <c r="L61"/>
      <c r="M61"/>
    </row>
    <row r="62" spans="3:13" x14ac:dyDescent="0.3">
      <c r="C62" s="1"/>
      <c r="D62" s="1"/>
      <c r="L62"/>
      <c r="M62"/>
    </row>
    <row r="63" spans="3:13" x14ac:dyDescent="0.3">
      <c r="C63" s="1"/>
      <c r="D63" s="1"/>
      <c r="L63"/>
      <c r="M63"/>
    </row>
    <row r="64" spans="3:13" x14ac:dyDescent="0.3">
      <c r="C64" s="1"/>
      <c r="D64" s="1"/>
      <c r="L64"/>
      <c r="M64"/>
    </row>
    <row r="65" spans="3:13" x14ac:dyDescent="0.3">
      <c r="C65" s="1"/>
      <c r="D65" s="1"/>
      <c r="L65"/>
      <c r="M65"/>
    </row>
    <row r="66" spans="3:13" x14ac:dyDescent="0.3">
      <c r="C66" s="1"/>
      <c r="D66" s="1"/>
      <c r="L66"/>
      <c r="M66"/>
    </row>
    <row r="67" spans="3:13" x14ac:dyDescent="0.3">
      <c r="C67" s="1"/>
      <c r="D67" s="1"/>
      <c r="L67"/>
      <c r="M67"/>
    </row>
    <row r="68" spans="3:13" x14ac:dyDescent="0.3">
      <c r="C68" s="1"/>
      <c r="D68" s="1"/>
      <c r="L68"/>
      <c r="M68"/>
    </row>
    <row r="69" spans="3:13" x14ac:dyDescent="0.3">
      <c r="C69" s="1"/>
      <c r="D69" s="1"/>
      <c r="L69"/>
      <c r="M69"/>
    </row>
    <row r="70" spans="3:13" x14ac:dyDescent="0.3">
      <c r="C70" s="1"/>
      <c r="D70" s="1"/>
      <c r="L70"/>
      <c r="M70"/>
    </row>
    <row r="71" spans="3:13" x14ac:dyDescent="0.3">
      <c r="C71" s="1"/>
      <c r="D71" s="1"/>
      <c r="L71"/>
      <c r="M71"/>
    </row>
    <row r="72" spans="3:13" x14ac:dyDescent="0.3">
      <c r="C72" s="1"/>
      <c r="D72" s="1"/>
      <c r="L72"/>
      <c r="M72"/>
    </row>
    <row r="73" spans="3:13" x14ac:dyDescent="0.3">
      <c r="C73" s="1"/>
      <c r="D73" s="1"/>
      <c r="L73"/>
      <c r="M73"/>
    </row>
    <row r="74" spans="3:13" x14ac:dyDescent="0.3">
      <c r="C74" s="1"/>
      <c r="D74" s="1"/>
      <c r="L74"/>
      <c r="M74"/>
    </row>
    <row r="75" spans="3:13" x14ac:dyDescent="0.3">
      <c r="C75" s="1"/>
      <c r="D75" s="1"/>
      <c r="L75"/>
      <c r="M75"/>
    </row>
    <row r="76" spans="3:13" x14ac:dyDescent="0.3">
      <c r="C76" s="1"/>
      <c r="D76" s="1"/>
      <c r="L76"/>
      <c r="M76"/>
    </row>
    <row r="77" spans="3:13" x14ac:dyDescent="0.3">
      <c r="C77" s="1"/>
      <c r="D77" s="1"/>
      <c r="L77"/>
      <c r="M77"/>
    </row>
    <row r="78" spans="3:13" x14ac:dyDescent="0.3">
      <c r="C78" s="1"/>
      <c r="D78" s="1"/>
      <c r="L78"/>
      <c r="M78"/>
    </row>
    <row r="79" spans="3:13" x14ac:dyDescent="0.3">
      <c r="C79" s="1"/>
      <c r="D79" s="1"/>
      <c r="L79"/>
      <c r="M79"/>
    </row>
    <row r="80" spans="3:13" x14ac:dyDescent="0.3">
      <c r="C80" s="1"/>
      <c r="D80" s="1"/>
      <c r="L80"/>
      <c r="M80"/>
    </row>
    <row r="81" spans="3:13" x14ac:dyDescent="0.3">
      <c r="C81" s="1"/>
      <c r="D81" s="1"/>
      <c r="L81"/>
      <c r="M81"/>
    </row>
    <row r="82" spans="3:13" x14ac:dyDescent="0.3">
      <c r="C82" s="1"/>
      <c r="D82" s="1"/>
      <c r="L82"/>
      <c r="M82"/>
    </row>
    <row r="83" spans="3:13" x14ac:dyDescent="0.3">
      <c r="C83" s="1"/>
      <c r="D83" s="1"/>
      <c r="L83"/>
      <c r="M83"/>
    </row>
    <row r="84" spans="3:13" x14ac:dyDescent="0.3">
      <c r="C84" s="1"/>
      <c r="D84" s="1"/>
      <c r="L84"/>
      <c r="M84"/>
    </row>
    <row r="85" spans="3:13" x14ac:dyDescent="0.3">
      <c r="C85" s="1"/>
      <c r="D85" s="1"/>
      <c r="L85"/>
      <c r="M85"/>
    </row>
    <row r="86" spans="3:13" x14ac:dyDescent="0.3">
      <c r="C86" s="1"/>
      <c r="D86" s="1"/>
      <c r="L86"/>
      <c r="M86"/>
    </row>
    <row r="87" spans="3:13" x14ac:dyDescent="0.3">
      <c r="C87" s="1"/>
      <c r="D87" s="1"/>
      <c r="L87"/>
      <c r="M87"/>
    </row>
    <row r="88" spans="3:13" x14ac:dyDescent="0.3">
      <c r="C88" s="1"/>
      <c r="D88" s="1"/>
      <c r="L88"/>
      <c r="M88"/>
    </row>
    <row r="89" spans="3:13" x14ac:dyDescent="0.3">
      <c r="C89" s="1"/>
      <c r="D89" s="1"/>
      <c r="L89"/>
      <c r="M89"/>
    </row>
    <row r="90" spans="3:13" x14ac:dyDescent="0.3">
      <c r="C90" s="1"/>
      <c r="D90" s="1"/>
      <c r="L90"/>
      <c r="M90"/>
    </row>
    <row r="91" spans="3:13" x14ac:dyDescent="0.3">
      <c r="C91" s="1"/>
      <c r="D91" s="1"/>
      <c r="L91"/>
      <c r="M91"/>
    </row>
    <row r="92" spans="3:13" x14ac:dyDescent="0.3">
      <c r="C92" s="1"/>
      <c r="D92" s="1"/>
      <c r="L92"/>
      <c r="M92"/>
    </row>
    <row r="93" spans="3:13" x14ac:dyDescent="0.3">
      <c r="C93" s="1"/>
      <c r="D93" s="1"/>
      <c r="L93"/>
      <c r="M93"/>
    </row>
    <row r="94" spans="3:13" x14ac:dyDescent="0.3">
      <c r="C94" s="1"/>
      <c r="D94" s="1"/>
      <c r="L94"/>
      <c r="M94"/>
    </row>
    <row r="95" spans="3:13" x14ac:dyDescent="0.3">
      <c r="C95" s="1"/>
      <c r="D95" s="1"/>
      <c r="L95"/>
      <c r="M95"/>
    </row>
    <row r="96" spans="3:13" x14ac:dyDescent="0.3">
      <c r="C96" s="1"/>
      <c r="D96" s="1"/>
      <c r="L96"/>
      <c r="M96"/>
    </row>
    <row r="97" spans="3:13" x14ac:dyDescent="0.3">
      <c r="C97" s="1"/>
      <c r="D97" s="1"/>
      <c r="L97"/>
      <c r="M97"/>
    </row>
    <row r="98" spans="3:13" x14ac:dyDescent="0.3">
      <c r="C98" s="1"/>
      <c r="D98" s="1"/>
      <c r="L98"/>
      <c r="M98"/>
    </row>
    <row r="99" spans="3:13" x14ac:dyDescent="0.3">
      <c r="C99" s="1"/>
      <c r="D99" s="1"/>
      <c r="L99"/>
      <c r="M99"/>
    </row>
    <row r="100" spans="3:13" x14ac:dyDescent="0.3">
      <c r="C100" s="1"/>
      <c r="D100" s="1"/>
      <c r="L100"/>
      <c r="M100"/>
    </row>
    <row r="101" spans="3:13" x14ac:dyDescent="0.3">
      <c r="L101"/>
      <c r="M101"/>
    </row>
    <row r="102" spans="3:13" x14ac:dyDescent="0.3">
      <c r="L102"/>
      <c r="M102"/>
    </row>
    <row r="103" spans="3:13" x14ac:dyDescent="0.3">
      <c r="L103"/>
      <c r="M103"/>
    </row>
    <row r="104" spans="3:13" x14ac:dyDescent="0.3">
      <c r="L104"/>
      <c r="M104"/>
    </row>
    <row r="105" spans="3:13" x14ac:dyDescent="0.3">
      <c r="L105"/>
      <c r="M105"/>
    </row>
    <row r="106" spans="3:13" x14ac:dyDescent="0.3">
      <c r="L106"/>
      <c r="M106"/>
    </row>
    <row r="107" spans="3:13" x14ac:dyDescent="0.3">
      <c r="L107"/>
      <c r="M107"/>
    </row>
    <row r="108" spans="3:13" x14ac:dyDescent="0.3">
      <c r="L108"/>
      <c r="M108"/>
    </row>
    <row r="109" spans="3:13" x14ac:dyDescent="0.3">
      <c r="L109"/>
      <c r="M109"/>
    </row>
  </sheetData>
  <mergeCells count="50">
    <mergeCell ref="I6:I7"/>
    <mergeCell ref="A2:B2"/>
    <mergeCell ref="E2:I2"/>
    <mergeCell ref="A3:B3"/>
    <mergeCell ref="E3:I3"/>
    <mergeCell ref="A4:B4"/>
    <mergeCell ref="E4:I4"/>
    <mergeCell ref="A6:A7"/>
    <mergeCell ref="B6:B7"/>
    <mergeCell ref="C6:F6"/>
    <mergeCell ref="G6:G7"/>
    <mergeCell ref="H6:H7"/>
    <mergeCell ref="B8:B10"/>
    <mergeCell ref="F8:F10"/>
    <mergeCell ref="G8:G10"/>
    <mergeCell ref="H8:H10"/>
    <mergeCell ref="I8:I10"/>
    <mergeCell ref="K8:L8"/>
    <mergeCell ref="M9:M10"/>
    <mergeCell ref="N9:N10"/>
    <mergeCell ref="A14:A16"/>
    <mergeCell ref="B14:B16"/>
    <mergeCell ref="F14:F16"/>
    <mergeCell ref="G14:G16"/>
    <mergeCell ref="H14:H16"/>
    <mergeCell ref="I14:I16"/>
    <mergeCell ref="A11:A13"/>
    <mergeCell ref="B11:B13"/>
    <mergeCell ref="F11:F13"/>
    <mergeCell ref="G11:G13"/>
    <mergeCell ref="H11:H13"/>
    <mergeCell ref="I11:I13"/>
    <mergeCell ref="A8:A10"/>
    <mergeCell ref="A17:A19"/>
    <mergeCell ref="B17:B19"/>
    <mergeCell ref="F17:F19"/>
    <mergeCell ref="G17:G19"/>
    <mergeCell ref="H17:H19"/>
    <mergeCell ref="A20:A22"/>
    <mergeCell ref="B20:B22"/>
    <mergeCell ref="G20:G22"/>
    <mergeCell ref="H20:H22"/>
    <mergeCell ref="I20:I22"/>
    <mergeCell ref="C20:F22"/>
    <mergeCell ref="I17:I19"/>
    <mergeCell ref="K19:M21"/>
    <mergeCell ref="K14:N14"/>
    <mergeCell ref="K15:L15"/>
    <mergeCell ref="K16:L16"/>
    <mergeCell ref="K17:L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1474-262F-4448-8A03-1EB737AA5A7E}">
  <dimension ref="A1:N114"/>
  <sheetViews>
    <sheetView topLeftCell="C1" workbookViewId="0">
      <selection activeCell="J15" sqref="J15"/>
    </sheetView>
  </sheetViews>
  <sheetFormatPr defaultRowHeight="14.4" x14ac:dyDescent="0.3"/>
  <cols>
    <col min="1" max="1" width="28.88671875" customWidth="1"/>
    <col min="3" max="3" width="53.44140625" bestFit="1" customWidth="1"/>
    <col min="11" max="11" width="15.77734375" bestFit="1" customWidth="1"/>
    <col min="12" max="12" width="19.21875" style="1" bestFit="1" customWidth="1"/>
    <col min="13" max="13" width="32.44140625" style="1" customWidth="1"/>
    <col min="14" max="14" width="12.44140625" bestFit="1" customWidth="1"/>
  </cols>
  <sheetData>
    <row r="1" spans="1:14" ht="18" x14ac:dyDescent="0.35">
      <c r="A1" s="33"/>
      <c r="B1" s="34"/>
      <c r="C1" s="35" t="s">
        <v>112</v>
      </c>
      <c r="D1" s="34"/>
      <c r="E1" s="34"/>
      <c r="F1" s="34"/>
      <c r="G1" s="34"/>
      <c r="H1" s="34"/>
      <c r="I1" s="36"/>
    </row>
    <row r="2" spans="1:14" ht="15" thickBot="1" x14ac:dyDescent="0.35">
      <c r="A2" s="129" t="s">
        <v>105</v>
      </c>
      <c r="B2" s="68"/>
      <c r="C2" s="2"/>
      <c r="D2" s="2"/>
      <c r="E2" s="68" t="s">
        <v>90</v>
      </c>
      <c r="F2" s="68"/>
      <c r="G2" s="68"/>
      <c r="H2" s="68"/>
      <c r="I2" s="130"/>
    </row>
    <row r="3" spans="1:14" ht="15" thickBot="1" x14ac:dyDescent="0.35">
      <c r="A3" s="129" t="s">
        <v>88</v>
      </c>
      <c r="B3" s="68"/>
      <c r="C3" s="2"/>
      <c r="D3" s="2"/>
      <c r="E3" s="68" t="s">
        <v>165</v>
      </c>
      <c r="F3" s="68"/>
      <c r="G3" s="68"/>
      <c r="H3" s="68"/>
      <c r="I3" s="130"/>
      <c r="K3" s="39"/>
      <c r="L3" s="40" t="s">
        <v>95</v>
      </c>
      <c r="M3" s="41" t="s">
        <v>94</v>
      </c>
    </row>
    <row r="4" spans="1:14" ht="15" thickBot="1" x14ac:dyDescent="0.35">
      <c r="A4" s="129" t="s">
        <v>89</v>
      </c>
      <c r="B4" s="68"/>
      <c r="C4" s="2"/>
      <c r="D4" s="2"/>
      <c r="E4" s="68" t="s">
        <v>92</v>
      </c>
      <c r="F4" s="68"/>
      <c r="G4" s="68"/>
      <c r="H4" s="68"/>
      <c r="I4" s="130"/>
      <c r="K4" s="42" t="s">
        <v>164</v>
      </c>
      <c r="L4" s="43">
        <f>SUM(F8:F34)*1000</f>
        <v>54429.999999999993</v>
      </c>
      <c r="M4" s="44">
        <f>5.76*1000</f>
        <v>5760</v>
      </c>
    </row>
    <row r="5" spans="1:14" ht="15" thickBot="1" x14ac:dyDescent="0.35">
      <c r="A5" s="48"/>
      <c r="B5" s="9"/>
      <c r="C5" s="9" t="s">
        <v>114</v>
      </c>
      <c r="D5" s="9"/>
      <c r="E5" s="9"/>
      <c r="F5" s="9"/>
      <c r="G5" s="9"/>
      <c r="H5" s="9"/>
      <c r="I5" s="38"/>
      <c r="L5"/>
      <c r="M5"/>
    </row>
    <row r="6" spans="1:14" ht="15" thickBot="1" x14ac:dyDescent="0.35">
      <c r="A6" s="146" t="s">
        <v>11</v>
      </c>
      <c r="B6" s="54" t="s">
        <v>3</v>
      </c>
      <c r="C6" s="56" t="s">
        <v>8</v>
      </c>
      <c r="D6" s="57"/>
      <c r="E6" s="57"/>
      <c r="F6" s="58"/>
      <c r="G6" s="54" t="s">
        <v>9</v>
      </c>
      <c r="H6" s="72" t="s">
        <v>24</v>
      </c>
      <c r="I6" s="127" t="s">
        <v>10</v>
      </c>
      <c r="L6"/>
      <c r="M6"/>
    </row>
    <row r="7" spans="1:14" ht="15" thickBot="1" x14ac:dyDescent="0.35">
      <c r="A7" s="147"/>
      <c r="B7" s="55"/>
      <c r="C7" s="28" t="s">
        <v>4</v>
      </c>
      <c r="D7" s="29" t="s">
        <v>5</v>
      </c>
      <c r="E7" s="30" t="s">
        <v>6</v>
      </c>
      <c r="F7" s="29" t="s">
        <v>7</v>
      </c>
      <c r="G7" s="55"/>
      <c r="H7" s="73"/>
      <c r="I7" s="128"/>
    </row>
    <row r="8" spans="1:14" ht="15" thickBot="1" x14ac:dyDescent="0.35">
      <c r="A8" s="145"/>
      <c r="B8" s="138">
        <v>1</v>
      </c>
      <c r="C8" s="7" t="s">
        <v>30</v>
      </c>
      <c r="D8" s="7">
        <v>0</v>
      </c>
      <c r="E8" s="7" t="s">
        <v>21</v>
      </c>
      <c r="F8" s="50">
        <v>5.0369999999999999</v>
      </c>
      <c r="G8" s="50" t="s">
        <v>16</v>
      </c>
      <c r="H8" s="50" t="s">
        <v>115</v>
      </c>
      <c r="I8" s="97" t="s">
        <v>116</v>
      </c>
      <c r="K8" s="93" t="s">
        <v>93</v>
      </c>
      <c r="L8" s="94"/>
      <c r="M8" s="21" t="s">
        <v>96</v>
      </c>
      <c r="N8" s="19" t="s">
        <v>98</v>
      </c>
    </row>
    <row r="9" spans="1:14" x14ac:dyDescent="0.3">
      <c r="A9" s="133"/>
      <c r="B9" s="139"/>
      <c r="C9" s="3" t="s">
        <v>26</v>
      </c>
      <c r="D9" s="3">
        <v>0</v>
      </c>
      <c r="E9" s="3" t="s">
        <v>22</v>
      </c>
      <c r="F9" s="51"/>
      <c r="G9" s="51"/>
      <c r="H9" s="51"/>
      <c r="I9" s="98"/>
      <c r="K9" s="16" t="s">
        <v>30</v>
      </c>
      <c r="L9" s="14">
        <v>0</v>
      </c>
      <c r="M9" s="95" t="s">
        <v>97</v>
      </c>
      <c r="N9" s="64">
        <v>0</v>
      </c>
    </row>
    <row r="10" spans="1:14" x14ac:dyDescent="0.3">
      <c r="A10" s="133"/>
      <c r="B10" s="139"/>
      <c r="C10" s="3" t="s">
        <v>117</v>
      </c>
      <c r="D10" s="3">
        <v>1</v>
      </c>
      <c r="E10" s="3" t="s">
        <v>0</v>
      </c>
      <c r="F10" s="51"/>
      <c r="G10" s="51"/>
      <c r="H10" s="51"/>
      <c r="I10" s="98"/>
      <c r="K10" s="17" t="s">
        <v>26</v>
      </c>
      <c r="L10" s="12">
        <v>0</v>
      </c>
      <c r="M10" s="96"/>
      <c r="N10" s="65"/>
    </row>
    <row r="11" spans="1:14" x14ac:dyDescent="0.3">
      <c r="A11" s="133"/>
      <c r="B11" s="139">
        <v>2</v>
      </c>
      <c r="C11" s="7" t="s">
        <v>30</v>
      </c>
      <c r="D11" s="7">
        <v>0</v>
      </c>
      <c r="E11" s="7" t="s">
        <v>21</v>
      </c>
      <c r="F11" s="50">
        <v>6.4770000000000003</v>
      </c>
      <c r="G11" s="50" t="s">
        <v>158</v>
      </c>
      <c r="H11" s="50" t="s">
        <v>115</v>
      </c>
      <c r="I11" s="97" t="s">
        <v>116</v>
      </c>
      <c r="K11" s="17" t="s">
        <v>129</v>
      </c>
      <c r="L11" s="12">
        <v>38861</v>
      </c>
      <c r="M11" s="17">
        <v>0.6</v>
      </c>
      <c r="N11" s="12">
        <f>M11*L11</f>
        <v>23316.6</v>
      </c>
    </row>
    <row r="12" spans="1:14" x14ac:dyDescent="0.3">
      <c r="A12" s="133"/>
      <c r="B12" s="139"/>
      <c r="C12" s="3" t="s">
        <v>26</v>
      </c>
      <c r="D12" s="3">
        <v>0</v>
      </c>
      <c r="E12" s="3" t="s">
        <v>22</v>
      </c>
      <c r="F12" s="51"/>
      <c r="G12" s="51"/>
      <c r="H12" s="51"/>
      <c r="I12" s="98"/>
      <c r="K12" s="46" t="s">
        <v>121</v>
      </c>
      <c r="L12" s="47">
        <f>F20*1000</f>
        <v>1177</v>
      </c>
      <c r="M12" s="46">
        <v>1</v>
      </c>
      <c r="N12" s="12">
        <f t="shared" ref="N12:N13" si="0">M12*L12</f>
        <v>1177</v>
      </c>
    </row>
    <row r="13" spans="1:14" x14ac:dyDescent="0.3">
      <c r="A13" s="133"/>
      <c r="B13" s="139"/>
      <c r="C13" s="3" t="s">
        <v>118</v>
      </c>
      <c r="D13" s="3">
        <v>1</v>
      </c>
      <c r="E13" s="3" t="s">
        <v>0</v>
      </c>
      <c r="F13" s="51"/>
      <c r="G13" s="51"/>
      <c r="H13" s="51"/>
      <c r="I13" s="98"/>
      <c r="K13" s="46" t="s">
        <v>130</v>
      </c>
      <c r="L13" s="47">
        <f>SUM(F23:F34)*1000</f>
        <v>14392</v>
      </c>
      <c r="M13" s="46">
        <v>0.6</v>
      </c>
      <c r="N13" s="12">
        <f t="shared" si="0"/>
        <v>8635.1999999999989</v>
      </c>
    </row>
    <row r="14" spans="1:14" ht="15" thickBot="1" x14ac:dyDescent="0.35">
      <c r="A14" s="133"/>
      <c r="B14" s="139">
        <v>3</v>
      </c>
      <c r="C14" s="7" t="s">
        <v>30</v>
      </c>
      <c r="D14" s="7">
        <v>0</v>
      </c>
      <c r="E14" s="7" t="s">
        <v>21</v>
      </c>
      <c r="F14" s="50">
        <v>14.032999999999999</v>
      </c>
      <c r="G14" s="50" t="s">
        <v>159</v>
      </c>
      <c r="H14" s="50" t="s">
        <v>115</v>
      </c>
      <c r="I14" s="97" t="s">
        <v>116</v>
      </c>
      <c r="K14" s="18" t="s">
        <v>87</v>
      </c>
      <c r="L14" s="15">
        <f>SUM(M4:M4)</f>
        <v>5760</v>
      </c>
      <c r="M14" s="18">
        <v>0.5</v>
      </c>
      <c r="N14" s="15">
        <f>M14*L14</f>
        <v>2880</v>
      </c>
    </row>
    <row r="15" spans="1:14" x14ac:dyDescent="0.3">
      <c r="A15" s="133"/>
      <c r="B15" s="139"/>
      <c r="C15" s="3" t="s">
        <v>26</v>
      </c>
      <c r="D15" s="3">
        <v>0</v>
      </c>
      <c r="E15" s="3" t="s">
        <v>22</v>
      </c>
      <c r="F15" s="51"/>
      <c r="G15" s="51"/>
      <c r="H15" s="51"/>
      <c r="I15" s="98"/>
    </row>
    <row r="16" spans="1:14" ht="15" thickBot="1" x14ac:dyDescent="0.35">
      <c r="A16" s="133"/>
      <c r="B16" s="139"/>
      <c r="C16" s="3" t="s">
        <v>119</v>
      </c>
      <c r="D16" s="3">
        <v>1</v>
      </c>
      <c r="E16" s="3" t="s">
        <v>0</v>
      </c>
      <c r="F16" s="51"/>
      <c r="G16" s="51"/>
      <c r="H16" s="51"/>
      <c r="I16" s="98"/>
      <c r="K16" s="66"/>
      <c r="L16" s="66"/>
      <c r="M16" s="66"/>
      <c r="N16" s="66"/>
    </row>
    <row r="17" spans="1:13" x14ac:dyDescent="0.3">
      <c r="A17" s="144"/>
      <c r="B17" s="139">
        <v>4</v>
      </c>
      <c r="C17" s="7" t="s">
        <v>30</v>
      </c>
      <c r="D17" s="7">
        <v>0</v>
      </c>
      <c r="E17" s="7" t="s">
        <v>21</v>
      </c>
      <c r="F17" s="50">
        <v>13.314</v>
      </c>
      <c r="G17" s="50" t="s">
        <v>160</v>
      </c>
      <c r="H17" s="50" t="s">
        <v>115</v>
      </c>
      <c r="I17" s="97" t="s">
        <v>116</v>
      </c>
      <c r="K17" s="74" t="s">
        <v>99</v>
      </c>
      <c r="L17" s="75"/>
      <c r="M17" s="11">
        <f>SUM(N9:N14)/1000</f>
        <v>36.008799999999994</v>
      </c>
    </row>
    <row r="18" spans="1:13" x14ac:dyDescent="0.3">
      <c r="A18" s="144"/>
      <c r="B18" s="139"/>
      <c r="C18" s="3" t="s">
        <v>26</v>
      </c>
      <c r="D18" s="3">
        <v>0</v>
      </c>
      <c r="E18" s="3" t="s">
        <v>22</v>
      </c>
      <c r="F18" s="51"/>
      <c r="G18" s="51"/>
      <c r="H18" s="51"/>
      <c r="I18" s="98"/>
      <c r="K18" s="76" t="s">
        <v>100</v>
      </c>
      <c r="L18" s="77"/>
      <c r="M18" s="12">
        <f>M17*1000/(208*2)</f>
        <v>86.55961538461537</v>
      </c>
    </row>
    <row r="19" spans="1:13" ht="15" thickBot="1" x14ac:dyDescent="0.35">
      <c r="A19" s="144"/>
      <c r="B19" s="139"/>
      <c r="C19" s="3" t="s">
        <v>120</v>
      </c>
      <c r="D19" s="3">
        <v>1</v>
      </c>
      <c r="E19" s="3" t="s">
        <v>0</v>
      </c>
      <c r="F19" s="51"/>
      <c r="G19" s="51"/>
      <c r="H19" s="51"/>
      <c r="I19" s="98"/>
      <c r="K19" s="78" t="s">
        <v>101</v>
      </c>
      <c r="L19" s="79"/>
      <c r="M19" s="13">
        <f>SUM(M4:M4)/SUM(L4:L4)</f>
        <v>0.10582399412088923</v>
      </c>
    </row>
    <row r="20" spans="1:13" ht="15" thickBot="1" x14ac:dyDescent="0.35">
      <c r="A20" s="133"/>
      <c r="B20" s="138">
        <v>5</v>
      </c>
      <c r="C20" s="7" t="s">
        <v>30</v>
      </c>
      <c r="D20" s="7">
        <v>0</v>
      </c>
      <c r="E20" s="7" t="s">
        <v>21</v>
      </c>
      <c r="F20" s="50">
        <v>1.177</v>
      </c>
      <c r="G20" s="50" t="s">
        <v>15</v>
      </c>
      <c r="H20" s="50" t="s">
        <v>115</v>
      </c>
      <c r="I20" s="97" t="s">
        <v>116</v>
      </c>
    </row>
    <row r="21" spans="1:13" x14ac:dyDescent="0.3">
      <c r="A21" s="133"/>
      <c r="B21" s="139"/>
      <c r="C21" s="3" t="s">
        <v>26</v>
      </c>
      <c r="D21" s="3">
        <v>0</v>
      </c>
      <c r="E21" s="3" t="s">
        <v>22</v>
      </c>
      <c r="F21" s="51"/>
      <c r="G21" s="51"/>
      <c r="H21" s="51"/>
      <c r="I21" s="98"/>
      <c r="K21" s="99" t="s">
        <v>143</v>
      </c>
      <c r="L21" s="100"/>
      <c r="M21" s="101"/>
    </row>
    <row r="22" spans="1:13" ht="14.4" customHeight="1" x14ac:dyDescent="0.3">
      <c r="A22" s="133"/>
      <c r="B22" s="139"/>
      <c r="C22" s="3" t="s">
        <v>161</v>
      </c>
      <c r="D22" s="3">
        <v>1</v>
      </c>
      <c r="E22" s="3" t="s">
        <v>122</v>
      </c>
      <c r="F22" s="51"/>
      <c r="G22" s="51"/>
      <c r="H22" s="51"/>
      <c r="I22" s="98"/>
      <c r="K22" s="102"/>
      <c r="L22" s="103"/>
      <c r="M22" s="104"/>
    </row>
    <row r="23" spans="1:13" ht="15" thickBot="1" x14ac:dyDescent="0.35">
      <c r="A23" s="133"/>
      <c r="B23" s="138">
        <v>6</v>
      </c>
      <c r="C23" s="7" t="s">
        <v>30</v>
      </c>
      <c r="D23" s="7">
        <v>0</v>
      </c>
      <c r="E23" s="7" t="s">
        <v>21</v>
      </c>
      <c r="F23" s="50">
        <v>3.5979999999999999</v>
      </c>
      <c r="G23" s="50" t="s">
        <v>56</v>
      </c>
      <c r="H23" s="50" t="s">
        <v>115</v>
      </c>
      <c r="I23" s="97" t="s">
        <v>116</v>
      </c>
      <c r="K23" s="105"/>
      <c r="L23" s="106"/>
      <c r="M23" s="107"/>
    </row>
    <row r="24" spans="1:13" x14ac:dyDescent="0.3">
      <c r="A24" s="133"/>
      <c r="B24" s="139"/>
      <c r="C24" s="3" t="s">
        <v>26</v>
      </c>
      <c r="D24" s="3">
        <v>0</v>
      </c>
      <c r="E24" s="3" t="s">
        <v>22</v>
      </c>
      <c r="F24" s="51"/>
      <c r="G24" s="51"/>
      <c r="H24" s="51"/>
      <c r="I24" s="98"/>
      <c r="K24" s="45"/>
      <c r="L24" s="45"/>
      <c r="M24" s="45"/>
    </row>
    <row r="25" spans="1:13" x14ac:dyDescent="0.3">
      <c r="A25" s="133"/>
      <c r="B25" s="139"/>
      <c r="C25" s="3" t="s">
        <v>123</v>
      </c>
      <c r="D25" s="3">
        <v>1</v>
      </c>
      <c r="E25" s="3" t="s">
        <v>124</v>
      </c>
      <c r="F25" s="51"/>
      <c r="G25" s="51"/>
      <c r="H25" s="51"/>
      <c r="I25" s="98"/>
      <c r="K25" s="45"/>
      <c r="L25" s="45"/>
      <c r="M25" s="45"/>
    </row>
    <row r="26" spans="1:13" x14ac:dyDescent="0.3">
      <c r="A26" s="133"/>
      <c r="B26" s="138">
        <v>7</v>
      </c>
      <c r="C26" s="7" t="s">
        <v>30</v>
      </c>
      <c r="D26" s="7">
        <v>0</v>
      </c>
      <c r="E26" s="7" t="s">
        <v>21</v>
      </c>
      <c r="F26" s="50">
        <v>3.5979999999999999</v>
      </c>
      <c r="G26" s="50" t="s">
        <v>15</v>
      </c>
      <c r="H26" s="50" t="s">
        <v>115</v>
      </c>
      <c r="I26" s="97" t="s">
        <v>116</v>
      </c>
      <c r="K26" s="45"/>
      <c r="L26" s="45"/>
      <c r="M26" s="45"/>
    </row>
    <row r="27" spans="1:13" x14ac:dyDescent="0.3">
      <c r="A27" s="133"/>
      <c r="B27" s="139"/>
      <c r="C27" s="3" t="s">
        <v>26</v>
      </c>
      <c r="D27" s="3">
        <v>0</v>
      </c>
      <c r="E27" s="3" t="s">
        <v>22</v>
      </c>
      <c r="F27" s="51"/>
      <c r="G27" s="51"/>
      <c r="H27" s="51"/>
      <c r="I27" s="98"/>
      <c r="K27" s="45"/>
      <c r="L27" s="45"/>
      <c r="M27" s="45"/>
    </row>
    <row r="28" spans="1:13" x14ac:dyDescent="0.3">
      <c r="A28" s="133"/>
      <c r="B28" s="139"/>
      <c r="C28" s="3" t="s">
        <v>125</v>
      </c>
      <c r="D28" s="3">
        <v>1</v>
      </c>
      <c r="E28" s="3" t="s">
        <v>124</v>
      </c>
      <c r="F28" s="51"/>
      <c r="G28" s="51"/>
      <c r="H28" s="51"/>
      <c r="I28" s="98"/>
    </row>
    <row r="29" spans="1:13" x14ac:dyDescent="0.3">
      <c r="A29" s="133"/>
      <c r="B29" s="138">
        <v>8</v>
      </c>
      <c r="C29" s="7" t="s">
        <v>30</v>
      </c>
      <c r="D29" s="7">
        <v>0</v>
      </c>
      <c r="E29" s="7" t="s">
        <v>21</v>
      </c>
      <c r="F29" s="50">
        <v>3.5979999999999999</v>
      </c>
      <c r="G29" s="50" t="s">
        <v>15</v>
      </c>
      <c r="H29" s="50" t="s">
        <v>115</v>
      </c>
      <c r="I29" s="97" t="s">
        <v>116</v>
      </c>
    </row>
    <row r="30" spans="1:13" x14ac:dyDescent="0.3">
      <c r="A30" s="133"/>
      <c r="B30" s="139"/>
      <c r="C30" s="3" t="s">
        <v>26</v>
      </c>
      <c r="D30" s="3">
        <v>0</v>
      </c>
      <c r="E30" s="3" t="s">
        <v>22</v>
      </c>
      <c r="F30" s="51"/>
      <c r="G30" s="51"/>
      <c r="H30" s="51"/>
      <c r="I30" s="98"/>
    </row>
    <row r="31" spans="1:13" x14ac:dyDescent="0.3">
      <c r="A31" s="133"/>
      <c r="B31" s="139"/>
      <c r="C31" s="3" t="s">
        <v>126</v>
      </c>
      <c r="D31" s="3">
        <v>1</v>
      </c>
      <c r="E31" s="3" t="s">
        <v>124</v>
      </c>
      <c r="F31" s="51"/>
      <c r="G31" s="51"/>
      <c r="H31" s="51"/>
      <c r="I31" s="98"/>
    </row>
    <row r="32" spans="1:13" x14ac:dyDescent="0.3">
      <c r="A32" s="133"/>
      <c r="B32" s="138">
        <v>9</v>
      </c>
      <c r="C32" s="7" t="s">
        <v>30</v>
      </c>
      <c r="D32" s="7">
        <v>0</v>
      </c>
      <c r="E32" s="7" t="s">
        <v>21</v>
      </c>
      <c r="F32" s="50">
        <v>3.5979999999999999</v>
      </c>
      <c r="G32" s="50" t="s">
        <v>15</v>
      </c>
      <c r="H32" s="50" t="s">
        <v>115</v>
      </c>
      <c r="I32" s="97" t="s">
        <v>116</v>
      </c>
    </row>
    <row r="33" spans="1:13" x14ac:dyDescent="0.3">
      <c r="A33" s="133"/>
      <c r="B33" s="139"/>
      <c r="C33" s="3" t="s">
        <v>26</v>
      </c>
      <c r="D33" s="3">
        <v>0</v>
      </c>
      <c r="E33" s="3" t="s">
        <v>22</v>
      </c>
      <c r="F33" s="51"/>
      <c r="G33" s="51"/>
      <c r="H33" s="51"/>
      <c r="I33" s="98"/>
    </row>
    <row r="34" spans="1:13" x14ac:dyDescent="0.3">
      <c r="A34" s="133"/>
      <c r="B34" s="139"/>
      <c r="C34" s="32" t="s">
        <v>127</v>
      </c>
      <c r="D34" s="32">
        <v>1</v>
      </c>
      <c r="E34" s="32" t="s">
        <v>124</v>
      </c>
      <c r="F34" s="143"/>
      <c r="G34" s="51"/>
      <c r="H34" s="51"/>
      <c r="I34" s="98"/>
      <c r="L34"/>
      <c r="M34"/>
    </row>
    <row r="35" spans="1:13" x14ac:dyDescent="0.3">
      <c r="A35" s="133"/>
      <c r="B35" s="135">
        <v>10</v>
      </c>
      <c r="C35" s="141" t="s">
        <v>75</v>
      </c>
      <c r="D35" s="141"/>
      <c r="E35" s="141"/>
      <c r="F35" s="141"/>
      <c r="G35" s="138" t="s">
        <v>56</v>
      </c>
      <c r="H35" s="50" t="s">
        <v>115</v>
      </c>
      <c r="I35" s="97" t="s">
        <v>116</v>
      </c>
      <c r="L35"/>
      <c r="M35"/>
    </row>
    <row r="36" spans="1:13" x14ac:dyDescent="0.3">
      <c r="A36" s="133"/>
      <c r="B36" s="136"/>
      <c r="C36" s="141"/>
      <c r="D36" s="141"/>
      <c r="E36" s="141"/>
      <c r="F36" s="141"/>
      <c r="G36" s="139"/>
      <c r="H36" s="51"/>
      <c r="I36" s="98"/>
      <c r="L36"/>
      <c r="M36"/>
    </row>
    <row r="37" spans="1:13" ht="15" thickBot="1" x14ac:dyDescent="0.35">
      <c r="A37" s="134"/>
      <c r="B37" s="137"/>
      <c r="C37" s="142"/>
      <c r="D37" s="142"/>
      <c r="E37" s="142"/>
      <c r="F37" s="142"/>
      <c r="G37" s="140"/>
      <c r="H37" s="111"/>
      <c r="I37" s="112"/>
      <c r="L37"/>
      <c r="M37"/>
    </row>
    <row r="38" spans="1:13" x14ac:dyDescent="0.3">
      <c r="C38" s="1"/>
      <c r="D38" s="1"/>
      <c r="L38"/>
      <c r="M38"/>
    </row>
    <row r="39" spans="1:13" x14ac:dyDescent="0.3">
      <c r="C39" s="1"/>
      <c r="D39" s="1"/>
      <c r="L39"/>
      <c r="M39"/>
    </row>
    <row r="40" spans="1:13" x14ac:dyDescent="0.3">
      <c r="C40" s="1"/>
      <c r="D40" s="1"/>
      <c r="L40"/>
      <c r="M40"/>
    </row>
    <row r="41" spans="1:13" x14ac:dyDescent="0.3">
      <c r="C41" s="1"/>
      <c r="D41" s="1"/>
      <c r="L41"/>
      <c r="M41"/>
    </row>
    <row r="42" spans="1:13" x14ac:dyDescent="0.3">
      <c r="C42" s="1"/>
      <c r="D42" s="1"/>
      <c r="L42"/>
      <c r="M42"/>
    </row>
    <row r="43" spans="1:13" x14ac:dyDescent="0.3">
      <c r="C43" s="1"/>
      <c r="D43" s="1"/>
      <c r="L43"/>
      <c r="M43"/>
    </row>
    <row r="44" spans="1:13" x14ac:dyDescent="0.3">
      <c r="C44" s="1"/>
      <c r="D44" s="1"/>
      <c r="L44"/>
      <c r="M44"/>
    </row>
    <row r="45" spans="1:13" x14ac:dyDescent="0.3">
      <c r="C45" s="1"/>
      <c r="D45" s="1"/>
      <c r="L45"/>
      <c r="M45"/>
    </row>
    <row r="46" spans="1:13" x14ac:dyDescent="0.3">
      <c r="C46" s="1"/>
      <c r="D46" s="1"/>
      <c r="L46"/>
      <c r="M46"/>
    </row>
    <row r="47" spans="1:13" x14ac:dyDescent="0.3">
      <c r="C47" s="1"/>
      <c r="D47" s="1"/>
      <c r="L47"/>
      <c r="M47"/>
    </row>
    <row r="48" spans="1:13" x14ac:dyDescent="0.3">
      <c r="C48" s="1"/>
      <c r="D48" s="1"/>
      <c r="L48"/>
      <c r="M48"/>
    </row>
    <row r="49" spans="3:13" x14ac:dyDescent="0.3">
      <c r="C49" s="1"/>
      <c r="D49" s="1"/>
      <c r="L49"/>
      <c r="M49"/>
    </row>
    <row r="50" spans="3:13" x14ac:dyDescent="0.3">
      <c r="C50" s="1"/>
      <c r="D50" s="1"/>
      <c r="L50"/>
      <c r="M50"/>
    </row>
    <row r="51" spans="3:13" x14ac:dyDescent="0.3">
      <c r="C51" s="1"/>
      <c r="D51" s="1"/>
      <c r="L51"/>
      <c r="M51"/>
    </row>
    <row r="52" spans="3:13" x14ac:dyDescent="0.3">
      <c r="C52" s="1"/>
      <c r="D52" s="1"/>
      <c r="L52"/>
      <c r="M52"/>
    </row>
    <row r="53" spans="3:13" x14ac:dyDescent="0.3">
      <c r="C53" s="1"/>
      <c r="D53" s="1"/>
      <c r="L53"/>
      <c r="M53"/>
    </row>
    <row r="54" spans="3:13" x14ac:dyDescent="0.3">
      <c r="C54" s="1"/>
      <c r="D54" s="1"/>
      <c r="L54"/>
      <c r="M54"/>
    </row>
    <row r="55" spans="3:13" x14ac:dyDescent="0.3">
      <c r="C55" s="1"/>
      <c r="D55" s="1"/>
      <c r="L55"/>
      <c r="M55"/>
    </row>
    <row r="56" spans="3:13" x14ac:dyDescent="0.3">
      <c r="C56" s="1"/>
      <c r="D56" s="1"/>
      <c r="L56"/>
      <c r="M56"/>
    </row>
    <row r="57" spans="3:13" x14ac:dyDescent="0.3">
      <c r="C57" s="1"/>
      <c r="D57" s="1"/>
      <c r="L57"/>
      <c r="M57"/>
    </row>
    <row r="58" spans="3:13" x14ac:dyDescent="0.3">
      <c r="C58" s="1"/>
      <c r="D58" s="1"/>
      <c r="L58"/>
      <c r="M58"/>
    </row>
    <row r="59" spans="3:13" x14ac:dyDescent="0.3">
      <c r="C59" s="1"/>
      <c r="D59" s="1"/>
      <c r="L59"/>
      <c r="M59"/>
    </row>
    <row r="60" spans="3:13" x14ac:dyDescent="0.3">
      <c r="C60" s="1"/>
      <c r="D60" s="1"/>
      <c r="L60"/>
      <c r="M60"/>
    </row>
    <row r="61" spans="3:13" x14ac:dyDescent="0.3">
      <c r="C61" s="1"/>
      <c r="D61" s="1"/>
      <c r="L61"/>
      <c r="M61"/>
    </row>
    <row r="62" spans="3:13" x14ac:dyDescent="0.3">
      <c r="C62" s="1"/>
      <c r="D62" s="1"/>
      <c r="L62"/>
      <c r="M62"/>
    </row>
    <row r="63" spans="3:13" x14ac:dyDescent="0.3">
      <c r="C63" s="1"/>
      <c r="D63" s="1"/>
      <c r="L63"/>
      <c r="M63"/>
    </row>
    <row r="64" spans="3:13" x14ac:dyDescent="0.3">
      <c r="C64" s="1"/>
      <c r="D64" s="1"/>
      <c r="L64"/>
      <c r="M64"/>
    </row>
    <row r="65" spans="3:13" x14ac:dyDescent="0.3">
      <c r="C65" s="1"/>
      <c r="D65" s="1"/>
      <c r="L65"/>
      <c r="M65"/>
    </row>
    <row r="66" spans="3:13" x14ac:dyDescent="0.3">
      <c r="C66" s="1"/>
      <c r="D66" s="1"/>
      <c r="L66"/>
      <c r="M66"/>
    </row>
    <row r="67" spans="3:13" x14ac:dyDescent="0.3">
      <c r="C67" s="1"/>
      <c r="D67" s="1"/>
      <c r="L67"/>
      <c r="M67"/>
    </row>
    <row r="68" spans="3:13" x14ac:dyDescent="0.3">
      <c r="C68" s="1"/>
      <c r="D68" s="1"/>
      <c r="L68"/>
      <c r="M68"/>
    </row>
    <row r="69" spans="3:13" x14ac:dyDescent="0.3">
      <c r="C69" s="1"/>
      <c r="D69" s="1"/>
      <c r="L69"/>
      <c r="M69"/>
    </row>
    <row r="70" spans="3:13" x14ac:dyDescent="0.3">
      <c r="C70" s="1"/>
      <c r="D70" s="1"/>
      <c r="L70"/>
      <c r="M70"/>
    </row>
    <row r="71" spans="3:13" x14ac:dyDescent="0.3">
      <c r="C71" s="1"/>
      <c r="D71" s="1"/>
      <c r="L71"/>
      <c r="M71"/>
    </row>
    <row r="72" spans="3:13" x14ac:dyDescent="0.3">
      <c r="C72" s="1"/>
      <c r="D72" s="1"/>
      <c r="L72"/>
      <c r="M72"/>
    </row>
    <row r="73" spans="3:13" x14ac:dyDescent="0.3">
      <c r="C73" s="1"/>
      <c r="D73" s="1"/>
      <c r="L73"/>
      <c r="M73"/>
    </row>
    <row r="74" spans="3:13" x14ac:dyDescent="0.3">
      <c r="C74" s="1"/>
      <c r="D74" s="1"/>
      <c r="L74"/>
      <c r="M74"/>
    </row>
    <row r="75" spans="3:13" x14ac:dyDescent="0.3">
      <c r="C75" s="1"/>
      <c r="D75" s="1"/>
      <c r="L75"/>
      <c r="M75"/>
    </row>
    <row r="76" spans="3:13" x14ac:dyDescent="0.3">
      <c r="C76" s="1"/>
      <c r="D76" s="1"/>
      <c r="L76"/>
      <c r="M76"/>
    </row>
    <row r="77" spans="3:13" x14ac:dyDescent="0.3">
      <c r="C77" s="1"/>
      <c r="D77" s="1"/>
      <c r="L77"/>
      <c r="M77"/>
    </row>
    <row r="78" spans="3:13" x14ac:dyDescent="0.3">
      <c r="C78" s="1"/>
      <c r="D78" s="1"/>
      <c r="L78"/>
      <c r="M78"/>
    </row>
    <row r="79" spans="3:13" x14ac:dyDescent="0.3">
      <c r="C79" s="1"/>
      <c r="D79" s="1"/>
      <c r="L79"/>
      <c r="M79"/>
    </row>
    <row r="80" spans="3:13" x14ac:dyDescent="0.3">
      <c r="C80" s="1"/>
      <c r="D80" s="1"/>
      <c r="L80"/>
      <c r="M80"/>
    </row>
    <row r="81" spans="3:13" x14ac:dyDescent="0.3">
      <c r="C81" s="1"/>
      <c r="D81" s="1"/>
      <c r="L81"/>
      <c r="M81"/>
    </row>
    <row r="82" spans="3:13" x14ac:dyDescent="0.3">
      <c r="C82" s="1"/>
      <c r="D82" s="1"/>
      <c r="L82"/>
      <c r="M82"/>
    </row>
    <row r="83" spans="3:13" x14ac:dyDescent="0.3">
      <c r="C83" s="1"/>
      <c r="D83" s="1"/>
      <c r="L83"/>
      <c r="M83"/>
    </row>
    <row r="84" spans="3:13" x14ac:dyDescent="0.3">
      <c r="C84" s="1"/>
      <c r="D84" s="1"/>
      <c r="L84"/>
      <c r="M84"/>
    </row>
    <row r="85" spans="3:13" x14ac:dyDescent="0.3">
      <c r="C85" s="1"/>
      <c r="D85" s="1"/>
      <c r="L85"/>
      <c r="M85"/>
    </row>
    <row r="86" spans="3:13" x14ac:dyDescent="0.3">
      <c r="C86" s="1"/>
      <c r="D86" s="1"/>
      <c r="L86"/>
      <c r="M86"/>
    </row>
    <row r="87" spans="3:13" x14ac:dyDescent="0.3">
      <c r="C87" s="1"/>
      <c r="D87" s="1"/>
      <c r="L87"/>
      <c r="M87"/>
    </row>
    <row r="88" spans="3:13" x14ac:dyDescent="0.3">
      <c r="C88" s="1"/>
      <c r="D88" s="1"/>
      <c r="L88"/>
      <c r="M88"/>
    </row>
    <row r="89" spans="3:13" x14ac:dyDescent="0.3">
      <c r="C89" s="1"/>
      <c r="D89" s="1"/>
      <c r="L89"/>
      <c r="M89"/>
    </row>
    <row r="90" spans="3:13" x14ac:dyDescent="0.3">
      <c r="C90" s="1"/>
      <c r="D90" s="1"/>
      <c r="L90"/>
      <c r="M90"/>
    </row>
    <row r="91" spans="3:13" x14ac:dyDescent="0.3">
      <c r="C91" s="1"/>
      <c r="D91" s="1"/>
      <c r="L91"/>
      <c r="M91"/>
    </row>
    <row r="92" spans="3:13" x14ac:dyDescent="0.3">
      <c r="C92" s="1"/>
      <c r="D92" s="1"/>
      <c r="L92"/>
      <c r="M92"/>
    </row>
    <row r="93" spans="3:13" x14ac:dyDescent="0.3">
      <c r="C93" s="1"/>
      <c r="D93" s="1"/>
      <c r="L93"/>
      <c r="M93"/>
    </row>
    <row r="94" spans="3:13" x14ac:dyDescent="0.3">
      <c r="C94" s="1"/>
      <c r="D94" s="1"/>
      <c r="L94"/>
      <c r="M94"/>
    </row>
    <row r="95" spans="3:13" x14ac:dyDescent="0.3">
      <c r="C95" s="1"/>
      <c r="D95" s="1"/>
      <c r="L95"/>
      <c r="M95"/>
    </row>
    <row r="96" spans="3:13" x14ac:dyDescent="0.3">
      <c r="C96" s="1"/>
      <c r="D96" s="1"/>
      <c r="L96"/>
      <c r="M96"/>
    </row>
    <row r="97" spans="3:13" x14ac:dyDescent="0.3">
      <c r="C97" s="1"/>
      <c r="D97" s="1"/>
      <c r="L97"/>
      <c r="M97"/>
    </row>
    <row r="98" spans="3:13" x14ac:dyDescent="0.3">
      <c r="C98" s="1"/>
      <c r="D98" s="1"/>
      <c r="L98"/>
      <c r="M98"/>
    </row>
    <row r="99" spans="3:13" x14ac:dyDescent="0.3">
      <c r="C99" s="1"/>
      <c r="D99" s="1"/>
      <c r="L99"/>
      <c r="M99"/>
    </row>
    <row r="100" spans="3:13" x14ac:dyDescent="0.3">
      <c r="C100" s="1"/>
      <c r="D100" s="1"/>
      <c r="L100"/>
      <c r="M100"/>
    </row>
    <row r="101" spans="3:13" x14ac:dyDescent="0.3">
      <c r="C101" s="1"/>
      <c r="D101" s="1"/>
      <c r="L101"/>
      <c r="M101"/>
    </row>
    <row r="102" spans="3:13" x14ac:dyDescent="0.3">
      <c r="C102" s="1"/>
      <c r="D102" s="1"/>
      <c r="L102"/>
      <c r="M102"/>
    </row>
    <row r="103" spans="3:13" x14ac:dyDescent="0.3">
      <c r="C103" s="1"/>
      <c r="D103" s="1"/>
      <c r="L103"/>
      <c r="M103"/>
    </row>
    <row r="104" spans="3:13" x14ac:dyDescent="0.3">
      <c r="L104"/>
      <c r="M104"/>
    </row>
    <row r="105" spans="3:13" x14ac:dyDescent="0.3">
      <c r="L105"/>
      <c r="M105"/>
    </row>
    <row r="106" spans="3:13" x14ac:dyDescent="0.3">
      <c r="L106"/>
      <c r="M106"/>
    </row>
    <row r="107" spans="3:13" x14ac:dyDescent="0.3">
      <c r="L107"/>
      <c r="M107"/>
    </row>
    <row r="108" spans="3:13" x14ac:dyDescent="0.3">
      <c r="L108"/>
      <c r="M108"/>
    </row>
    <row r="109" spans="3:13" x14ac:dyDescent="0.3">
      <c r="L109"/>
      <c r="M109"/>
    </row>
    <row r="110" spans="3:13" x14ac:dyDescent="0.3">
      <c r="L110"/>
      <c r="M110"/>
    </row>
    <row r="111" spans="3:13" x14ac:dyDescent="0.3">
      <c r="L111"/>
      <c r="M111"/>
    </row>
    <row r="112" spans="3:13" x14ac:dyDescent="0.3">
      <c r="L112"/>
      <c r="M112"/>
    </row>
    <row r="113" customFormat="1" x14ac:dyDescent="0.3"/>
    <row r="114" customFormat="1" x14ac:dyDescent="0.3"/>
  </sheetData>
  <mergeCells count="80">
    <mergeCell ref="I6:I7"/>
    <mergeCell ref="A2:B2"/>
    <mergeCell ref="E2:I2"/>
    <mergeCell ref="A3:B3"/>
    <mergeCell ref="E3:I3"/>
    <mergeCell ref="A4:B4"/>
    <mergeCell ref="E4:I4"/>
    <mergeCell ref="A6:A7"/>
    <mergeCell ref="B6:B7"/>
    <mergeCell ref="C6:F6"/>
    <mergeCell ref="G6:G7"/>
    <mergeCell ref="H6:H7"/>
    <mergeCell ref="I14:I16"/>
    <mergeCell ref="K8:L8"/>
    <mergeCell ref="M9:M10"/>
    <mergeCell ref="N9:N10"/>
    <mergeCell ref="A11:A13"/>
    <mergeCell ref="B11:B13"/>
    <mergeCell ref="F11:F13"/>
    <mergeCell ref="G11:G13"/>
    <mergeCell ref="H11:H13"/>
    <mergeCell ref="I11:I13"/>
    <mergeCell ref="A8:A10"/>
    <mergeCell ref="B8:B10"/>
    <mergeCell ref="F8:F10"/>
    <mergeCell ref="G8:G10"/>
    <mergeCell ref="H8:H10"/>
    <mergeCell ref="I8:I10"/>
    <mergeCell ref="A23:A25"/>
    <mergeCell ref="K16:N16"/>
    <mergeCell ref="K17:L17"/>
    <mergeCell ref="K18:L18"/>
    <mergeCell ref="A17:A19"/>
    <mergeCell ref="B17:B19"/>
    <mergeCell ref="F17:F19"/>
    <mergeCell ref="G17:G19"/>
    <mergeCell ref="H17:H19"/>
    <mergeCell ref="I17:I19"/>
    <mergeCell ref="K19:L19"/>
    <mergeCell ref="A14:A16"/>
    <mergeCell ref="B14:B16"/>
    <mergeCell ref="F14:F16"/>
    <mergeCell ref="G14:G16"/>
    <mergeCell ref="H14:H16"/>
    <mergeCell ref="B23:B25"/>
    <mergeCell ref="F23:F25"/>
    <mergeCell ref="G23:G25"/>
    <mergeCell ref="H23:H25"/>
    <mergeCell ref="I23:I25"/>
    <mergeCell ref="A20:A22"/>
    <mergeCell ref="B20:B22"/>
    <mergeCell ref="G20:G22"/>
    <mergeCell ref="H20:H22"/>
    <mergeCell ref="I20:I22"/>
    <mergeCell ref="F20:F22"/>
    <mergeCell ref="F26:F28"/>
    <mergeCell ref="G26:G28"/>
    <mergeCell ref="H26:H28"/>
    <mergeCell ref="I26:I28"/>
    <mergeCell ref="K21:M23"/>
    <mergeCell ref="G35:G37"/>
    <mergeCell ref="H35:H37"/>
    <mergeCell ref="I35:I37"/>
    <mergeCell ref="C35:F37"/>
    <mergeCell ref="B29:B31"/>
    <mergeCell ref="F29:F31"/>
    <mergeCell ref="G29:G31"/>
    <mergeCell ref="H29:H31"/>
    <mergeCell ref="I29:I31"/>
    <mergeCell ref="B32:B34"/>
    <mergeCell ref="F32:F34"/>
    <mergeCell ref="G32:G34"/>
    <mergeCell ref="H32:H34"/>
    <mergeCell ref="I32:I34"/>
    <mergeCell ref="A26:A28"/>
    <mergeCell ref="A29:A31"/>
    <mergeCell ref="A32:A34"/>
    <mergeCell ref="A35:A37"/>
    <mergeCell ref="B35:B37"/>
    <mergeCell ref="B26:B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89F28-413E-4606-BEFF-294AE6CED69D}">
  <dimension ref="A1:N74"/>
  <sheetViews>
    <sheetView zoomScale="80" zoomScaleNormal="80" workbookViewId="0">
      <selection activeCell="H14" sqref="H14:H16"/>
    </sheetView>
  </sheetViews>
  <sheetFormatPr defaultRowHeight="14.4" x14ac:dyDescent="0.3"/>
  <cols>
    <col min="1" max="1" width="28.88671875" customWidth="1"/>
    <col min="3" max="3" width="53.44140625" bestFit="1" customWidth="1"/>
    <col min="11" max="11" width="15.77734375" bestFit="1" customWidth="1"/>
    <col min="12" max="12" width="19.21875" style="1" bestFit="1" customWidth="1"/>
    <col min="13" max="13" width="32.44140625" style="1" customWidth="1"/>
    <col min="14" max="14" width="12.44140625" bestFit="1" customWidth="1"/>
  </cols>
  <sheetData>
    <row r="1" spans="1:14" ht="18" x14ac:dyDescent="0.35">
      <c r="A1" s="33"/>
      <c r="B1" s="34"/>
      <c r="C1" s="35" t="s">
        <v>131</v>
      </c>
      <c r="D1" s="34"/>
      <c r="E1" s="34"/>
      <c r="F1" s="34"/>
      <c r="G1" s="34"/>
      <c r="H1" s="34"/>
      <c r="I1" s="36"/>
    </row>
    <row r="2" spans="1:14" ht="15" thickBot="1" x14ac:dyDescent="0.35">
      <c r="A2" s="150" t="s">
        <v>134</v>
      </c>
      <c r="B2" s="151"/>
      <c r="C2" s="2"/>
      <c r="D2" s="2"/>
      <c r="E2" s="152" t="s">
        <v>163</v>
      </c>
      <c r="F2" s="152"/>
      <c r="G2" s="152"/>
      <c r="H2" s="152"/>
      <c r="I2" s="153"/>
    </row>
    <row r="3" spans="1:14" ht="15" thickBot="1" x14ac:dyDescent="0.35">
      <c r="A3" s="150" t="s">
        <v>88</v>
      </c>
      <c r="B3" s="151"/>
      <c r="C3" s="2"/>
      <c r="D3" s="2"/>
      <c r="E3" s="152" t="s">
        <v>132</v>
      </c>
      <c r="F3" s="152"/>
      <c r="G3" s="152"/>
      <c r="H3" s="152"/>
      <c r="I3" s="153"/>
      <c r="K3" s="39"/>
      <c r="L3" s="40" t="s">
        <v>95</v>
      </c>
      <c r="M3" s="41" t="s">
        <v>94</v>
      </c>
    </row>
    <row r="4" spans="1:14" ht="15" thickBot="1" x14ac:dyDescent="0.35">
      <c r="A4" s="150" t="s">
        <v>89</v>
      </c>
      <c r="B4" s="151"/>
      <c r="C4" s="2"/>
      <c r="D4" s="2"/>
      <c r="E4" s="152" t="s">
        <v>92</v>
      </c>
      <c r="F4" s="152"/>
      <c r="G4" s="152"/>
      <c r="H4" s="152"/>
      <c r="I4" s="153"/>
      <c r="K4" s="42" t="s">
        <v>164</v>
      </c>
      <c r="L4" s="43">
        <f>SUM(F8:F19)*1000</f>
        <v>16801</v>
      </c>
      <c r="M4" s="44">
        <v>4320</v>
      </c>
    </row>
    <row r="5" spans="1:14" ht="15" thickBot="1" x14ac:dyDescent="0.35">
      <c r="A5" s="48"/>
      <c r="B5" s="9"/>
      <c r="C5" s="9" t="s">
        <v>133</v>
      </c>
      <c r="D5" s="9"/>
      <c r="E5" s="9"/>
      <c r="F5" s="9"/>
      <c r="G5" s="9"/>
      <c r="H5" s="9"/>
      <c r="I5" s="38"/>
      <c r="L5"/>
      <c r="M5"/>
    </row>
    <row r="6" spans="1:14" ht="15" thickBot="1" x14ac:dyDescent="0.35">
      <c r="A6" s="146" t="s">
        <v>11</v>
      </c>
      <c r="B6" s="54" t="s">
        <v>3</v>
      </c>
      <c r="C6" s="56" t="s">
        <v>8</v>
      </c>
      <c r="D6" s="57"/>
      <c r="E6" s="57"/>
      <c r="F6" s="58"/>
      <c r="G6" s="54" t="s">
        <v>9</v>
      </c>
      <c r="H6" s="72" t="s">
        <v>24</v>
      </c>
      <c r="I6" s="127" t="s">
        <v>10</v>
      </c>
      <c r="L6"/>
      <c r="M6"/>
    </row>
    <row r="7" spans="1:14" ht="15" thickBot="1" x14ac:dyDescent="0.35">
      <c r="A7" s="147"/>
      <c r="B7" s="55"/>
      <c r="C7" s="28" t="s">
        <v>4</v>
      </c>
      <c r="D7" s="29" t="s">
        <v>5</v>
      </c>
      <c r="E7" s="30" t="s">
        <v>6</v>
      </c>
      <c r="F7" s="29" t="s">
        <v>7</v>
      </c>
      <c r="G7" s="55"/>
      <c r="H7" s="73"/>
      <c r="I7" s="128"/>
    </row>
    <row r="8" spans="1:14" ht="15" thickBot="1" x14ac:dyDescent="0.35">
      <c r="A8" s="145"/>
      <c r="B8" s="138">
        <v>1</v>
      </c>
      <c r="C8" s="7" t="s">
        <v>30</v>
      </c>
      <c r="D8" s="7">
        <v>0</v>
      </c>
      <c r="E8" s="7" t="s">
        <v>21</v>
      </c>
      <c r="F8" s="50">
        <v>15.705</v>
      </c>
      <c r="G8" s="50" t="s">
        <v>128</v>
      </c>
      <c r="H8" s="50" t="s">
        <v>115</v>
      </c>
      <c r="I8" s="97" t="s">
        <v>116</v>
      </c>
      <c r="K8" s="93" t="s">
        <v>93</v>
      </c>
      <c r="L8" s="94"/>
      <c r="M8" s="21" t="s">
        <v>96</v>
      </c>
      <c r="N8" s="19" t="s">
        <v>98</v>
      </c>
    </row>
    <row r="9" spans="1:14" x14ac:dyDescent="0.3">
      <c r="A9" s="133"/>
      <c r="B9" s="139"/>
      <c r="C9" s="3" t="s">
        <v>26</v>
      </c>
      <c r="D9" s="3">
        <v>0</v>
      </c>
      <c r="E9" s="3" t="s">
        <v>22</v>
      </c>
      <c r="F9" s="51"/>
      <c r="G9" s="51"/>
      <c r="H9" s="51"/>
      <c r="I9" s="98"/>
      <c r="K9" s="16" t="s">
        <v>30</v>
      </c>
      <c r="L9" s="14">
        <v>0</v>
      </c>
      <c r="M9" s="95" t="s">
        <v>97</v>
      </c>
      <c r="N9" s="64">
        <f>L10</f>
        <v>849.2</v>
      </c>
    </row>
    <row r="10" spans="1:14" x14ac:dyDescent="0.3">
      <c r="A10" s="133"/>
      <c r="B10" s="139"/>
      <c r="C10" s="3" t="s">
        <v>2</v>
      </c>
      <c r="D10" s="3">
        <v>1</v>
      </c>
      <c r="E10" s="3" t="s">
        <v>135</v>
      </c>
      <c r="F10" s="51"/>
      <c r="G10" s="51"/>
      <c r="H10" s="51"/>
      <c r="I10" s="98"/>
      <c r="K10" s="17" t="s">
        <v>26</v>
      </c>
      <c r="L10" s="12">
        <v>849.2</v>
      </c>
      <c r="M10" s="96"/>
      <c r="N10" s="65"/>
    </row>
    <row r="11" spans="1:14" x14ac:dyDescent="0.3">
      <c r="A11" s="133"/>
      <c r="B11" s="139">
        <v>2</v>
      </c>
      <c r="C11" s="7" t="s">
        <v>30</v>
      </c>
      <c r="D11" s="7">
        <v>0</v>
      </c>
      <c r="E11" s="7" t="s">
        <v>21</v>
      </c>
      <c r="F11" s="50">
        <v>0.38200000000000001</v>
      </c>
      <c r="G11" s="50" t="s">
        <v>15</v>
      </c>
      <c r="H11" s="50" t="s">
        <v>17</v>
      </c>
      <c r="I11" s="97" t="s">
        <v>136</v>
      </c>
      <c r="K11" s="46" t="s">
        <v>2</v>
      </c>
      <c r="L11" s="47">
        <v>15705</v>
      </c>
      <c r="M11" s="49">
        <v>1</v>
      </c>
      <c r="N11" s="20">
        <f>M11*L11</f>
        <v>15705</v>
      </c>
    </row>
    <row r="12" spans="1:14" x14ac:dyDescent="0.3">
      <c r="A12" s="133"/>
      <c r="B12" s="139"/>
      <c r="C12" s="3" t="s">
        <v>137</v>
      </c>
      <c r="D12" s="3">
        <v>8</v>
      </c>
      <c r="E12" s="3" t="s">
        <v>22</v>
      </c>
      <c r="F12" s="51"/>
      <c r="G12" s="51"/>
      <c r="H12" s="51"/>
      <c r="I12" s="98"/>
      <c r="K12" s="46" t="s">
        <v>32</v>
      </c>
      <c r="L12" s="47">
        <v>246.5</v>
      </c>
      <c r="M12" s="46">
        <v>1</v>
      </c>
      <c r="N12" s="12">
        <f t="shared" ref="N12" si="0">M12*L12</f>
        <v>246.5</v>
      </c>
    </row>
    <row r="13" spans="1:14" ht="15" thickBot="1" x14ac:dyDescent="0.35">
      <c r="A13" s="133"/>
      <c r="B13" s="139"/>
      <c r="C13" s="3" t="s">
        <v>138</v>
      </c>
      <c r="D13" s="3">
        <v>3</v>
      </c>
      <c r="E13" s="3" t="s">
        <v>0</v>
      </c>
      <c r="F13" s="51"/>
      <c r="G13" s="51"/>
      <c r="H13" s="51"/>
      <c r="I13" s="98"/>
      <c r="K13" s="18" t="s">
        <v>87</v>
      </c>
      <c r="L13" s="15">
        <f>SUM(M4:M4)</f>
        <v>4320</v>
      </c>
      <c r="M13" s="18">
        <v>0.75</v>
      </c>
      <c r="N13" s="15">
        <f>M13*L13</f>
        <v>3240</v>
      </c>
    </row>
    <row r="14" spans="1:14" x14ac:dyDescent="0.3">
      <c r="A14" s="133"/>
      <c r="B14" s="139">
        <v>3</v>
      </c>
      <c r="C14" s="7" t="s">
        <v>30</v>
      </c>
      <c r="D14" s="7">
        <v>0</v>
      </c>
      <c r="E14" s="7" t="s">
        <v>21</v>
      </c>
      <c r="F14" s="50">
        <v>0.35899999999999999</v>
      </c>
      <c r="G14" s="50" t="s">
        <v>15</v>
      </c>
      <c r="H14" s="50" t="s">
        <v>17</v>
      </c>
      <c r="I14" s="97" t="s">
        <v>14</v>
      </c>
    </row>
    <row r="15" spans="1:14" ht="15" thickBot="1" x14ac:dyDescent="0.35">
      <c r="A15" s="133"/>
      <c r="B15" s="139"/>
      <c r="C15" s="3" t="s">
        <v>139</v>
      </c>
      <c r="D15" s="3">
        <v>9</v>
      </c>
      <c r="E15" s="3" t="s">
        <v>22</v>
      </c>
      <c r="F15" s="51"/>
      <c r="G15" s="51"/>
      <c r="H15" s="51"/>
      <c r="I15" s="98"/>
      <c r="K15" s="66"/>
      <c r="L15" s="66"/>
      <c r="M15" s="66"/>
      <c r="N15" s="66"/>
    </row>
    <row r="16" spans="1:14" x14ac:dyDescent="0.3">
      <c r="A16" s="133"/>
      <c r="B16" s="139"/>
      <c r="C16" s="3" t="s">
        <v>140</v>
      </c>
      <c r="D16" s="3">
        <v>6</v>
      </c>
      <c r="E16" s="3" t="s">
        <v>0</v>
      </c>
      <c r="F16" s="51"/>
      <c r="G16" s="51"/>
      <c r="H16" s="51"/>
      <c r="I16" s="98"/>
      <c r="K16" s="74" t="s">
        <v>99</v>
      </c>
      <c r="L16" s="75"/>
      <c r="M16" s="11">
        <f>SUM(N9:N13)/1000</f>
        <v>20.040700000000001</v>
      </c>
    </row>
    <row r="17" spans="1:13" x14ac:dyDescent="0.3">
      <c r="A17" s="144"/>
      <c r="B17" s="139">
        <v>4</v>
      </c>
      <c r="C17" s="7" t="s">
        <v>30</v>
      </c>
      <c r="D17" s="7">
        <v>0</v>
      </c>
      <c r="E17" s="7" t="s">
        <v>21</v>
      </c>
      <c r="F17" s="50">
        <v>0.35499999999999998</v>
      </c>
      <c r="G17" s="50" t="s">
        <v>15</v>
      </c>
      <c r="H17" s="50" t="s">
        <v>17</v>
      </c>
      <c r="I17" s="97" t="s">
        <v>12</v>
      </c>
      <c r="K17" s="76" t="s">
        <v>100</v>
      </c>
      <c r="L17" s="77"/>
      <c r="M17" s="12">
        <f>M16*1000/(208*1.732)</f>
        <v>55.6290526736543</v>
      </c>
    </row>
    <row r="18" spans="1:13" ht="15" thickBot="1" x14ac:dyDescent="0.35">
      <c r="A18" s="144"/>
      <c r="B18" s="139"/>
      <c r="C18" s="3" t="s">
        <v>141</v>
      </c>
      <c r="D18" s="3">
        <v>0</v>
      </c>
      <c r="E18" s="3" t="s">
        <v>22</v>
      </c>
      <c r="F18" s="51"/>
      <c r="G18" s="51"/>
      <c r="H18" s="51"/>
      <c r="I18" s="98"/>
      <c r="K18" s="78" t="s">
        <v>101</v>
      </c>
      <c r="L18" s="79"/>
      <c r="M18" s="13">
        <f>SUM(M4:M4)/SUM(L4:L4)</f>
        <v>0.25712755193143266</v>
      </c>
    </row>
    <row r="19" spans="1:13" ht="15" thickBot="1" x14ac:dyDescent="0.35">
      <c r="A19" s="144"/>
      <c r="B19" s="139"/>
      <c r="C19" s="3" t="s">
        <v>142</v>
      </c>
      <c r="D19" s="3">
        <v>2</v>
      </c>
      <c r="E19" s="3" t="s">
        <v>0</v>
      </c>
      <c r="F19" s="51"/>
      <c r="G19" s="51"/>
      <c r="H19" s="51"/>
      <c r="I19" s="98"/>
    </row>
    <row r="20" spans="1:13" x14ac:dyDescent="0.3">
      <c r="A20" s="133"/>
      <c r="B20" s="138">
        <v>5</v>
      </c>
      <c r="C20" s="113" t="s">
        <v>75</v>
      </c>
      <c r="D20" s="114"/>
      <c r="E20" s="114"/>
      <c r="F20" s="115"/>
      <c r="G20" s="50" t="s">
        <v>15</v>
      </c>
      <c r="H20" s="50" t="s">
        <v>17</v>
      </c>
      <c r="I20" s="97" t="s">
        <v>13</v>
      </c>
      <c r="K20" s="99" t="s">
        <v>143</v>
      </c>
      <c r="L20" s="100"/>
      <c r="M20" s="101"/>
    </row>
    <row r="21" spans="1:13" x14ac:dyDescent="0.3">
      <c r="A21" s="133"/>
      <c r="B21" s="139"/>
      <c r="C21" s="116"/>
      <c r="D21" s="117"/>
      <c r="E21" s="117"/>
      <c r="F21" s="118"/>
      <c r="G21" s="51"/>
      <c r="H21" s="51"/>
      <c r="I21" s="98"/>
      <c r="K21" s="102"/>
      <c r="L21" s="103"/>
      <c r="M21" s="104"/>
    </row>
    <row r="22" spans="1:13" ht="14.4" customHeight="1" thickBot="1" x14ac:dyDescent="0.35">
      <c r="A22" s="133"/>
      <c r="B22" s="139"/>
      <c r="C22" s="148"/>
      <c r="D22" s="149"/>
      <c r="E22" s="149"/>
      <c r="F22" s="138"/>
      <c r="G22" s="51"/>
      <c r="H22" s="51"/>
      <c r="I22" s="98"/>
      <c r="K22" s="105"/>
      <c r="L22" s="106"/>
      <c r="M22" s="107"/>
    </row>
    <row r="23" spans="1:13" x14ac:dyDescent="0.3">
      <c r="A23" s="133"/>
      <c r="B23" s="138">
        <v>6</v>
      </c>
      <c r="C23" s="113" t="s">
        <v>75</v>
      </c>
      <c r="D23" s="114"/>
      <c r="E23" s="114"/>
      <c r="F23" s="115"/>
      <c r="G23" s="50" t="s">
        <v>15</v>
      </c>
      <c r="H23" s="50" t="s">
        <v>17</v>
      </c>
      <c r="I23" s="97" t="s">
        <v>14</v>
      </c>
      <c r="K23" s="45"/>
      <c r="L23" s="45"/>
      <c r="M23" s="45"/>
    </row>
    <row r="24" spans="1:13" x14ac:dyDescent="0.3">
      <c r="A24" s="133"/>
      <c r="B24" s="139"/>
      <c r="C24" s="116"/>
      <c r="D24" s="117"/>
      <c r="E24" s="117"/>
      <c r="F24" s="118"/>
      <c r="G24" s="51"/>
      <c r="H24" s="51"/>
      <c r="I24" s="98"/>
      <c r="K24" s="45"/>
      <c r="L24" s="45"/>
      <c r="M24" s="45"/>
    </row>
    <row r="25" spans="1:13" x14ac:dyDescent="0.3">
      <c r="A25" s="133"/>
      <c r="B25" s="139"/>
      <c r="C25" s="148"/>
      <c r="D25" s="149"/>
      <c r="E25" s="149"/>
      <c r="F25" s="138"/>
      <c r="G25" s="51"/>
      <c r="H25" s="51"/>
      <c r="I25" s="98"/>
      <c r="K25" s="45"/>
      <c r="L25" s="45"/>
      <c r="M25" s="45"/>
    </row>
    <row r="26" spans="1:13" x14ac:dyDescent="0.3">
      <c r="A26" s="133"/>
      <c r="B26" s="138">
        <v>7</v>
      </c>
      <c r="C26" s="113" t="s">
        <v>75</v>
      </c>
      <c r="D26" s="114"/>
      <c r="E26" s="114"/>
      <c r="F26" s="115"/>
      <c r="G26" s="50" t="s">
        <v>15</v>
      </c>
      <c r="H26" s="50" t="s">
        <v>17</v>
      </c>
      <c r="I26" s="97" t="s">
        <v>12</v>
      </c>
      <c r="K26" s="45"/>
      <c r="L26" s="45"/>
      <c r="M26" s="45"/>
    </row>
    <row r="27" spans="1:13" x14ac:dyDescent="0.3">
      <c r="A27" s="133"/>
      <c r="B27" s="139"/>
      <c r="C27" s="116"/>
      <c r="D27" s="117"/>
      <c r="E27" s="117"/>
      <c r="F27" s="118"/>
      <c r="G27" s="51"/>
      <c r="H27" s="51"/>
      <c r="I27" s="98"/>
    </row>
    <row r="28" spans="1:13" ht="15" thickBot="1" x14ac:dyDescent="0.35">
      <c r="A28" s="134"/>
      <c r="B28" s="140"/>
      <c r="C28" s="119"/>
      <c r="D28" s="120"/>
      <c r="E28" s="120"/>
      <c r="F28" s="121"/>
      <c r="G28" s="111"/>
      <c r="H28" s="111"/>
      <c r="I28" s="112"/>
      <c r="L28"/>
      <c r="M28"/>
    </row>
    <row r="29" spans="1:13" x14ac:dyDescent="0.3">
      <c r="C29" s="1"/>
      <c r="D29" s="1"/>
      <c r="L29"/>
      <c r="M29"/>
    </row>
    <row r="30" spans="1:13" x14ac:dyDescent="0.3">
      <c r="C30" s="1"/>
      <c r="D30" s="1"/>
      <c r="L30"/>
      <c r="M30"/>
    </row>
    <row r="31" spans="1:13" x14ac:dyDescent="0.3">
      <c r="C31" s="1"/>
      <c r="D31" s="1"/>
      <c r="L31"/>
      <c r="M31"/>
    </row>
    <row r="32" spans="1:13" x14ac:dyDescent="0.3">
      <c r="C32" s="1"/>
      <c r="D32" s="1"/>
      <c r="L32"/>
      <c r="M32"/>
    </row>
    <row r="33" spans="3:13" x14ac:dyDescent="0.3">
      <c r="C33" s="1"/>
      <c r="D33" s="1"/>
      <c r="L33"/>
      <c r="M33"/>
    </row>
    <row r="34" spans="3:13" x14ac:dyDescent="0.3">
      <c r="C34" s="1"/>
      <c r="D34" s="1"/>
      <c r="L34"/>
      <c r="M34"/>
    </row>
    <row r="35" spans="3:13" x14ac:dyDescent="0.3">
      <c r="C35" s="1"/>
      <c r="D35" s="1"/>
      <c r="L35"/>
      <c r="M35"/>
    </row>
    <row r="36" spans="3:13" x14ac:dyDescent="0.3">
      <c r="C36" s="1"/>
      <c r="D36" s="1"/>
      <c r="L36"/>
      <c r="M36"/>
    </row>
    <row r="37" spans="3:13" x14ac:dyDescent="0.3">
      <c r="C37" s="1"/>
      <c r="D37" s="1"/>
      <c r="L37"/>
      <c r="M37"/>
    </row>
    <row r="38" spans="3:13" x14ac:dyDescent="0.3">
      <c r="C38" s="1"/>
      <c r="D38" s="1"/>
      <c r="L38"/>
      <c r="M38"/>
    </row>
    <row r="39" spans="3:13" x14ac:dyDescent="0.3">
      <c r="C39" s="1"/>
      <c r="D39" s="1"/>
      <c r="L39"/>
      <c r="M39"/>
    </row>
    <row r="40" spans="3:13" x14ac:dyDescent="0.3">
      <c r="C40" s="1"/>
      <c r="D40" s="1"/>
      <c r="L40"/>
      <c r="M40"/>
    </row>
    <row r="41" spans="3:13" x14ac:dyDescent="0.3">
      <c r="C41" s="1"/>
      <c r="D41" s="1"/>
      <c r="L41"/>
      <c r="M41"/>
    </row>
    <row r="42" spans="3:13" x14ac:dyDescent="0.3">
      <c r="C42" s="1"/>
      <c r="D42" s="1"/>
      <c r="L42"/>
      <c r="M42"/>
    </row>
    <row r="43" spans="3:13" x14ac:dyDescent="0.3">
      <c r="C43" s="1"/>
      <c r="D43" s="1"/>
      <c r="L43"/>
      <c r="M43"/>
    </row>
    <row r="44" spans="3:13" x14ac:dyDescent="0.3">
      <c r="C44" s="1"/>
      <c r="D44" s="1"/>
      <c r="L44"/>
      <c r="M44"/>
    </row>
    <row r="45" spans="3:13" x14ac:dyDescent="0.3">
      <c r="C45" s="1"/>
      <c r="D45" s="1"/>
      <c r="L45"/>
      <c r="M45"/>
    </row>
    <row r="46" spans="3:13" x14ac:dyDescent="0.3">
      <c r="C46" s="1"/>
      <c r="D46" s="1"/>
      <c r="L46"/>
      <c r="M46"/>
    </row>
    <row r="47" spans="3:13" x14ac:dyDescent="0.3">
      <c r="C47" s="1"/>
      <c r="D47" s="1"/>
      <c r="L47"/>
      <c r="M47"/>
    </row>
    <row r="48" spans="3:13" x14ac:dyDescent="0.3">
      <c r="C48" s="1"/>
      <c r="D48" s="1"/>
      <c r="L48"/>
      <c r="M48"/>
    </row>
    <row r="49" spans="3:13" x14ac:dyDescent="0.3">
      <c r="C49" s="1"/>
      <c r="D49" s="1"/>
      <c r="L49"/>
      <c r="M49"/>
    </row>
    <row r="50" spans="3:13" x14ac:dyDescent="0.3">
      <c r="C50" s="1"/>
      <c r="D50" s="1"/>
      <c r="L50"/>
      <c r="M50"/>
    </row>
    <row r="51" spans="3:13" x14ac:dyDescent="0.3">
      <c r="C51" s="1"/>
      <c r="D51" s="1"/>
      <c r="L51"/>
      <c r="M51"/>
    </row>
    <row r="52" spans="3:13" x14ac:dyDescent="0.3">
      <c r="C52" s="1"/>
      <c r="D52" s="1"/>
      <c r="L52"/>
      <c r="M52"/>
    </row>
    <row r="53" spans="3:13" x14ac:dyDescent="0.3">
      <c r="C53" s="1"/>
      <c r="D53" s="1"/>
      <c r="L53"/>
      <c r="M53"/>
    </row>
    <row r="54" spans="3:13" x14ac:dyDescent="0.3">
      <c r="C54" s="1"/>
      <c r="D54" s="1"/>
      <c r="L54"/>
      <c r="M54"/>
    </row>
    <row r="55" spans="3:13" x14ac:dyDescent="0.3">
      <c r="C55" s="1"/>
      <c r="D55" s="1"/>
      <c r="L55"/>
      <c r="M55"/>
    </row>
    <row r="56" spans="3:13" x14ac:dyDescent="0.3">
      <c r="C56" s="1"/>
      <c r="D56" s="1"/>
      <c r="L56"/>
      <c r="M56"/>
    </row>
    <row r="57" spans="3:13" x14ac:dyDescent="0.3">
      <c r="C57" s="1"/>
      <c r="D57" s="1"/>
      <c r="L57"/>
      <c r="M57"/>
    </row>
    <row r="58" spans="3:13" x14ac:dyDescent="0.3">
      <c r="C58" s="1"/>
      <c r="D58" s="1"/>
      <c r="L58"/>
      <c r="M58"/>
    </row>
    <row r="59" spans="3:13" x14ac:dyDescent="0.3">
      <c r="C59" s="1"/>
      <c r="D59" s="1"/>
      <c r="L59"/>
      <c r="M59"/>
    </row>
    <row r="60" spans="3:13" x14ac:dyDescent="0.3">
      <c r="C60" s="1"/>
      <c r="D60" s="1"/>
      <c r="L60"/>
      <c r="M60"/>
    </row>
    <row r="61" spans="3:13" x14ac:dyDescent="0.3">
      <c r="C61" s="1"/>
      <c r="D61" s="1"/>
      <c r="L61"/>
      <c r="M61"/>
    </row>
    <row r="62" spans="3:13" x14ac:dyDescent="0.3">
      <c r="C62" s="1"/>
      <c r="D62" s="1"/>
      <c r="L62"/>
      <c r="M62"/>
    </row>
    <row r="63" spans="3:13" x14ac:dyDescent="0.3">
      <c r="C63" s="1"/>
      <c r="D63" s="1"/>
      <c r="L63"/>
      <c r="M63"/>
    </row>
    <row r="64" spans="3:13" x14ac:dyDescent="0.3">
      <c r="C64" s="1"/>
      <c r="D64" s="1"/>
      <c r="L64"/>
      <c r="M64"/>
    </row>
    <row r="65" spans="12:13" x14ac:dyDescent="0.3">
      <c r="L65"/>
      <c r="M65"/>
    </row>
    <row r="66" spans="12:13" x14ac:dyDescent="0.3">
      <c r="L66"/>
      <c r="M66"/>
    </row>
    <row r="67" spans="12:13" x14ac:dyDescent="0.3">
      <c r="L67"/>
      <c r="M67"/>
    </row>
    <row r="68" spans="12:13" x14ac:dyDescent="0.3">
      <c r="L68"/>
      <c r="M68"/>
    </row>
    <row r="69" spans="12:13" x14ac:dyDescent="0.3">
      <c r="L69"/>
      <c r="M69"/>
    </row>
    <row r="70" spans="12:13" x14ac:dyDescent="0.3">
      <c r="L70"/>
      <c r="M70"/>
    </row>
    <row r="71" spans="12:13" x14ac:dyDescent="0.3">
      <c r="L71"/>
      <c r="M71"/>
    </row>
    <row r="72" spans="12:13" x14ac:dyDescent="0.3">
      <c r="L72"/>
      <c r="M72"/>
    </row>
    <row r="73" spans="12:13" x14ac:dyDescent="0.3">
      <c r="L73"/>
      <c r="M73"/>
    </row>
    <row r="74" spans="12:13" x14ac:dyDescent="0.3">
      <c r="L74"/>
      <c r="M74"/>
    </row>
  </sheetData>
  <mergeCells count="62">
    <mergeCell ref="I6:I7"/>
    <mergeCell ref="A2:B2"/>
    <mergeCell ref="E2:I2"/>
    <mergeCell ref="A3:B3"/>
    <mergeCell ref="E3:I3"/>
    <mergeCell ref="A4:B4"/>
    <mergeCell ref="E4:I4"/>
    <mergeCell ref="A6:A7"/>
    <mergeCell ref="B6:B7"/>
    <mergeCell ref="C6:F6"/>
    <mergeCell ref="G6:G7"/>
    <mergeCell ref="H6:H7"/>
    <mergeCell ref="K8:L8"/>
    <mergeCell ref="M9:M10"/>
    <mergeCell ref="N9:N10"/>
    <mergeCell ref="A11:A13"/>
    <mergeCell ref="B11:B13"/>
    <mergeCell ref="F11:F13"/>
    <mergeCell ref="G11:G13"/>
    <mergeCell ref="H11:H13"/>
    <mergeCell ref="I11:I13"/>
    <mergeCell ref="A8:A10"/>
    <mergeCell ref="B8:B10"/>
    <mergeCell ref="F8:F10"/>
    <mergeCell ref="G8:G10"/>
    <mergeCell ref="H8:H10"/>
    <mergeCell ref="I8:I10"/>
    <mergeCell ref="K15:N15"/>
    <mergeCell ref="A17:A19"/>
    <mergeCell ref="B17:B19"/>
    <mergeCell ref="F17:F19"/>
    <mergeCell ref="G17:G19"/>
    <mergeCell ref="H17:H19"/>
    <mergeCell ref="I17:I19"/>
    <mergeCell ref="K16:L16"/>
    <mergeCell ref="K17:L17"/>
    <mergeCell ref="K18:L18"/>
    <mergeCell ref="A14:A16"/>
    <mergeCell ref="B14:B16"/>
    <mergeCell ref="F14:F16"/>
    <mergeCell ref="G14:G16"/>
    <mergeCell ref="H14:H16"/>
    <mergeCell ref="I14:I16"/>
    <mergeCell ref="K20:M22"/>
    <mergeCell ref="A23:A25"/>
    <mergeCell ref="B23:B25"/>
    <mergeCell ref="G23:G25"/>
    <mergeCell ref="H23:H25"/>
    <mergeCell ref="I23:I25"/>
    <mergeCell ref="C20:F22"/>
    <mergeCell ref="C23:F25"/>
    <mergeCell ref="A20:A22"/>
    <mergeCell ref="B20:B22"/>
    <mergeCell ref="G20:G22"/>
    <mergeCell ref="H20:H22"/>
    <mergeCell ref="I20:I22"/>
    <mergeCell ref="A26:A28"/>
    <mergeCell ref="B26:B28"/>
    <mergeCell ref="G26:G28"/>
    <mergeCell ref="H26:H28"/>
    <mergeCell ref="I26:I28"/>
    <mergeCell ref="C26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Panel Board 1</vt:lpstr>
      <vt:lpstr>Panel Board 2</vt:lpstr>
      <vt:lpstr>Panel Board 3</vt:lpstr>
      <vt:lpstr>Panel Board 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Soliya</dc:creator>
  <cp:lastModifiedBy>Manan Patel</cp:lastModifiedBy>
  <dcterms:created xsi:type="dcterms:W3CDTF">2015-06-05T18:17:20Z</dcterms:created>
  <dcterms:modified xsi:type="dcterms:W3CDTF">2023-03-05T07:45:52Z</dcterms:modified>
</cp:coreProperties>
</file>