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d28304af87ee3e/Desktop/module1challenge/Crowdfunding Analysis/"/>
    </mc:Choice>
  </mc:AlternateContent>
  <xr:revisionPtr revIDLastSave="1052" documentId="13_ncr:1_{D754642E-E684-4F4D-953B-1821B0424A6E}" xr6:coauthVersionLast="47" xr6:coauthVersionMax="47" xr10:uidLastSave="{3E38DC25-946B-423B-9527-E413ED0874B1}"/>
  <bookViews>
    <workbookView xWindow="-120" yWindow="-120" windowWidth="20730" windowHeight="11160" tabRatio="654" xr2:uid="{00000000-000D-0000-FFFF-FFFF00000000}"/>
  </bookViews>
  <sheets>
    <sheet name="kickstarter" sheetId="1" r:id="rId1"/>
    <sheet name="Theater Outcomes By Launch Date" sheetId="4" r:id="rId2"/>
    <sheet name="Outcomes based on goals" sheetId="11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H9" i="11" s="1"/>
  <c r="D8" i="11"/>
  <c r="H8" i="11" s="1"/>
  <c r="D7" i="11"/>
  <c r="D6" i="11"/>
  <c r="D5" i="11"/>
  <c r="D4" i="11"/>
  <c r="D3" i="11"/>
  <c r="D2" i="11"/>
  <c r="C13" i="11"/>
  <c r="C12" i="11"/>
  <c r="C11" i="11"/>
  <c r="C10" i="11"/>
  <c r="C9" i="11"/>
  <c r="G9" i="11" s="1"/>
  <c r="C8" i="11"/>
  <c r="C7" i="11"/>
  <c r="C6" i="11"/>
  <c r="C5" i="11"/>
  <c r="C4" i="11"/>
  <c r="C3" i="11"/>
  <c r="C2" i="11"/>
  <c r="B2" i="11"/>
  <c r="B3" i="11"/>
  <c r="B12" i="11"/>
  <c r="B11" i="11"/>
  <c r="B13" i="11"/>
  <c r="B10" i="11"/>
  <c r="E10" i="11" s="1"/>
  <c r="B9" i="11"/>
  <c r="E9" i="11" s="1"/>
  <c r="B8" i="11"/>
  <c r="E8" i="11" s="1"/>
  <c r="B7" i="11"/>
  <c r="E7" i="11" s="1"/>
  <c r="B6" i="11"/>
  <c r="B5" i="11"/>
  <c r="B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1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1" l="1"/>
  <c r="G10" i="11"/>
  <c r="G11" i="11"/>
  <c r="H7" i="11"/>
  <c r="G5" i="11"/>
  <c r="H10" i="11"/>
  <c r="F5" i="11"/>
  <c r="F12" i="11"/>
  <c r="G7" i="11"/>
  <c r="F6" i="11"/>
  <c r="G8" i="11"/>
  <c r="H4" i="11"/>
  <c r="H5" i="11"/>
  <c r="E2" i="11"/>
  <c r="G2" i="11" s="1"/>
  <c r="E6" i="11"/>
  <c r="G6" i="11" s="1"/>
  <c r="F10" i="11"/>
  <c r="E13" i="11"/>
  <c r="G13" i="11" s="1"/>
  <c r="E5" i="11"/>
  <c r="F9" i="11"/>
  <c r="E12" i="11"/>
  <c r="H12" i="11" s="1"/>
  <c r="E4" i="11"/>
  <c r="G4" i="11" s="1"/>
  <c r="F8" i="11"/>
  <c r="E11" i="11"/>
  <c r="F11" i="11" s="1"/>
  <c r="E3" i="11"/>
  <c r="H3" i="11" s="1"/>
  <c r="F7" i="11"/>
  <c r="F13" i="11" l="1"/>
  <c r="F3" i="11"/>
  <c r="H11" i="11"/>
  <c r="H6" i="11"/>
  <c r="H2" i="11"/>
  <c r="H13" i="11"/>
  <c r="G3" i="11"/>
  <c r="F2" i="11"/>
  <c r="F4" i="1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<sst xmlns="http://schemas.openxmlformats.org/spreadsheetml/2006/main" count="32975" uniqueCount="8401">
  <si>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</si>
  <si>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</si>
  <si>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</si>
  <si>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</si>
  <si>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</si>
  <si>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</si>
  <si>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</si>
  <si>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</si>
  <si>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</si>
  <si>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</si>
  <si>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</si>
  <si>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</si>
  <si>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</si>
  <si>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</si>
  <si>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</si>
  <si>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</si>
  <si>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</si>
  <si>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</si>
  <si>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</si>
  <si>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</si>
  <si>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</si>
  <si>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</si>
  <si>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</si>
  <si>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</si>
  <si>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</si>
  <si>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</si>
  <si>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</si>
  <si>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</si>
  <si>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</si>
  <si>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</si>
  <si>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</si>
  <si>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</si>
  <si>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</si>
  <si>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</si>
  <si>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</si>
  <si>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</si>
  <si>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</si>
  <si>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</si>
  <si>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</si>
  <si>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</si>
  <si>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</si>
  <si>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</si>
  <si>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</si>
  <si>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</si>
  <si>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</si>
  <si>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</si>
  <si>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</si>
  <si>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</si>
  <si>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</si>
  <si>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</si>
  <si>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</si>
  <si>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</si>
  <si>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</si>
  <si>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</si>
  <si>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</si>
  <si>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</si>
  <si>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</si>
  <si>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</si>
  <si>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</si>
  <si>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</si>
  <si>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</si>
  <si>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</si>
  <si>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</si>
  <si>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</si>
  <si>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</si>
  <si>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</si>
  <si>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</si>
  <si>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</si>
  <si>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</si>
  <si>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</si>
  <si>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</si>
  <si>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</si>
  <si>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</si>
  <si>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</si>
  <si>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</si>
  <si>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</si>
  <si>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</si>
  <si>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</si>
  <si>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</si>
  <si>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</si>
  <si>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</si>
  <si>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</si>
  <si>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</si>
  <si>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</si>
  <si>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</si>
  <si>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</si>
  <si>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</si>
  <si>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</si>
  <si>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</si>
  <si>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</si>
  <si>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</si>
  <si>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</si>
  <si>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</si>
  <si>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</si>
  <si>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</si>
  <si>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</si>
  <si>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</si>
  <si>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</si>
  <si>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</si>
  <si>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</si>
  <si>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</si>
  <si>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</si>
  <si>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</si>
  <si>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</si>
  <si>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</si>
  <si>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</si>
  <si>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</si>
  <si>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</si>
  <si>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</si>
  <si>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</si>
  <si>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</si>
  <si>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</si>
  <si>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</si>
  <si>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</si>
  <si>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</si>
  <si>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</si>
  <si>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</si>
  <si>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</si>
  <si>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</si>
  <si>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</si>
  <si>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</si>
  <si>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</si>
  <si>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</si>
  <si>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</si>
  <si>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</si>
  <si>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</si>
  <si>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</si>
  <si>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</si>
  <si>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</si>
  <si>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</si>
  <si>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</si>
  <si>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</si>
  <si>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</si>
  <si>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</si>
  <si>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</si>
  <si>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</si>
  <si>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</si>
  <si>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</si>
  <si>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</si>
  <si>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</si>
  <si>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</si>
  <si>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</si>
  <si>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</si>
  <si>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</si>
  <si>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</si>
  <si>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</si>
  <si>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</si>
  <si>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</si>
  <si>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</si>
  <si>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</si>
  <si>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</si>
  <si>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</si>
  <si>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</si>
  <si>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</si>
  <si>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</si>
  <si>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</si>
  <si>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</si>
  <si>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</si>
  <si>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</si>
  <si>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</si>
  <si>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</si>
  <si>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</si>
  <si>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</si>
  <si>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</si>
  <si>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</si>
  <si>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</si>
  <si>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</si>
  <si>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</si>
  <si>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</si>
  <si>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</si>
  <si>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</si>
  <si>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</si>
  <si>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</si>
  <si>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</si>
  <si>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</si>
  <si>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</si>
  <si>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</si>
  <si>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</si>
  <si>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</si>
  <si>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</si>
  <si>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</si>
  <si>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</si>
  <si>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</si>
  <si>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</si>
  <si>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</si>
  <si>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</si>
  <si>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</si>
  <si>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</si>
  <si>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</si>
  <si>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</si>
  <si>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</si>
  <si>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</si>
  <si>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</si>
  <si>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</si>
  <si>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</si>
  <si>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</si>
  <si>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</si>
  <si>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</si>
  <si>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</si>
  <si>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</si>
  <si>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</si>
  <si>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</si>
  <si>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</si>
  <si>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</si>
  <si>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</si>
  <si>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</si>
  <si>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</si>
  <si>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</si>
  <si>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</si>
  <si>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</si>
  <si>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</si>
  <si>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</si>
  <si>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</si>
  <si>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</si>
  <si>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</si>
  <si>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</si>
  <si>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</si>
  <si>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</si>
  <si>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</si>
  <si>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</si>
  <si>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</si>
  <si>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</si>
  <si>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</si>
  <si>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</si>
  <si>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</si>
  <si>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</si>
  <si>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</si>
  <si>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</si>
  <si>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</si>
  <si>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</si>
  <si>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</si>
  <si>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</si>
  <si>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</si>
  <si>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</si>
  <si>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</si>
  <si>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</si>
  <si>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</si>
  <si>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</si>
  <si>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</si>
  <si>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</si>
  <si>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</si>
  <si>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</si>
  <si>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</si>
  <si>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</si>
  <si>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</si>
  <si>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</si>
  <si>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</si>
  <si>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</si>
  <si>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</si>
  <si>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</si>
  <si>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</si>
  <si>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</si>
  <si>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</si>
  <si>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</si>
  <si>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</si>
  <si>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</si>
  <si>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</si>
  <si>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</si>
  <si>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</si>
  <si>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</si>
  <si>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</si>
  <si>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</si>
  <si>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</si>
  <si>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</si>
  <si>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</si>
  <si>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</si>
  <si>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</si>
  <si>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</si>
  <si>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</si>
  <si>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</si>
  <si>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</si>
  <si>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</si>
  <si>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</si>
  <si>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</si>
  <si>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</si>
  <si>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</si>
  <si>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</si>
  <si>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</si>
  <si>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</si>
  <si>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</si>
  <si>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</si>
  <si>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</si>
  <si>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</si>
  <si>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</si>
  <si>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</si>
  <si>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</si>
  <si>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</si>
  <si>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</si>
  <si>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</si>
  <si>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</si>
  <si>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</si>
  <si>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</si>
  <si>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</si>
  <si>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</si>
  <si>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</si>
  <si>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</si>
  <si>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</si>
  <si>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</si>
  <si>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</si>
  <si>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</si>
  <si>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</si>
  <si>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</si>
  <si>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</si>
  <si>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</si>
  <si>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</si>
  <si>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</si>
  <si>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</si>
  <si>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</si>
  <si>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</si>
  <si>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</si>
  <si>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</si>
  <si>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</si>
  <si>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</si>
  <si>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</si>
  <si>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</si>
  <si>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</si>
  <si>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</si>
  <si>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</si>
  <si>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</si>
  <si>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</si>
  <si>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</si>
  <si>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</si>
  <si>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</si>
  <si>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</si>
  <si>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</si>
  <si>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</si>
  <si>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</si>
  <si>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</si>
  <si>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</si>
  <si>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</si>
  <si>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</si>
  <si>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</si>
  <si>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</si>
  <si>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</si>
  <si>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</si>
  <si>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</si>
  <si>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</si>
  <si>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</si>
  <si>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</si>
  <si>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</si>
  <si>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</si>
  <si>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</si>
  <si>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</si>
  <si>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</si>
  <si>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</si>
  <si>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</si>
  <si>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</si>
  <si>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</si>
  <si>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</si>
  <si>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</si>
  <si>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</si>
  <si>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</si>
  <si>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</si>
  <si>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</si>
  <si>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</si>
  <si>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</si>
  <si>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</si>
  <si>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</si>
  <si>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</si>
  <si>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</si>
  <si>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</si>
  <si>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</si>
  <si>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</si>
  <si>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</si>
  <si>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</si>
  <si>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</si>
  <si>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</si>
  <si>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</si>
  <si>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</si>
  <si>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</si>
  <si>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</si>
  <si>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</si>
  <si>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</si>
  <si>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</si>
  <si>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</si>
  <si>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</si>
  <si>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</si>
  <si>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</si>
  <si>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</si>
  <si>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</si>
  <si>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</si>
  <si>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</si>
  <si>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</si>
  <si>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</si>
  <si>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</si>
  <si>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</si>
  <si>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</si>
  <si>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</si>
  <si>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</si>
  <si>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</si>
  <si>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</si>
  <si>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</si>
  <si>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</si>
  <si>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</si>
  <si>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</si>
  <si>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</si>
  <si>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</si>
  <si>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</si>
  <si>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</si>
  <si>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</si>
  <si>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</si>
  <si>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</si>
  <si>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</si>
  <si>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</si>
  <si>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</si>
  <si>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</si>
  <si>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</si>
  <si>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</si>
  <si>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</si>
  <si>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</si>
  <si>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</si>
  <si>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</si>
  <si>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</si>
  <si>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</si>
  <si>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</si>
  <si>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</si>
  <si>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</si>
  <si>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</si>
  <si>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</si>
  <si>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</si>
  <si>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</si>
  <si>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</si>
  <si>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</si>
  <si>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</si>
  <si>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</si>
  <si>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</si>
  <si>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</si>
  <si>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</si>
  <si>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</si>
  <si>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</si>
  <si>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</si>
  <si>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</si>
  <si>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</si>
  <si>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</si>
  <si>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</si>
  <si>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</si>
  <si>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</si>
  <si>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</si>
  <si>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</si>
  <si>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</si>
  <si>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</si>
  <si>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</si>
  <si>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</si>
  <si>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</si>
  <si>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</si>
  <si>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</si>
  <si>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</si>
  <si>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</si>
  <si>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</si>
  <si>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</si>
  <si>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</si>
  <si>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</si>
  <si>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</si>
  <si>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</si>
  <si>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</si>
  <si>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</si>
  <si>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</si>
  <si>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</si>
  <si>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</si>
  <si>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</si>
  <si>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</si>
  <si>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</si>
  <si>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</si>
  <si>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</si>
  <si>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</si>
  <si>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</si>
  <si>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</si>
  <si>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</si>
  <si>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</si>
  <si>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</si>
  <si>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</si>
  <si>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</si>
  <si>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</si>
  <si>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</si>
  <si>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</si>
  <si>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</si>
  <si>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</si>
  <si>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</si>
  <si>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</si>
  <si>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</si>
  <si>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</si>
  <si>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</si>
  <si>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</si>
  <si>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</si>
  <si>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</si>
  <si>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</si>
  <si>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</si>
  <si>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</si>
  <si>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</si>
  <si>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</si>
  <si>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</si>
  <si>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</si>
  <si>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</si>
  <si>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</si>
  <si>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</si>
  <si>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</si>
  <si>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</si>
  <si>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</si>
  <si>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</si>
  <si>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</si>
  <si>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</si>
  <si>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</si>
  <si>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</si>
  <si>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</si>
  <si>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</si>
  <si>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</si>
  <si>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</si>
  <si>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</si>
  <si>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</si>
  <si>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</si>
  <si>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</si>
  <si>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</si>
  <si>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</si>
  <si>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</si>
  <si>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</si>
  <si>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</si>
  <si>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</si>
  <si>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</si>
  <si>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</si>
  <si>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</si>
  <si>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</si>
  <si>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</si>
  <si>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</si>
  <si>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</si>
  <si>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</si>
  <si>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</si>
  <si>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</si>
  <si>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</si>
  <si>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</si>
  <si>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</si>
  <si>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</si>
  <si>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</si>
  <si>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</si>
  <si>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</si>
  <si>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</si>
  <si>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</si>
  <si>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</si>
  <si>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</si>
  <si>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</si>
  <si>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</si>
  <si>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</si>
  <si>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</si>
  <si>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</si>
  <si>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</si>
  <si>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</si>
  <si>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</si>
  <si>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</si>
  <si>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</si>
  <si>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</si>
  <si>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</si>
  <si>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</si>
  <si>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</si>
  <si>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</si>
  <si>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</si>
  <si>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</si>
  <si>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</si>
  <si>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</si>
  <si>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</si>
  <si>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</si>
  <si>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</si>
  <si>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</si>
  <si>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</si>
  <si>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</si>
  <si>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</si>
  <si>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</si>
  <si>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</si>
  <si>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</si>
  <si>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</si>
  <si>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</si>
  <si>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</si>
  <si>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</si>
  <si>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</si>
  <si>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</si>
  <si>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</si>
  <si>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</si>
  <si>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</si>
  <si>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</si>
  <si>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</si>
  <si>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</si>
  <si>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</si>
  <si>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</si>
  <si>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</si>
  <si>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</si>
  <si>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</si>
  <si>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</si>
  <si>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</si>
  <si>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</si>
  <si>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</si>
  <si>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</si>
  <si>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</si>
  <si>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</si>
  <si>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</si>
  <si>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</si>
  <si>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</si>
  <si>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</si>
  <si>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</si>
  <si>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</si>
  <si>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</si>
  <si>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</si>
  <si>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</si>
  <si>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</si>
  <si>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</si>
  <si>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</si>
  <si>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</si>
  <si>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</si>
  <si>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</si>
  <si>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</si>
  <si>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</si>
  <si>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</si>
  <si>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</si>
  <si>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</si>
  <si>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</si>
  <si>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</si>
  <si>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</si>
  <si>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</si>
  <si>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</si>
  <si>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</si>
  <si>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</si>
  <si>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</si>
  <si>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</si>
  <si>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</si>
  <si>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</si>
  <si>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</si>
  <si>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</si>
  <si>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</si>
  <si>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</si>
  <si>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</si>
  <si>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</si>
  <si>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</si>
  <si>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</si>
  <si>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</si>
  <si>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</si>
  <si>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</si>
  <si>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</si>
  <si>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</si>
  <si>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</si>
  <si>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</si>
  <si>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</si>
  <si>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</si>
  <si>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</si>
  <si>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</si>
  <si>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</si>
  <si>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</si>
  <si>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</si>
  <si>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</si>
  <si>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</si>
  <si>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</si>
  <si>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</si>
  <si>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</si>
  <si>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</si>
  <si>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</si>
  <si>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</si>
  <si>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</si>
  <si>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</si>
  <si>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</si>
  <si>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</si>
  <si>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</si>
  <si>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</si>
  <si>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</si>
  <si>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</si>
  <si>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</si>
  <si>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</si>
  <si>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</si>
  <si>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</si>
  <si>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</si>
  <si>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</si>
  <si>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</si>
  <si>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</si>
  <si>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</si>
  <si>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</si>
  <si>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</si>
  <si>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</si>
  <si>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</si>
  <si>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</si>
  <si>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</si>
  <si>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</si>
  <si>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</si>
  <si>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</si>
  <si>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</si>
  <si>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</si>
  <si>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</si>
  <si>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</si>
  <si>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</si>
  <si>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</si>
  <si>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</si>
  <si>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</si>
  <si>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</si>
  <si>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</si>
  <si>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</si>
  <si>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</si>
  <si>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</si>
  <si>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</si>
  <si>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</si>
  <si>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</si>
  <si>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</si>
  <si>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</si>
  <si>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</si>
  <si>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</si>
  <si>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</si>
  <si>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</si>
  <si>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</si>
  <si>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</si>
  <si>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</si>
  <si>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</si>
  <si>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</si>
  <si>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</si>
  <si>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</si>
  <si>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</si>
  <si>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</si>
  <si>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</si>
  <si>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</si>
  <si>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</si>
  <si>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</si>
  <si>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</si>
  <si>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</si>
  <si>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</si>
  <si>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</si>
  <si>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</si>
  <si>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</si>
  <si>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</si>
  <si>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</si>
  <si>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</si>
  <si>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</si>
  <si>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</si>
  <si>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</si>
  <si>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</si>
  <si>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</si>
  <si>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</si>
  <si>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</si>
  <si>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</si>
  <si>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</si>
  <si>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</si>
  <si>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</si>
  <si>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</si>
  <si>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</si>
  <si>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</si>
  <si>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</si>
  <si>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</si>
  <si>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</si>
  <si>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</si>
  <si>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</si>
  <si>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</si>
  <si>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</si>
  <si>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</si>
  <si>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</si>
  <si>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</si>
  <si>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</si>
  <si>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</si>
  <si>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</si>
  <si>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</si>
  <si>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</si>
  <si>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</si>
  <si>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</si>
  <si>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</si>
  <si>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</si>
  <si>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</si>
  <si>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</si>
  <si>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</si>
  <si>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</si>
  <si>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</si>
  <si>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</si>
  <si>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</si>
  <si>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</si>
  <si>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</si>
  <si>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</si>
  <si>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</si>
  <si>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</si>
  <si>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</si>
  <si>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</si>
  <si>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</si>
  <si>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</si>
  <si>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</si>
  <si>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</si>
  <si>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</si>
  <si>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</si>
  <si>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</si>
  <si>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</si>
  <si>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</si>
  <si>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</si>
  <si>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</si>
  <si>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</si>
  <si>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</si>
  <si>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</si>
  <si>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</si>
  <si>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</si>
  <si>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</si>
  <si>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</si>
  <si>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</si>
  <si>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</si>
  <si>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</si>
  <si>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</si>
  <si>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</si>
  <si>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</si>
  <si>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</si>
  <si>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</si>
  <si>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</si>
  <si>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</si>
  <si>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</si>
  <si>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</si>
  <si>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</si>
  <si>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</si>
  <si>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</si>
  <si>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</si>
  <si>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</si>
  <si>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</si>
  <si>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</si>
  <si>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</si>
  <si>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</si>
  <si>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</si>
  <si>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</si>
  <si>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</si>
  <si>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</si>
  <si>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</si>
  <si>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</si>
  <si>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</si>
  <si>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</si>
  <si>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</si>
  <si>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</si>
  <si>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</si>
  <si>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</si>
  <si>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</si>
  <si>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</si>
  <si>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</si>
  <si>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</si>
  <si>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</si>
  <si>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</si>
  <si>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</si>
  <si>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</si>
  <si>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</si>
  <si>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</si>
  <si>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</si>
  <si>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</si>
  <si>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</si>
  <si>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</si>
  <si>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</si>
  <si>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</si>
  <si>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</si>
  <si>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</si>
  <si>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</si>
  <si>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</si>
  <si>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</si>
  <si>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</si>
  <si>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</si>
  <si>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</si>
  <si>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</si>
  <si>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</si>
  <si>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</si>
  <si>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</si>
  <si>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</si>
  <si>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</si>
  <si>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</si>
  <si>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</si>
  <si>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</si>
  <si>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</si>
  <si>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</si>
  <si>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</si>
  <si>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</si>
  <si>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</si>
  <si>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</si>
  <si>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</si>
  <si>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</si>
  <si>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</si>
  <si>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</si>
  <si>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</si>
  <si>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</si>
  <si>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</si>
  <si>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</si>
  <si>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</si>
  <si>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</si>
  <si>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</si>
  <si>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</si>
  <si>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</si>
  <si>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</si>
  <si>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</si>
  <si>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</si>
  <si>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</si>
  <si>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</si>
  <si>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</si>
  <si>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</si>
  <si>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</si>
  <si>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</si>
  <si>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</si>
  <si>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</si>
  <si>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</si>
  <si>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</si>
  <si>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</si>
  <si>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</si>
  <si>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</si>
  <si>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</si>
  <si>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</si>
  <si>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</si>
  <si>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</si>
  <si>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</si>
  <si>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</si>
  <si>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</si>
  <si>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</si>
  <si>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</si>
  <si>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</si>
  <si>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</si>
  <si>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</si>
  <si>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</si>
  <si>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</si>
  <si>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</si>
  <si>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</si>
  <si>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</si>
  <si>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</si>
  <si>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</si>
  <si>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</si>
  <si>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</si>
  <si>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</si>
  <si>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</si>
  <si>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</si>
  <si>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</si>
  <si>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</si>
  <si>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</si>
  <si>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</si>
  <si>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</si>
  <si>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</si>
  <si>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</si>
  <si>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</si>
  <si>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</si>
  <si>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</si>
  <si>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</si>
  <si>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</si>
  <si>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</si>
  <si>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</si>
  <si>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</si>
  <si>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</si>
  <si>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</si>
  <si>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</si>
  <si>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</si>
  <si>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</si>
  <si>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</si>
  <si>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</si>
  <si>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</si>
  <si>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</si>
  <si>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</si>
  <si>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</si>
  <si>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</si>
  <si>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</si>
  <si>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</si>
  <si>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</si>
  <si>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</si>
  <si>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</si>
  <si>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</si>
  <si>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</si>
  <si>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</si>
  <si>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</si>
  <si>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</si>
  <si>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</si>
  <si>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</si>
  <si>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</si>
  <si>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</si>
  <si>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</si>
  <si>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</si>
  <si>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</si>
  <si>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</si>
  <si>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</si>
  <si>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</si>
  <si>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</si>
  <si>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</si>
  <si>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</si>
  <si>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</si>
  <si>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</si>
  <si>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</si>
  <si>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</si>
  <si>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</si>
  <si>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</si>
  <si>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</si>
  <si>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</si>
  <si>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</si>
  <si>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</si>
  <si>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</si>
  <si>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</si>
  <si>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</si>
  <si>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</si>
  <si>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</si>
  <si>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</si>
  <si>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</si>
  <si>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</si>
  <si>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</si>
  <si>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</si>
  <si>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</si>
  <si>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</si>
  <si>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</si>
  <si>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</si>
  <si>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</si>
  <si>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</si>
  <si>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</si>
  <si>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</si>
  <si>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</si>
  <si>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</si>
  <si>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</si>
  <si>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</si>
  <si>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</si>
  <si>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</si>
  <si>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</si>
  <si>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</si>
  <si>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</si>
  <si>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</si>
  <si>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</si>
  <si>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</si>
  <si>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</si>
  <si>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</si>
  <si>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</si>
  <si>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</si>
  <si>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</si>
  <si>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</si>
  <si>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</si>
  <si>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</si>
  <si>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</si>
  <si>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</si>
  <si>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</si>
  <si>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</si>
  <si>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</si>
  <si>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</si>
  <si>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</si>
  <si>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</si>
  <si>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</si>
  <si>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</si>
  <si>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</si>
  <si>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</si>
  <si>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</si>
  <si>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</si>
  <si>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</si>
  <si>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</si>
  <si>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</si>
  <si>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</si>
  <si>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</si>
  <si>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</si>
  <si>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</si>
  <si>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</si>
  <si>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</si>
  <si>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</si>
  <si>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</si>
  <si>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</si>
  <si>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</si>
  <si>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</si>
  <si>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</si>
  <si>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</si>
  <si>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</si>
  <si>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</si>
  <si>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</si>
  <si>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</si>
  <si>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</si>
  <si>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</si>
  <si>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</si>
  <si>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</si>
  <si>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</si>
  <si>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</si>
  <si>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</si>
  <si>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</si>
  <si>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</si>
  <si>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</si>
  <si>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</si>
  <si>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</si>
  <si>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</si>
  <si>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</si>
  <si>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</si>
  <si>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</si>
  <si>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</si>
  <si>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</si>
  <si>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</si>
  <si>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</si>
  <si>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</si>
  <si>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</si>
  <si>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</si>
  <si>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</si>
  <si>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</si>
  <si>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</si>
  <si>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</si>
  <si>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</si>
  <si>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</si>
  <si>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</si>
  <si>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</si>
  <si>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</si>
  <si>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</si>
  <si>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</si>
  <si>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</si>
  <si>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</si>
  <si>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</si>
  <si>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</si>
  <si>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</si>
  <si>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</si>
  <si>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</si>
  <si>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</si>
  <si>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</si>
  <si>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</si>
  <si>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</si>
  <si>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</si>
  <si>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</si>
  <si>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</si>
  <si>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</si>
  <si>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</si>
  <si>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</si>
  <si>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</si>
  <si>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</si>
  <si>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</si>
  <si>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</si>
  <si>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</si>
  <si>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</si>
  <si>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</si>
  <si>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</si>
  <si>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</si>
  <si>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</si>
  <si>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</si>
  <si>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</si>
  <si>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</si>
  <si>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</si>
  <si>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</si>
  <si>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</si>
  <si>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</si>
  <si>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</si>
  <si>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</si>
  <si>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</si>
  <si>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</si>
  <si>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</si>
  <si>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</si>
  <si>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</si>
  <si>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</si>
  <si>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</si>
  <si>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</si>
  <si>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</si>
  <si>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</si>
  <si>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</si>
  <si>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</si>
  <si>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</si>
  <si>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</si>
  <si>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</si>
  <si>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</si>
  <si>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</si>
  <si>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</si>
  <si>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</si>
  <si>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</si>
  <si>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</si>
  <si>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</si>
  <si>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</si>
  <si>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</si>
  <si>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</si>
  <si>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</si>
  <si>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</si>
  <si>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</si>
  <si>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</si>
  <si>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</si>
  <si>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</si>
  <si>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</si>
  <si>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</si>
  <si>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</si>
  <si>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</si>
  <si>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</si>
  <si>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</si>
  <si>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</si>
  <si>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</si>
  <si>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</si>
  <si>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</si>
  <si>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</si>
  <si>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</si>
  <si>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</si>
  <si>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</si>
  <si>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</si>
  <si>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</si>
  <si>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</si>
  <si>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</si>
  <si>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</si>
  <si>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</si>
  <si>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</si>
  <si>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</si>
  <si>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</si>
  <si>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</si>
  <si>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</si>
  <si>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</si>
  <si>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</si>
  <si>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</si>
  <si>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</si>
  <si>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</si>
  <si>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</si>
  <si>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</si>
  <si>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</si>
  <si>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</si>
  <si>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</si>
  <si>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</si>
  <si>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</si>
  <si>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</si>
  <si>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</si>
  <si>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</si>
  <si>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</si>
  <si>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</si>
  <si>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</si>
  <si>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</si>
  <si>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</si>
  <si>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</si>
  <si>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</si>
  <si>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</si>
  <si>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</si>
  <si>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</si>
  <si>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</si>
  <si>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</si>
  <si>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</si>
  <si>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</si>
  <si>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</si>
  <si>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</si>
  <si>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</si>
  <si>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</si>
  <si>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</si>
  <si>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</si>
  <si>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</si>
  <si>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</si>
  <si>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</si>
  <si>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</si>
  <si>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</si>
  <si>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</si>
  <si>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</si>
  <si>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</si>
  <si>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</si>
  <si>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</si>
  <si>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</si>
  <si>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</si>
  <si>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</si>
  <si>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</si>
  <si>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</si>
  <si>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</si>
  <si>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</si>
  <si>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</si>
  <si>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</si>
  <si>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</si>
  <si>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</si>
  <si>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</si>
  <si>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</si>
  <si>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</si>
  <si>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</si>
  <si>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</si>
  <si>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</si>
  <si>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</si>
  <si>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</si>
  <si>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</si>
  <si>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</si>
  <si>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</si>
  <si>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</si>
  <si>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</si>
  <si>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</si>
  <si>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</si>
  <si>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</si>
  <si>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</si>
  <si>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</si>
  <si>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</si>
  <si>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</si>
  <si>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</si>
  <si>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</si>
  <si>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</si>
  <si>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</si>
  <si>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</si>
  <si>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</si>
  <si>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</si>
  <si>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</si>
  <si>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</si>
  <si>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</si>
  <si>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</si>
  <si>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</si>
  <si>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</si>
  <si>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</si>
  <si>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</si>
  <si>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</si>
  <si>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</si>
  <si>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</si>
  <si>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</si>
  <si>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</si>
  <si>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</si>
  <si>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</si>
  <si>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</si>
  <si>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</si>
  <si>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</si>
  <si>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</si>
  <si>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</si>
  <si>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</si>
  <si>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</si>
  <si>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</si>
  <si>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</si>
  <si>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</si>
  <si>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</si>
  <si>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</si>
  <si>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</si>
  <si>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</si>
  <si>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</si>
  <si>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</si>
  <si>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</si>
  <si>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</si>
  <si>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</si>
  <si>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</si>
  <si>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</si>
  <si>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</si>
  <si>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</si>
  <si>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</si>
  <si>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</si>
  <si>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</si>
  <si>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</si>
  <si>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</si>
  <si>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</si>
  <si>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</si>
  <si>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</si>
  <si>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</si>
  <si>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</si>
  <si>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</si>
  <si>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</si>
  <si>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</si>
  <si>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</si>
  <si>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</si>
  <si>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</si>
  <si>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</si>
  <si>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</si>
  <si>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</si>
  <si>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</si>
  <si>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</si>
  <si>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</si>
  <si>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</si>
  <si>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</si>
  <si>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</si>
  <si>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</si>
  <si>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</si>
  <si>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</si>
  <si>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</si>
  <si>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</si>
  <si>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</si>
  <si>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</si>
  <si>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</si>
  <si>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</si>
  <si>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</si>
  <si>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</si>
  <si>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</si>
  <si>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</si>
  <si>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</si>
  <si>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</si>
  <si>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</si>
  <si>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</si>
  <si>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</si>
  <si>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</si>
  <si>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</si>
  <si>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</si>
  <si>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</si>
  <si>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</si>
  <si>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</si>
  <si>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</si>
  <si>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</si>
  <si>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</si>
  <si>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</si>
  <si>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</si>
  <si>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</si>
  <si>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</si>
  <si>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</si>
  <si>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</si>
  <si>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</si>
  <si>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</si>
  <si>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</si>
  <si>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</si>
  <si>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</si>
  <si>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</si>
  <si>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</si>
  <si>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</si>
  <si>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</si>
  <si>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</si>
  <si>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</si>
  <si>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</si>
  <si>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</si>
  <si>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</si>
  <si>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</si>
  <si>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</si>
  <si>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</si>
  <si>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</si>
  <si>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</si>
  <si>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</si>
  <si>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</si>
  <si>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</si>
  <si>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</si>
  <si>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</si>
  <si>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</si>
  <si>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</si>
  <si>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</si>
  <si>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</si>
  <si>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</si>
  <si>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</si>
  <si>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</si>
  <si>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</si>
  <si>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</si>
  <si>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</si>
  <si>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</si>
  <si>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</si>
  <si>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</si>
  <si>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</si>
  <si>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</si>
  <si>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</si>
  <si>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</si>
  <si>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</si>
  <si>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</si>
  <si>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</si>
  <si>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</si>
  <si>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</si>
  <si>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</si>
  <si>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</si>
  <si>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</si>
  <si>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</si>
  <si>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</si>
  <si>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</si>
  <si>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</si>
  <si>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</si>
  <si>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</si>
  <si>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</si>
  <si>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</si>
  <si>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</si>
  <si>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</si>
  <si>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</si>
  <si>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</si>
  <si>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</si>
  <si>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</si>
  <si>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</si>
  <si>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</si>
  <si>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</si>
  <si>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</si>
  <si>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</si>
  <si>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</si>
  <si>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</si>
  <si>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</si>
  <si>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</si>
  <si>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</si>
  <si>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</si>
  <si>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</si>
  <si>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</si>
  <si>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</si>
  <si>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</si>
  <si>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</si>
  <si>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</si>
  <si>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</si>
  <si>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</si>
  <si>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</si>
  <si>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</si>
  <si>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</si>
  <si>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</si>
  <si>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</si>
  <si>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</si>
  <si>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</si>
  <si>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</si>
  <si>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</si>
  <si>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</si>
  <si>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</si>
  <si>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</si>
  <si>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</si>
  <si>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</si>
  <si>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</si>
  <si>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</si>
  <si>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</si>
  <si>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</si>
  <si>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</si>
  <si>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</si>
  <si>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</si>
  <si>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</si>
  <si>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</si>
  <si>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</si>
  <si>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</si>
  <si>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</si>
  <si>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</si>
  <si>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</si>
  <si>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</si>
  <si>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</si>
  <si>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</si>
  <si>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</si>
  <si>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</si>
  <si>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</si>
  <si>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</si>
  <si>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</si>
  <si>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</si>
  <si>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</si>
  <si>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</si>
  <si>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</si>
  <si>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</si>
  <si>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</si>
  <si>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</si>
  <si>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</si>
  <si>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</si>
  <si>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</si>
  <si>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</si>
  <si>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</si>
  <si>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</si>
  <si>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</si>
  <si>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</si>
  <si>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</si>
  <si>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</si>
  <si>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</si>
  <si>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</si>
  <si>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</si>
  <si>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</si>
  <si>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</si>
  <si>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</si>
  <si>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</si>
  <si>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</si>
  <si>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</si>
  <si>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</si>
  <si>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</si>
  <si>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</si>
  <si>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</si>
  <si>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</si>
  <si>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</si>
  <si>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</si>
  <si>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</si>
  <si>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</si>
  <si>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</si>
  <si>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</si>
  <si>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</si>
  <si>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</si>
  <si>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</si>
  <si>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</si>
  <si>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</si>
  <si>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</si>
  <si>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</si>
  <si>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</si>
  <si>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</si>
  <si>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</si>
  <si>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</si>
  <si>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</si>
  <si>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</si>
  <si>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</si>
  <si>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</si>
  <si>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</si>
  <si>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</si>
  <si>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</si>
  <si>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</si>
  <si>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</si>
  <si>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</si>
  <si>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</si>
  <si>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</si>
  <si>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</si>
  <si>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</si>
  <si>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</si>
  <si>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</si>
  <si>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</si>
  <si>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</si>
  <si>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</si>
  <si>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</si>
  <si>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</si>
  <si>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</si>
  <si>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</si>
  <si>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</si>
  <si>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</si>
  <si>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</si>
  <si>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</si>
  <si>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</si>
  <si>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</si>
  <si>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</si>
  <si>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</si>
  <si>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</si>
  <si>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</si>
  <si>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</si>
  <si>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</si>
  <si>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</si>
  <si>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</si>
  <si>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</si>
  <si>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</si>
  <si>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</si>
  <si>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</si>
  <si>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</si>
  <si>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</si>
  <si>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</si>
  <si>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</si>
  <si>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</si>
  <si>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</si>
  <si>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</si>
  <si>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</si>
  <si>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</si>
  <si>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</si>
  <si>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</si>
  <si>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</si>
  <si>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</si>
  <si>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</si>
  <si>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</si>
  <si>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</si>
  <si>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</si>
  <si>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</si>
  <si>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</si>
  <si>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</si>
  <si>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</si>
  <si>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</si>
  <si>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</si>
  <si>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</si>
  <si>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</si>
  <si>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</si>
  <si>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</si>
  <si>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</si>
  <si>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</si>
  <si>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</si>
  <si>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</si>
  <si>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</si>
  <si>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</si>
  <si>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</si>
  <si>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</si>
  <si>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</si>
  <si>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</si>
  <si>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</si>
  <si>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</si>
  <si>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</si>
  <si>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</si>
  <si>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</si>
  <si>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</si>
  <si>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</si>
  <si>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</si>
  <si>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</si>
  <si>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</si>
  <si>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</si>
  <si>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</si>
  <si>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</si>
  <si>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</si>
  <si>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</si>
  <si>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</si>
  <si>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</si>
  <si>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</si>
  <si>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</si>
  <si>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</si>
  <si>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</si>
  <si>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</si>
  <si>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</si>
  <si>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</si>
  <si>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</si>
  <si>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</si>
  <si>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</si>
  <si>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</si>
  <si>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</si>
  <si>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</si>
  <si>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</si>
  <si>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</si>
  <si>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</si>
  <si>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</si>
  <si>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</si>
  <si>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</si>
  <si>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</si>
  <si>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</si>
  <si>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</si>
  <si>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</si>
  <si>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</si>
  <si>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</si>
  <si>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</si>
  <si>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</si>
  <si>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</si>
  <si>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</si>
  <si>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</si>
  <si>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</si>
  <si>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</si>
  <si>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</si>
  <si>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</si>
  <si>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</si>
  <si>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</si>
  <si>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</si>
  <si>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</si>
  <si>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</si>
  <si>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</si>
  <si>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</si>
  <si>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</si>
  <si>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</si>
  <si>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</si>
  <si>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</si>
  <si>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</si>
  <si>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</si>
  <si>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</si>
  <si>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</si>
  <si>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</si>
  <si>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</si>
  <si>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</si>
  <si>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</si>
  <si>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</si>
  <si>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</si>
  <si>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</si>
  <si>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</si>
  <si>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</si>
  <si>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</si>
  <si>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</si>
  <si>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</si>
  <si>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</si>
  <si>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</si>
  <si>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</si>
  <si>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</si>
  <si>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</si>
  <si>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</si>
  <si>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</si>
  <si>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</si>
  <si>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</si>
  <si>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</si>
  <si>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</si>
  <si>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</si>
  <si>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</si>
  <si>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</si>
  <si>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</si>
  <si>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</si>
  <si>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</si>
  <si>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</si>
  <si>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</si>
  <si>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</si>
  <si>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</si>
  <si>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</si>
  <si>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</si>
  <si>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</si>
  <si>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</si>
  <si>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</si>
  <si>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</si>
  <si>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</si>
  <si>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</si>
  <si>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</si>
  <si>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</si>
  <si>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</si>
  <si>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</si>
  <si>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</si>
  <si>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</si>
  <si>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</si>
  <si>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</si>
  <si>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</si>
  <si>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</si>
  <si>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</si>
  <si>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</si>
  <si>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</si>
  <si>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</si>
  <si>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</si>
  <si>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</si>
  <si>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</si>
  <si>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</si>
  <si>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</si>
  <si>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</si>
  <si>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</si>
  <si>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</si>
  <si>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</si>
  <si>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</si>
  <si>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</si>
  <si>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</si>
  <si>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</si>
  <si>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</si>
  <si>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</si>
  <si>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</si>
  <si>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</si>
  <si>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</si>
  <si>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</si>
  <si>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</si>
  <si>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</si>
  <si>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</si>
  <si>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</si>
  <si>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</si>
  <si>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</si>
  <si>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</si>
  <si>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</si>
  <si>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</si>
  <si>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</si>
  <si>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</si>
  <si>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</si>
  <si>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</si>
  <si>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</si>
  <si>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</si>
  <si>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</si>
  <si>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</si>
  <si>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</si>
  <si>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</si>
  <si>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</si>
  <si>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</si>
  <si>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</si>
  <si>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</si>
  <si>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</si>
  <si>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</si>
  <si>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</si>
  <si>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</si>
  <si>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</si>
  <si>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</si>
  <si>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</si>
  <si>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</si>
  <si>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</si>
  <si>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</si>
  <si>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</si>
  <si>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</si>
  <si>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</si>
  <si>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</si>
  <si>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</si>
  <si>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</si>
  <si>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</si>
  <si>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</si>
  <si>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</si>
  <si>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</si>
  <si>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</si>
  <si>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</si>
  <si>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</si>
  <si>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</si>
  <si>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</si>
  <si>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</si>
  <si>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</si>
  <si>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</si>
  <si>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</si>
  <si>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</si>
  <si>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</si>
  <si>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</si>
  <si>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</si>
  <si>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</si>
  <si>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</si>
  <si>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</si>
  <si>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</si>
  <si>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</si>
  <si>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</si>
  <si>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</si>
  <si>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</si>
  <si>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</si>
  <si>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</si>
  <si>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</si>
  <si>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</si>
  <si>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</si>
  <si>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</si>
  <si>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</si>
  <si>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</si>
  <si>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</si>
  <si>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</si>
  <si>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</si>
  <si>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</si>
  <si>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</si>
  <si>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</si>
  <si>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</si>
  <si>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</si>
  <si>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</si>
  <si>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</si>
  <si>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</si>
  <si>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</si>
  <si>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</si>
  <si>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</si>
  <si>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</si>
  <si>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</si>
  <si>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</si>
  <si>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</si>
  <si>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</si>
  <si>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</si>
  <si>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</si>
  <si>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</si>
  <si>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</si>
  <si>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</si>
  <si>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</si>
  <si>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</si>
  <si>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</si>
  <si>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</si>
  <si>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</si>
  <si>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</si>
  <si>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</si>
  <si>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</si>
  <si>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</si>
  <si>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</si>
  <si>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</si>
  <si>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</si>
  <si>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</si>
  <si>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</si>
  <si>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</si>
  <si>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</si>
  <si>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</si>
  <si>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</si>
  <si>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</si>
  <si>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</si>
  <si>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</si>
  <si>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</si>
  <si>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</si>
  <si>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</si>
  <si>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</si>
  <si>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</si>
  <si>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</si>
  <si>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</si>
  <si>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</si>
  <si>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</si>
  <si>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</si>
  <si>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</si>
  <si>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</si>
  <si>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</si>
  <si>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</si>
  <si>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</si>
  <si>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</si>
  <si>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</si>
  <si>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</si>
  <si>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</si>
  <si>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</si>
  <si>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</si>
  <si>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</si>
  <si>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</si>
  <si>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</si>
  <si>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</si>
  <si>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</si>
  <si>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</si>
  <si>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</si>
  <si>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</si>
  <si>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</si>
  <si>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</si>
  <si>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</si>
  <si>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</si>
  <si>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</si>
  <si>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</si>
  <si>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</si>
  <si>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</si>
  <si>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</si>
  <si>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</si>
  <si>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</si>
  <si>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</si>
  <si>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</si>
  <si>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</si>
  <si>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</si>
  <si>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</si>
  <si>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</si>
  <si>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</si>
  <si>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</si>
  <si>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</si>
  <si>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</si>
  <si>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</si>
  <si>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</si>
  <si>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</si>
  <si>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</si>
  <si>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</si>
  <si>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</si>
  <si>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</si>
  <si>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</si>
  <si>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</si>
  <si>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</si>
  <si>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</si>
  <si>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</si>
  <si>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</si>
  <si>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</si>
  <si>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</si>
  <si>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</si>
  <si>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</si>
  <si>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</si>
  <si>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</si>
  <si>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</si>
  <si>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</si>
  <si>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</si>
  <si>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</si>
  <si>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</si>
  <si>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</si>
  <si>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</si>
  <si>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</si>
  <si>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</si>
  <si>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</si>
  <si>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</si>
  <si>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</si>
  <si>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</si>
  <si>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</si>
  <si>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</si>
  <si>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</si>
  <si>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</si>
  <si>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</si>
  <si>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</si>
  <si>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</si>
  <si>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</si>
  <si>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</si>
  <si>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</si>
  <si>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</si>
  <si>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</si>
  <si>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</si>
  <si>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</si>
  <si>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</si>
  <si>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</si>
  <si>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</si>
  <si>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</si>
  <si>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</si>
  <si>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</si>
  <si>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</si>
  <si>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</si>
  <si>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</si>
  <si>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</si>
  <si>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</si>
  <si>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</si>
  <si>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</si>
  <si>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</si>
  <si>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</si>
  <si>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</si>
  <si>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</si>
  <si>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</si>
  <si>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</si>
  <si>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</si>
  <si>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</si>
  <si>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</si>
  <si>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</si>
  <si>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</si>
  <si>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</si>
  <si>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</si>
  <si>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</si>
  <si>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</si>
  <si>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</si>
  <si>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</si>
  <si>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</si>
  <si>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</si>
  <si>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</si>
  <si>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</si>
  <si>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</si>
  <si>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</si>
  <si>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</si>
  <si>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</si>
  <si>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</si>
  <si>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</si>
  <si>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</si>
  <si>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</si>
  <si>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</si>
  <si>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</si>
  <si>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</si>
  <si>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</si>
  <si>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</si>
  <si>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</si>
  <si>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</si>
  <si>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</si>
  <si>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</si>
  <si>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</si>
  <si>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</si>
  <si>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</si>
  <si>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</si>
  <si>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</si>
  <si>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</si>
  <si>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</si>
  <si>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</si>
  <si>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</si>
  <si>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</si>
  <si>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</si>
  <si>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</si>
  <si>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</si>
  <si>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</si>
  <si>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</si>
  <si>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</si>
  <si>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</si>
  <si>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</si>
  <si>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</si>
  <si>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</si>
  <si>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</si>
  <si>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</si>
  <si>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</si>
  <si>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</si>
  <si>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</si>
  <si>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</si>
  <si>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</si>
  <si>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</si>
  <si>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</si>
  <si>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</si>
  <si>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</si>
  <si>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</si>
  <si>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</si>
  <si>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</si>
  <si>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</si>
  <si>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</si>
  <si>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</si>
  <si>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</si>
  <si>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</si>
  <si>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</si>
  <si>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</si>
  <si>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</si>
  <si>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</si>
  <si>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</si>
  <si>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</si>
  <si>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</si>
  <si>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</si>
  <si>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</si>
  <si>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</si>
  <si>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</si>
  <si>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</si>
  <si>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</si>
  <si>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</si>
  <si>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</si>
  <si>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</si>
  <si>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</si>
  <si>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</si>
  <si>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</si>
  <si>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</si>
  <si>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</si>
  <si>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</si>
  <si>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</si>
  <si>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</si>
  <si>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</si>
  <si>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</si>
  <si>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</si>
  <si>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</si>
  <si>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</si>
  <si>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</si>
  <si>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</si>
  <si>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</si>
  <si>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</si>
  <si>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</si>
  <si>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</si>
  <si>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</si>
  <si>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</si>
  <si>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</si>
  <si>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</si>
  <si>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</si>
  <si>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</si>
  <si>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</si>
  <si>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</si>
  <si>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</si>
  <si>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</si>
  <si>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</si>
  <si>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</si>
  <si>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</si>
  <si>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</si>
  <si>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</si>
  <si>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</si>
  <si>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</si>
  <si>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</si>
  <si>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</si>
  <si>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</si>
  <si>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</si>
  <si>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</si>
  <si>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</si>
  <si>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</si>
  <si>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</si>
  <si>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</si>
  <si>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</si>
  <si>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</si>
  <si>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</si>
  <si>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</si>
  <si>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</si>
  <si>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</si>
  <si>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</si>
  <si>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</si>
  <si>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</si>
  <si>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</si>
  <si>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</si>
  <si>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</si>
  <si>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</si>
  <si>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</si>
  <si>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</si>
  <si>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</si>
  <si>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</si>
  <si>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</si>
  <si>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</si>
  <si>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</si>
  <si>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</si>
  <si>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</si>
  <si>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</si>
  <si>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</si>
  <si>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</si>
  <si>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</si>
  <si>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</si>
  <si>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</si>
  <si>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</si>
  <si>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</si>
  <si>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</si>
  <si>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</si>
  <si>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</si>
  <si>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</si>
  <si>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</si>
  <si>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</si>
  <si>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</si>
  <si>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</si>
  <si>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</si>
  <si>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</si>
  <si>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</si>
  <si>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</si>
  <si>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</si>
  <si>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</si>
  <si>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</si>
  <si>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</si>
  <si>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</si>
  <si>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</si>
  <si>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</si>
  <si>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</si>
  <si>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</si>
  <si>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</si>
  <si>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</si>
  <si>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</si>
  <si>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</si>
  <si>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</si>
  <si>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</si>
  <si>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</si>
  <si>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</si>
  <si>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</si>
  <si>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</si>
  <si>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</si>
  <si>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</si>
  <si>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</si>
  <si>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</si>
  <si>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</si>
  <si>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</si>
  <si>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</si>
  <si>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</si>
  <si>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</si>
  <si>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</si>
  <si>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</si>
  <si>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</si>
  <si>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</si>
  <si>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</si>
  <si>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</si>
  <si>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</si>
  <si>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</si>
  <si>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</si>
  <si>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</si>
  <si>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</si>
  <si>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</si>
  <si>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</si>
  <si>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</si>
  <si>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</si>
  <si>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</si>
  <si>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</si>
  <si>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</si>
  <si>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</si>
  <si>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</si>
  <si>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</si>
  <si>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</si>
  <si>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</si>
  <si>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</si>
  <si>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</si>
  <si>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</si>
  <si>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</si>
  <si>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</si>
  <si>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</si>
  <si>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</si>
  <si>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</si>
  <si>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</si>
  <si>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</si>
  <si>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</si>
  <si>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</si>
  <si>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</si>
  <si>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</si>
  <si>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</si>
  <si>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</si>
  <si>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</si>
  <si>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</si>
  <si>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</si>
  <si>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</si>
  <si>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</si>
  <si>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</si>
  <si>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</si>
  <si>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</si>
  <si>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</si>
  <si>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</si>
  <si>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</si>
  <si>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</si>
  <si>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</si>
  <si>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</si>
  <si>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</si>
  <si>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</si>
  <si>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</si>
  <si>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</si>
  <si>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</si>
  <si>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</si>
  <si>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</si>
  <si>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</si>
  <si>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</si>
  <si>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</si>
  <si>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</si>
  <si>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</si>
  <si>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</si>
  <si>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</si>
  <si>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</si>
  <si>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</si>
  <si>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</si>
  <si>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</si>
  <si>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</si>
  <si>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</si>
  <si>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</si>
  <si>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</si>
  <si>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</si>
  <si>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</si>
  <si>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</si>
  <si>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</si>
  <si>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</si>
  <si>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</si>
  <si>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</si>
  <si>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</si>
  <si>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</si>
  <si>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</si>
  <si>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</si>
  <si>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</si>
  <si>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</si>
  <si>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</si>
  <si>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</si>
  <si>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</si>
  <si>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</si>
  <si>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</si>
  <si>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</si>
  <si>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</si>
  <si>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</si>
  <si>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</si>
  <si>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</si>
  <si>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</si>
  <si>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</si>
  <si>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</si>
  <si>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</si>
  <si>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</si>
  <si>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</si>
  <si>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</si>
  <si>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</si>
  <si>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</si>
  <si>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</si>
  <si>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</si>
  <si>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</si>
  <si>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</si>
  <si>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</si>
  <si>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</si>
  <si>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</si>
  <si>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</si>
  <si>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</si>
  <si>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</si>
  <si>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</si>
  <si>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</si>
  <si>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</si>
  <si>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</si>
  <si>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</si>
  <si>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</si>
  <si>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</si>
  <si>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</si>
  <si>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</si>
  <si>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</si>
  <si>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</si>
  <si>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</si>
  <si>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</si>
  <si>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</si>
  <si>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</si>
  <si>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</si>
  <si>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</si>
  <si>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</si>
  <si>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</si>
  <si>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</si>
  <si>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</si>
  <si>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</si>
  <si>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</si>
  <si>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</si>
  <si>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</si>
  <si>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</si>
  <si>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</si>
  <si>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</si>
  <si>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</si>
  <si>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</si>
  <si>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</si>
  <si>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</si>
  <si>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</si>
  <si>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</si>
  <si>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</si>
  <si>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</si>
  <si>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</si>
  <si>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</si>
  <si>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</si>
  <si>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</si>
  <si>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</si>
  <si>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</si>
  <si>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</si>
  <si>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</si>
  <si>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</si>
  <si>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</si>
  <si>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</si>
  <si>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</si>
  <si>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</si>
  <si>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</si>
  <si>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</si>
  <si>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</si>
  <si>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</si>
  <si>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</si>
  <si>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</si>
  <si>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</si>
  <si>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</si>
  <si>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</si>
  <si>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</si>
  <si>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</si>
  <si>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</si>
  <si>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</si>
  <si>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</si>
  <si>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</si>
  <si>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</si>
  <si>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</si>
  <si>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</si>
  <si>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</si>
  <si>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</si>
  <si>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</si>
  <si>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</si>
  <si>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</si>
  <si>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</si>
  <si>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</si>
  <si>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</si>
  <si>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</si>
  <si>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</si>
  <si>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</si>
  <si>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</si>
  <si>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</si>
  <si>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</si>
  <si>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</si>
  <si>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</si>
  <si>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</si>
  <si>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</si>
  <si>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</si>
  <si>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</si>
  <si>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</si>
  <si>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</si>
  <si>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</si>
  <si>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</si>
  <si>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</si>
  <si>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</si>
  <si>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</si>
  <si>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</si>
  <si>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</si>
  <si>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</si>
  <si>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</si>
  <si>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</si>
  <si>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</si>
  <si>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</si>
  <si>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</si>
  <si>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</si>
  <si>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</si>
  <si>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</si>
  <si>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</si>
  <si>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</si>
  <si>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</si>
  <si>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</si>
  <si>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</si>
  <si>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</si>
  <si>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</si>
  <si>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</si>
  <si>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</si>
  <si>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</si>
  <si>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</si>
  <si>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</si>
  <si>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</si>
  <si>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</si>
  <si>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</si>
  <si>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</si>
  <si>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</si>
  <si>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</si>
  <si>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</si>
  <si>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</si>
  <si>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</si>
  <si>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</si>
  <si>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</si>
  <si>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</si>
  <si>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</si>
  <si>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</si>
  <si>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</si>
  <si>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</si>
  <si>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</si>
  <si>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</si>
  <si>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</si>
  <si>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</si>
  <si>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</si>
  <si>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</si>
  <si>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</si>
  <si>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</si>
  <si>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</si>
  <si>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</si>
  <si>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</si>
  <si>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</si>
  <si>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</si>
  <si>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</si>
  <si>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</si>
  <si>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</si>
  <si>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</si>
  <si>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</si>
  <si>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</si>
  <si>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</si>
  <si>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</si>
  <si>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</si>
  <si>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</si>
  <si>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</si>
  <si>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</si>
  <si>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</si>
  <si>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</si>
  <si>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</si>
  <si>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</si>
  <si>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</si>
  <si>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</si>
  <si>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</si>
  <si>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</si>
  <si>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</si>
  <si>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</si>
  <si>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</si>
  <si>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</si>
  <si>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</si>
  <si>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</si>
  <si>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</si>
  <si>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</si>
  <si>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</si>
  <si>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</si>
  <si>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</si>
  <si>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</si>
  <si>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</si>
  <si>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</si>
  <si>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</si>
  <si>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</si>
  <si>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</si>
  <si>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</si>
  <si>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</si>
  <si>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</si>
  <si>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</si>
  <si>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</si>
  <si>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</si>
  <si>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</si>
  <si>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</si>
  <si>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</si>
  <si>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</si>
  <si>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</si>
  <si>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</si>
  <si>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</si>
  <si>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</si>
  <si>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</si>
  <si>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</si>
  <si>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</si>
  <si>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</si>
  <si>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</si>
  <si>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</si>
  <si>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</si>
  <si>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</si>
  <si>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</si>
  <si>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</si>
  <si>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</si>
  <si>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</si>
  <si>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</si>
  <si>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</si>
  <si>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</si>
  <si>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</si>
  <si>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</si>
  <si>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</si>
  <si>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</si>
  <si>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</si>
  <si>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</si>
  <si>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</si>
  <si>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</si>
  <si>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</si>
  <si>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</si>
  <si>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</si>
  <si>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</si>
  <si>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</si>
  <si>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</si>
  <si>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</si>
  <si>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</si>
  <si>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</si>
  <si>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</si>
  <si>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</si>
  <si>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</si>
  <si>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</si>
  <si>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</si>
  <si>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</si>
  <si>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</si>
  <si>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</si>
  <si>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</si>
  <si>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</si>
  <si>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</si>
  <si>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</si>
  <si>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</si>
  <si>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</si>
  <si>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</si>
  <si>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</si>
  <si>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</si>
  <si>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</si>
  <si>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</si>
  <si>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</si>
  <si>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</si>
  <si>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</si>
  <si>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</si>
  <si>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</si>
  <si>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</si>
  <si>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</si>
  <si>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</si>
  <si>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</si>
  <si>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</si>
  <si>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</si>
  <si>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</si>
  <si>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</si>
  <si>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</si>
  <si>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</si>
  <si>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</si>
  <si>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</si>
  <si>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</si>
  <si>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</si>
  <si>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</si>
  <si>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</si>
  <si>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</si>
  <si>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</si>
  <si>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</si>
  <si>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</si>
  <si>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</si>
  <si>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</si>
  <si>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</si>
  <si>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</si>
  <si>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</si>
  <si>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</si>
  <si>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</si>
  <si>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</si>
  <si>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</si>
  <si>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</si>
  <si>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</si>
  <si>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</si>
  <si>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</si>
  <si>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</si>
  <si>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</si>
  <si>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</si>
  <si>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</si>
  <si>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</si>
  <si>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</si>
  <si>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</si>
  <si>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</si>
  <si>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</si>
  <si>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</si>
  <si>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</si>
  <si>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</si>
  <si>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</si>
  <si>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</si>
  <si>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</si>
  <si>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</si>
  <si>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</si>
  <si>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</si>
  <si>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</si>
  <si>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</si>
  <si>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</si>
  <si>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</si>
  <si>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</si>
  <si>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</si>
  <si>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</si>
  <si>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</si>
  <si>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</si>
  <si>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</si>
  <si>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</si>
  <si>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</si>
  <si>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</si>
  <si>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</si>
  <si>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</si>
  <si>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</si>
  <si>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</si>
  <si>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</si>
  <si>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</si>
  <si>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</si>
  <si>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</si>
  <si>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</si>
  <si>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</si>
  <si>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</si>
  <si>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</si>
  <si>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</si>
  <si>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</si>
  <si>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</si>
  <si>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</si>
  <si>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</si>
  <si>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</si>
  <si>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</si>
  <si>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</si>
  <si>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</si>
  <si>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</si>
  <si>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</si>
  <si>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</si>
  <si>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</si>
  <si>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</si>
  <si>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</si>
  <si>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</si>
  <si>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</si>
  <si>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</si>
  <si>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</si>
  <si>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</si>
  <si>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</si>
  <si>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</si>
  <si>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</si>
  <si>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</si>
  <si>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</si>
  <si>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</si>
  <si>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</si>
  <si>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</si>
  <si>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</si>
  <si>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</si>
  <si>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</si>
  <si>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</si>
  <si>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</si>
  <si>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</si>
  <si>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</si>
  <si>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</si>
  <si>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</si>
  <si>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</si>
  <si>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</si>
  <si>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</si>
  <si>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</si>
  <si>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</si>
  <si>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</si>
  <si>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</si>
  <si>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</si>
  <si>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</si>
  <si>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</si>
  <si>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</si>
  <si>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</si>
  <si>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</si>
  <si>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</si>
  <si>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</si>
  <si>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</si>
  <si>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</si>
  <si>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</si>
  <si>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</si>
  <si>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</si>
  <si>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</si>
  <si>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</si>
  <si>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</si>
  <si>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</si>
  <si>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</si>
  <si>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</si>
  <si>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</si>
  <si>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</si>
  <si>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</si>
  <si>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</si>
  <si>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</si>
  <si>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</si>
  <si>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</si>
  <si>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</si>
  <si>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</si>
  <si>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</si>
  <si>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</si>
  <si>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</si>
  <si>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</si>
  <si>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</si>
  <si>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</si>
  <si>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</si>
  <si>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</si>
  <si>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</si>
  <si>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</si>
  <si>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</si>
  <si>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</si>
  <si>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</si>
  <si>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</si>
  <si>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</si>
  <si>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</si>
  <si>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</si>
  <si>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</si>
  <si>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</si>
  <si>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</si>
  <si>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</si>
  <si>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</si>
  <si>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</si>
  <si>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</si>
  <si>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</si>
  <si>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</si>
  <si>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</si>
  <si>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</si>
  <si>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</si>
  <si>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</si>
  <si>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</si>
  <si>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</si>
  <si>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</si>
  <si>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</si>
  <si>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</si>
  <si>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</si>
  <si>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</si>
  <si>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</si>
  <si>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</si>
  <si>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</si>
  <si>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</si>
  <si>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</si>
  <si>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</si>
  <si>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</si>
  <si>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</si>
  <si>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</si>
  <si>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</si>
  <si>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</si>
  <si>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</si>
  <si>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</si>
  <si>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</si>
  <si>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</si>
  <si>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</si>
  <si>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</si>
  <si>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</si>
  <si>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</si>
  <si>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</si>
  <si>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</si>
  <si>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</si>
  <si>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</si>
  <si>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</si>
  <si>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</si>
  <si>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</si>
  <si>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</si>
  <si>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</si>
  <si>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</si>
  <si>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</si>
  <si>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</si>
  <si>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</si>
  <si>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</si>
  <si>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</si>
  <si>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</si>
  <si>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</si>
  <si>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</si>
  <si>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</si>
  <si>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</si>
  <si>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</si>
  <si>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</si>
  <si>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</si>
  <si>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</si>
  <si>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</si>
  <si>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</si>
  <si>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</si>
  <si>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</si>
  <si>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</si>
  <si>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</si>
  <si>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</si>
  <si>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</si>
  <si>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</si>
  <si>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</si>
  <si>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</si>
  <si>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</si>
  <si>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</si>
  <si>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</si>
  <si>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</si>
  <si>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</si>
  <si>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</si>
  <si>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</si>
  <si>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</si>
  <si>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</si>
  <si>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</si>
  <si>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</si>
  <si>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</si>
  <si>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</si>
  <si>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</si>
  <si>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</si>
  <si>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</si>
  <si>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</si>
  <si>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</si>
  <si>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</si>
  <si>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</si>
  <si>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</si>
  <si>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</si>
  <si>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</si>
  <si>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</si>
  <si>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</si>
  <si>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</si>
  <si>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</si>
  <si>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</si>
  <si>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</si>
  <si>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</si>
  <si>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</si>
  <si>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</si>
  <si>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</si>
  <si>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</si>
  <si>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</si>
  <si>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</si>
  <si>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</si>
  <si>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</si>
  <si>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</si>
  <si>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</si>
  <si>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</si>
  <si>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</si>
  <si>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</si>
  <si>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</si>
  <si>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</si>
  <si>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</si>
  <si>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</si>
  <si>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</si>
  <si>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</si>
  <si>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</si>
  <si>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</si>
  <si>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</si>
  <si>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</si>
  <si>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</si>
  <si>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</si>
  <si>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</si>
  <si>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</si>
  <si>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</si>
  <si>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</si>
  <si>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</si>
  <si>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</si>
  <si>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</si>
  <si>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</si>
  <si>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</si>
  <si>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</si>
  <si>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</si>
  <si>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</si>
  <si>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</si>
  <si>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</si>
  <si>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</si>
  <si>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</si>
  <si>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</si>
  <si>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</si>
  <si>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</si>
  <si>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</si>
  <si>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</si>
  <si>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</si>
  <si>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</si>
  <si>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</si>
  <si>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</si>
  <si>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</si>
  <si>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</si>
  <si>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</si>
  <si>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</si>
  <si>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</si>
  <si>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</si>
  <si>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</si>
  <si>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</si>
  <si>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</si>
  <si>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</si>
  <si>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</si>
  <si>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</si>
  <si>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</si>
  <si>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</si>
  <si>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</si>
  <si>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</si>
  <si>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</si>
  <si>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</si>
  <si>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</si>
  <si>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</si>
  <si>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</si>
  <si>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</si>
  <si>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</si>
  <si>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</si>
  <si>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</si>
  <si>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</si>
  <si>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</si>
  <si>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</si>
  <si>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</si>
  <si>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</si>
  <si>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</si>
  <si>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</si>
  <si>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</si>
  <si>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</si>
  <si>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</si>
  <si>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</si>
  <si>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</si>
  <si>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</si>
  <si>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</si>
  <si>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</si>
  <si>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</si>
  <si>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</si>
  <si>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</si>
  <si>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</si>
  <si>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</si>
  <si>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</si>
  <si>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</si>
  <si>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</si>
  <si>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</si>
  <si>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</si>
  <si>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</si>
  <si>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</si>
  <si>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</si>
  <si>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</si>
  <si>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</si>
  <si>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</si>
  <si>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</si>
  <si>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</si>
  <si>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</si>
  <si>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</si>
  <si>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</si>
  <si>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</si>
  <si>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</si>
  <si>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</si>
  <si>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</si>
  <si>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</si>
  <si>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</si>
  <si>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</si>
  <si>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</si>
  <si>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</si>
  <si>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</si>
  <si>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</si>
  <si>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</si>
  <si>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</si>
  <si>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</si>
  <si>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</si>
  <si>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</si>
  <si>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</si>
  <si>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</si>
  <si>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</si>
  <si>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</si>
  <si>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</si>
  <si>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</si>
  <si>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</si>
  <si>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</si>
  <si>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</si>
  <si>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</si>
  <si>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</si>
  <si>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</si>
  <si>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</si>
  <si>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</si>
  <si>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</si>
  <si>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</si>
  <si>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</si>
  <si>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</si>
  <si>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</si>
  <si>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</si>
  <si>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</si>
  <si>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</si>
  <si>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</si>
  <si>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</si>
  <si>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</si>
  <si>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</si>
  <si>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</si>
  <si>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</si>
  <si>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</si>
  <si>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</si>
  <si>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</si>
  <si>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</si>
  <si>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</si>
  <si>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</si>
  <si>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</si>
  <si>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</si>
  <si>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</si>
  <si>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</si>
  <si>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</si>
  <si>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</si>
  <si>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</si>
  <si>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</si>
  <si>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</si>
  <si>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</si>
  <si>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</si>
  <si>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</si>
  <si>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</si>
  <si>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</si>
  <si>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</si>
  <si>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</si>
  <si>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</si>
  <si>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</si>
  <si>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</si>
  <si>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</si>
  <si>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</si>
  <si>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</si>
  <si>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</si>
  <si>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</si>
  <si>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</si>
  <si>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</si>
  <si>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</si>
  <si>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</si>
  <si>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</si>
  <si>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</si>
  <si>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</si>
  <si>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</si>
  <si>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</si>
  <si>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</si>
  <si>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</si>
  <si>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</si>
  <si>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</si>
  <si>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</si>
  <si>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</si>
  <si>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</si>
  <si>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</si>
  <si>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</si>
  <si>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</si>
  <si>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</si>
  <si>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</si>
  <si>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</si>
  <si>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</si>
  <si>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</si>
  <si>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</si>
  <si>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</si>
  <si>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</si>
  <si>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</si>
  <si>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</si>
  <si>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</si>
  <si>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</si>
  <si>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</si>
  <si>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</si>
  <si>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</si>
  <si>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</si>
  <si>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</si>
  <si>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</si>
  <si>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</si>
  <si>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</si>
  <si>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</si>
  <si>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</si>
  <si>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</si>
  <si>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</si>
  <si>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</si>
  <si>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</si>
  <si>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</si>
  <si>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</si>
  <si>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</si>
  <si>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</si>
  <si>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</si>
  <si>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</si>
  <si>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</si>
  <si>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</si>
  <si>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</si>
  <si>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</si>
  <si>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</si>
  <si>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</si>
  <si>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</si>
  <si>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</si>
  <si>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</si>
  <si>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</si>
  <si>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</si>
  <si>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</si>
  <si>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</si>
  <si>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</si>
  <si>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</si>
  <si>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</si>
  <si>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</si>
  <si>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</si>
  <si>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</si>
  <si>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</si>
  <si>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</si>
  <si>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</si>
  <si>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</si>
  <si>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</si>
  <si>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</si>
  <si>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</si>
  <si>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</si>
  <si>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</si>
  <si>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</si>
  <si>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</si>
  <si>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</si>
  <si>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</si>
  <si>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</si>
  <si>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</si>
  <si>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</si>
  <si>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</si>
  <si>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</si>
  <si>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</si>
  <si>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</si>
  <si>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</si>
  <si>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</si>
  <si>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</si>
  <si>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</si>
  <si>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</si>
  <si>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</si>
  <si>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</si>
  <si>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</si>
  <si>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</si>
  <si>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</si>
  <si>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</si>
  <si>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</si>
  <si>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</si>
  <si>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</si>
  <si>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</si>
  <si>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</si>
  <si>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</si>
  <si>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</si>
  <si>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</si>
  <si>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</si>
  <si>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</si>
  <si>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</si>
  <si>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</si>
  <si>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</si>
  <si>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</si>
  <si>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</si>
  <si>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</si>
  <si>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</si>
  <si>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</si>
  <si>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</si>
  <si>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</si>
  <si>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</si>
  <si>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</si>
  <si>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</si>
  <si>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</si>
  <si>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</si>
  <si>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</si>
  <si>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</si>
  <si>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</si>
  <si>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</si>
  <si>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</si>
  <si>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</si>
  <si>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</si>
  <si>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</si>
  <si>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</si>
  <si>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</si>
  <si>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</si>
  <si>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</si>
  <si>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</si>
  <si>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</si>
  <si>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</si>
  <si>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</si>
  <si>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</si>
  <si>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</si>
  <si>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</si>
  <si>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</si>
  <si>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</si>
  <si>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</si>
  <si>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</si>
  <si>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</si>
  <si>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</si>
  <si>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</si>
  <si>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</si>
  <si>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</si>
  <si>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</si>
  <si>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</si>
  <si>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</si>
  <si>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</si>
  <si>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</si>
  <si>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</si>
  <si>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</si>
  <si>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</si>
  <si>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</si>
  <si>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</si>
  <si>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</si>
  <si>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</si>
  <si>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</si>
  <si>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</si>
  <si>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</si>
  <si>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</si>
  <si>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</si>
  <si>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</si>
  <si>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</si>
  <si>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</si>
  <si>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</si>
  <si>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</si>
  <si>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</si>
  <si>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</si>
  <si>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</si>
  <si>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</si>
  <si>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</si>
  <si>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</si>
  <si>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</si>
  <si>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</si>
  <si>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</si>
  <si>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</si>
  <si>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</si>
  <si>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</si>
  <si>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</si>
  <si>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</si>
  <si>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</si>
  <si>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</si>
  <si>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</si>
  <si>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</si>
  <si>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</si>
  <si>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</si>
  <si>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</si>
  <si>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</si>
  <si>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</si>
  <si>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</si>
  <si>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</si>
  <si>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</si>
  <si>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</si>
  <si>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</si>
  <si>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</si>
  <si>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</si>
  <si>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</si>
  <si>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</si>
  <si>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</si>
  <si>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</si>
  <si>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</si>
  <si>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</si>
  <si>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</si>
  <si>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</si>
  <si>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</si>
  <si>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</si>
  <si>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</si>
  <si>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</si>
  <si>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</si>
  <si>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</si>
  <si>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</si>
  <si>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</si>
  <si>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</si>
  <si>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</si>
  <si>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</si>
  <si>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</si>
  <si>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</si>
  <si>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</si>
  <si>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</si>
  <si>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</si>
  <si>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</si>
  <si>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</si>
  <si>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</si>
  <si>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</si>
  <si>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</si>
  <si>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</si>
  <si>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</si>
  <si>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</si>
  <si>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</si>
  <si>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</si>
  <si>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</si>
  <si>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</si>
  <si>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</si>
  <si>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</si>
  <si>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</si>
  <si>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</si>
  <si>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</si>
  <si>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</si>
  <si>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</si>
  <si>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</si>
  <si>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</si>
  <si>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</si>
  <si>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</si>
  <si>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</si>
  <si>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</si>
  <si>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</si>
  <si>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</si>
  <si>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</si>
  <si>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</si>
  <si>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</si>
  <si>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</si>
  <si>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</si>
  <si>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</si>
  <si>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</si>
  <si>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</si>
  <si>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</si>
  <si>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</si>
  <si>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</si>
  <si>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</si>
  <si>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</si>
  <si>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</si>
  <si>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</si>
  <si>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</si>
  <si>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</si>
  <si>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</si>
  <si>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</si>
  <si>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</si>
  <si>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</si>
  <si>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</si>
  <si>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</si>
  <si>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</si>
  <si>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</si>
  <si>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</si>
  <si>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</si>
  <si>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</si>
  <si>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</si>
  <si>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</si>
  <si>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</si>
  <si>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</si>
  <si>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</si>
  <si>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</si>
  <si>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</si>
  <si>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</si>
  <si>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</si>
  <si>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</si>
  <si>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</si>
  <si>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</si>
  <si>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</si>
  <si>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</si>
  <si>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</si>
  <si>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</si>
  <si>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</si>
  <si>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</si>
  <si>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</si>
  <si>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</si>
  <si>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</si>
  <si>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</si>
  <si>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</si>
  <si>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</si>
  <si>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</si>
  <si>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</si>
  <si>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</si>
  <si>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</si>
  <si>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</si>
  <si>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</si>
  <si>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</si>
  <si>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</si>
  <si>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</si>
  <si>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</si>
  <si>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</si>
  <si>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</si>
  <si>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</si>
  <si>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</si>
  <si>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</si>
  <si>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</si>
  <si>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</si>
  <si>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</si>
  <si>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</si>
  <si>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</si>
  <si>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</si>
  <si>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</si>
  <si>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</si>
  <si>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</si>
  <si>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</si>
  <si>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</si>
  <si>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</si>
  <si>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</si>
  <si>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</si>
  <si>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</si>
  <si>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</si>
  <si>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</si>
  <si>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</si>
  <si>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</si>
  <si>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</si>
  <si>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</si>
  <si>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</si>
  <si>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</si>
  <si>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</si>
  <si>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</si>
  <si>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</si>
  <si>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</si>
  <si>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</si>
  <si>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</si>
  <si>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</si>
  <si>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</si>
  <si>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</si>
  <si>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</si>
  <si>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</si>
  <si>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</si>
  <si>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</si>
  <si>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</si>
  <si>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</si>
  <si>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</si>
  <si>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</si>
  <si>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</si>
  <si>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</si>
  <si>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</si>
  <si>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</si>
  <si>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</si>
  <si>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</si>
  <si>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</si>
  <si>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</si>
  <si>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</si>
  <si>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</si>
  <si>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</si>
  <si>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</si>
  <si>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</si>
  <si>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</si>
  <si>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</si>
  <si>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</si>
  <si>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</si>
  <si>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</si>
  <si>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</si>
  <si>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</si>
  <si>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</si>
  <si>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</si>
  <si>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</si>
  <si>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</si>
  <si>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</si>
  <si>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</si>
  <si>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</si>
  <si>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</si>
  <si>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</si>
  <si>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</si>
  <si>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</si>
  <si>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</si>
  <si>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</si>
  <si>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</si>
  <si>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</si>
  <si>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</si>
  <si>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</si>
  <si>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</si>
  <si>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</si>
  <si>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</si>
  <si>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</si>
  <si>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</si>
  <si>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</si>
  <si>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</si>
  <si>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</si>
  <si>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</si>
  <si>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</si>
  <si>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</si>
  <si>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</si>
  <si>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</si>
  <si>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</si>
  <si>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</si>
  <si>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</si>
  <si>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</si>
  <si>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</si>
  <si>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</si>
  <si>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</si>
  <si>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</si>
  <si>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</si>
  <si>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</si>
  <si>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</si>
  <si>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</si>
  <si>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</si>
  <si>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</si>
  <si>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</si>
  <si>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</si>
  <si>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</si>
  <si>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</si>
  <si>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</si>
  <si>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</si>
  <si>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</si>
  <si>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</si>
  <si>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</si>
  <si>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</si>
  <si>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</si>
  <si>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</si>
  <si>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</si>
  <si>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</si>
  <si>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</si>
  <si>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</si>
  <si>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</si>
  <si>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</si>
  <si>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</si>
  <si>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</si>
  <si>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</si>
  <si>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</si>
  <si>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</si>
  <si>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</si>
  <si>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</si>
  <si>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</si>
  <si>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</si>
  <si>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</si>
  <si>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</si>
  <si>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</si>
  <si>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</si>
  <si>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</si>
  <si>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</si>
  <si>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</si>
  <si>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</si>
  <si>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</si>
  <si>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</si>
  <si>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</si>
  <si>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</si>
  <si>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</si>
  <si>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</si>
  <si>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</si>
  <si>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</si>
  <si>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</si>
  <si>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</si>
  <si>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</si>
  <si>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</si>
  <si>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</si>
  <si>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</si>
  <si>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</si>
  <si>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</si>
  <si>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</si>
  <si>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</si>
  <si>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</si>
  <si>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</si>
  <si>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</si>
  <si>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</si>
  <si>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</si>
  <si>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</si>
  <si>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</si>
  <si>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</si>
  <si>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</si>
  <si>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</si>
  <si>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</si>
  <si>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</si>
  <si>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</si>
  <si>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</si>
  <si>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</si>
  <si>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</si>
  <si>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</si>
  <si>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</si>
  <si>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</si>
  <si>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</si>
  <si>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</si>
  <si>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</si>
  <si>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</si>
  <si>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</si>
  <si>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</si>
  <si>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</si>
  <si>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</si>
  <si>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</si>
  <si>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</si>
  <si>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</si>
  <si>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</si>
  <si>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</si>
  <si>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</si>
  <si>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</si>
  <si>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</si>
  <si>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</si>
  <si>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</si>
  <si>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</si>
  <si>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</si>
  <si>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</si>
  <si>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</si>
  <si>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</si>
  <si>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</si>
  <si>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</si>
  <si>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</si>
  <si>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</si>
  <si>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</si>
  <si>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</si>
  <si>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</si>
  <si>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</si>
  <si>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</si>
  <si>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</si>
  <si>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</si>
  <si>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</si>
  <si>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</si>
  <si>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</si>
  <si>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</si>
  <si>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</si>
  <si>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</si>
  <si>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</si>
  <si>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</si>
  <si>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</si>
  <si>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</si>
  <si>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</si>
  <si>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</si>
  <si>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</si>
  <si>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</si>
  <si>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</si>
  <si>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</si>
  <si>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</si>
  <si>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</si>
  <si>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</si>
  <si>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</si>
  <si>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</si>
  <si>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</si>
  <si>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</si>
  <si>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</si>
  <si>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</si>
  <si>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</si>
  <si>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</si>
  <si>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</si>
  <si>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</si>
  <si>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</si>
  <si>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</si>
  <si>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</si>
  <si>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</si>
  <si>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</si>
  <si>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</si>
  <si>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</si>
  <si>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</si>
  <si>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</si>
  <si>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</si>
  <si>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</si>
  <si>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</si>
  <si>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</si>
  <si>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</si>
  <si>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</si>
  <si>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</si>
  <si>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</si>
  <si>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</si>
  <si>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</si>
  <si>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</si>
  <si>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</si>
  <si>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</si>
  <si>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</si>
  <si>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</si>
  <si>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</si>
  <si>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</si>
  <si>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</si>
  <si>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</si>
  <si>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</si>
  <si>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</si>
  <si>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</si>
  <si>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</si>
  <si>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</si>
  <si>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</si>
  <si>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</si>
  <si>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</si>
  <si>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</si>
  <si>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</si>
  <si>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</si>
  <si>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</si>
  <si>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</si>
  <si>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</si>
  <si>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</si>
  <si>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</si>
  <si>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</si>
  <si>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</si>
  <si>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</si>
  <si>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</si>
  <si>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</si>
  <si>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</si>
  <si>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</si>
  <si>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</si>
  <si>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</si>
  <si>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</si>
  <si>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</si>
  <si>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</si>
  <si>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</si>
  <si>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</si>
  <si>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</si>
  <si>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</si>
  <si>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</si>
  <si>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</si>
  <si>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</si>
  <si>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</si>
  <si>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</si>
  <si>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</si>
  <si>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</si>
  <si>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</si>
  <si>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</si>
  <si>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</si>
  <si>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</si>
  <si>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</si>
  <si>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</si>
  <si>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</si>
  <si>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</si>
  <si>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</si>
  <si>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</si>
  <si>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</si>
  <si>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</si>
  <si>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</si>
  <si>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</si>
  <si>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</si>
  <si>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</si>
  <si>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</si>
  <si>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</si>
  <si>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</si>
  <si>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</si>
  <si>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</si>
  <si>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</si>
  <si>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</si>
  <si>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</si>
  <si>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</si>
  <si>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</si>
  <si>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</si>
  <si>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</si>
  <si>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</si>
  <si>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</si>
  <si>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</si>
  <si>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</si>
  <si>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</si>
  <si>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</si>
  <si>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</si>
  <si>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</si>
  <si>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</si>
  <si>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</si>
  <si>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</si>
  <si>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</si>
  <si>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</si>
  <si>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</si>
  <si>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</si>
  <si>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</si>
  <si>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</si>
  <si>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</si>
  <si>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</si>
  <si>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</si>
  <si>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</si>
  <si>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</si>
  <si>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</si>
  <si>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</si>
  <si>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</si>
  <si>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</si>
  <si>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</si>
  <si>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</si>
  <si>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</si>
  <si>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</si>
  <si>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</si>
  <si>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</si>
  <si>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</si>
  <si>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</si>
  <si>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</si>
  <si>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</si>
  <si>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</si>
  <si>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</si>
  <si>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</si>
  <si>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</si>
  <si>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</si>
  <si>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</si>
  <si>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</si>
  <si>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</si>
  <si>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</si>
  <si>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</si>
  <si>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</si>
  <si>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</si>
  <si>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</si>
  <si>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</si>
  <si>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</si>
  <si>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</si>
  <si>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</si>
  <si>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</si>
  <si>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</si>
  <si>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</si>
  <si>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</si>
  <si>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</si>
  <si>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</si>
  <si>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</si>
  <si>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</si>
  <si>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</si>
  <si>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</si>
  <si>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</si>
  <si>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</si>
  <si>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</si>
  <si>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</si>
  <si>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</si>
  <si>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</si>
  <si>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</si>
  <si>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</si>
  <si>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</si>
  <si>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</si>
  <si>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</si>
  <si>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</si>
  <si>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</si>
  <si>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</si>
  <si>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</si>
  <si>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</si>
  <si>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</si>
  <si>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</si>
  <si>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</si>
  <si>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</si>
  <si>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</si>
  <si>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</si>
  <si>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</si>
  <si>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</si>
  <si>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</si>
  <si>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</si>
  <si>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</si>
  <si>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</si>
  <si>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</si>
  <si>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</si>
  <si>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</si>
  <si>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</si>
  <si>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</si>
  <si>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</si>
  <si>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</si>
  <si>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</si>
  <si>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</si>
  <si>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</si>
  <si>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</si>
  <si>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</si>
  <si>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</si>
  <si>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</si>
  <si>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</si>
  <si>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</si>
  <si>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</si>
  <si>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</si>
  <si>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</si>
  <si>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</si>
  <si>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</si>
  <si>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</si>
  <si>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</si>
  <si>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</si>
  <si>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</si>
  <si>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</si>
  <si>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</si>
  <si>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</si>
  <si>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</si>
  <si>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</si>
  <si>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</si>
  <si>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</si>
  <si>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</si>
  <si>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</si>
  <si>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</si>
  <si>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</si>
  <si>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</si>
  <si>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</si>
  <si>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</si>
  <si>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</si>
  <si>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</si>
  <si>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</si>
  <si>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</si>
  <si>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</si>
  <si>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</si>
  <si>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</si>
  <si>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</si>
  <si>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</si>
  <si>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</si>
  <si>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</si>
  <si>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</si>
  <si>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</si>
  <si>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</si>
  <si>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</si>
  <si>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</si>
  <si>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</si>
  <si>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</si>
  <si>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</si>
  <si>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</si>
  <si>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</si>
  <si>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</si>
  <si>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</si>
  <si>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</si>
  <si>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</si>
  <si>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</si>
  <si>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</si>
  <si>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</si>
  <si>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</si>
  <si>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</si>
  <si>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</si>
  <si>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</si>
  <si>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</si>
  <si>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</si>
  <si>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</si>
  <si>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</si>
  <si>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</si>
  <si>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</si>
  <si>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</si>
  <si>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</si>
  <si>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</si>
  <si>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</si>
  <si>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</si>
  <si>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</si>
  <si>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</si>
  <si>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</si>
  <si>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</si>
  <si>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</si>
  <si>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</si>
  <si>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</si>
  <si>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</si>
  <si>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</si>
  <si>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</si>
  <si>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</si>
  <si>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</si>
  <si>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</si>
  <si>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</si>
  <si>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</si>
  <si>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</si>
  <si>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</si>
  <si>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</si>
  <si>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</si>
  <si>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</si>
  <si>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</si>
  <si>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</si>
  <si>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</si>
  <si>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</si>
  <si>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</si>
  <si>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</si>
  <si>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</si>
  <si>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</si>
  <si>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</si>
  <si>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</si>
  <si>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</si>
  <si>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</si>
  <si>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</si>
  <si>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</si>
  <si>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</si>
  <si>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</si>
  <si>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</si>
  <si>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</si>
  <si>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</si>
  <si>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</si>
  <si>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</si>
  <si>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</si>
  <si>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</si>
  <si>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</si>
  <si>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</si>
  <si>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</si>
  <si>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</si>
  <si>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</si>
  <si>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</si>
  <si>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</si>
  <si>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</si>
  <si>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</si>
  <si>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</si>
  <si>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</si>
  <si>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</si>
  <si>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</si>
  <si>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</si>
  <si>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</si>
  <si>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</si>
  <si>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</si>
  <si>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</si>
  <si>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</si>
  <si>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</si>
  <si>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</si>
  <si>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</si>
  <si>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</si>
  <si>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</si>
  <si>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</si>
  <si>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</si>
  <si>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</si>
  <si>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</si>
  <si>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</si>
  <si>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</si>
  <si>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</si>
  <si>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</si>
  <si>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</si>
  <si>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</si>
  <si>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</si>
  <si>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</si>
  <si>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</si>
  <si>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</si>
  <si>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</si>
  <si>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</si>
  <si>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</si>
  <si>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</si>
  <si>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</si>
  <si>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</si>
  <si>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</si>
  <si>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</si>
  <si>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</si>
  <si>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</si>
  <si>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</si>
  <si>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</si>
  <si>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</si>
  <si>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</si>
  <si>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</si>
  <si>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</si>
  <si>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</si>
  <si>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</si>
  <si>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</si>
  <si>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</si>
  <si>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</si>
  <si>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</si>
  <si>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</si>
  <si>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</si>
  <si>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</si>
  <si>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</si>
  <si>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</si>
  <si>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</si>
  <si>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</si>
  <si>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</si>
  <si>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</si>
  <si>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</si>
  <si>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</si>
  <si>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</si>
  <si>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</si>
  <si>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</si>
  <si>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</si>
  <si>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</si>
  <si>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</si>
  <si>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</si>
  <si>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</si>
  <si>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</si>
  <si>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</si>
  <si>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</si>
  <si>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</si>
  <si>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</si>
  <si>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</si>
  <si>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</si>
  <si>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</si>
  <si>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</si>
  <si>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</si>
  <si>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</si>
  <si>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</si>
  <si>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</si>
  <si>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</si>
  <si>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</si>
  <si>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</si>
  <si>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</si>
  <si>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</si>
  <si>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</si>
  <si>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</si>
  <si>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</si>
  <si>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</si>
  <si>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</si>
  <si>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</si>
  <si>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</si>
  <si>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</si>
  <si>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</si>
  <si>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</si>
  <si>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</si>
  <si>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</si>
  <si>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</si>
  <si>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</si>
  <si>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</si>
  <si>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</si>
  <si>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</si>
  <si>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</si>
  <si>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</si>
  <si>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</si>
  <si>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</si>
  <si>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</si>
  <si>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</si>
  <si>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</si>
  <si>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</si>
  <si>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</si>
  <si>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</si>
  <si>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</si>
  <si>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</si>
  <si>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</si>
  <si>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</si>
  <si>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</si>
  <si>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</si>
  <si>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</si>
  <si>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</si>
  <si>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</si>
  <si>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</si>
  <si>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</si>
  <si>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</si>
  <si>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</si>
  <si>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</si>
  <si>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</si>
  <si>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</si>
  <si>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</si>
  <si>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</si>
  <si>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</si>
  <si>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</si>
  <si>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</si>
  <si>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</si>
  <si>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</si>
  <si>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</si>
  <si>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</si>
  <si>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</si>
  <si>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</si>
  <si>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</si>
  <si>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</si>
  <si>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</si>
  <si>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</si>
  <si>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</si>
  <si>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</si>
  <si>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</si>
  <si>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</si>
  <si>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</si>
  <si>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</si>
  <si>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</si>
  <si>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</si>
  <si>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</si>
  <si>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</si>
  <si>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</si>
  <si>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</si>
  <si>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</si>
  <si>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</si>
  <si>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</si>
  <si>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</si>
  <si>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</si>
  <si>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</si>
  <si>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</si>
  <si>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</si>
  <si>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</si>
  <si>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</si>
  <si>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</si>
  <si>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</si>
  <si>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</si>
  <si>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</si>
  <si>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</si>
  <si>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</si>
  <si>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</si>
  <si>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</si>
  <si>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</si>
  <si>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</si>
  <si>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</si>
  <si>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</si>
  <si>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</si>
  <si>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</si>
  <si>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</si>
  <si>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</si>
  <si>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</si>
  <si>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</si>
  <si>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</si>
  <si>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</si>
  <si>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</si>
  <si>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</si>
  <si>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</si>
  <si>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</si>
  <si>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</si>
  <si>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</si>
  <si>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</si>
  <si>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</si>
  <si>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</si>
  <si>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</si>
  <si>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</si>
  <si>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</si>
  <si>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</si>
  <si>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</si>
  <si>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</si>
  <si>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</si>
  <si>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</si>
  <si>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</si>
  <si>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</si>
  <si>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</si>
  <si>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</si>
  <si>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</si>
  <si>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</si>
  <si>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</si>
  <si>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</si>
  <si>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</si>
  <si>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</si>
  <si>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</si>
  <si>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</si>
  <si>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</si>
  <si>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</si>
  <si>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</si>
  <si>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</si>
  <si>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</si>
  <si>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</si>
  <si>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</si>
  <si>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</si>
  <si>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</si>
  <si>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</si>
  <si>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</si>
  <si>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</si>
  <si>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</si>
  <si>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</si>
  <si>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</si>
  <si>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</si>
  <si>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</si>
  <si>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</si>
  <si>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</si>
  <si>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</si>
  <si>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</si>
  <si>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</si>
  <si>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</si>
  <si>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</si>
  <si>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</si>
  <si>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</si>
  <si>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</si>
  <si>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</si>
  <si>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</si>
  <si>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</si>
  <si>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</si>
  <si>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</si>
  <si>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</si>
  <si>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</si>
  <si>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</si>
  <si>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</si>
  <si>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</si>
  <si>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</si>
  <si>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</si>
  <si>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</si>
  <si>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</si>
  <si>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</si>
  <si>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</si>
  <si>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</si>
  <si>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</si>
  <si>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</si>
  <si>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</si>
  <si>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</si>
  <si>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</si>
  <si>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</si>
  <si>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</si>
  <si>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</si>
  <si>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</si>
  <si>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</si>
  <si>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</si>
  <si>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</si>
  <si>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</si>
  <si>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</si>
  <si>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</si>
  <si>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</si>
  <si>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</si>
  <si>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</si>
  <si>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</si>
  <si>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</si>
  <si>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</si>
  <si>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</si>
  <si>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</si>
  <si>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</si>
  <si>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</si>
  <si>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</si>
  <si>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</si>
  <si>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</si>
  <si>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</si>
  <si>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</si>
  <si>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</si>
  <si>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</si>
  <si>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</si>
  <si>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</si>
  <si>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</si>
  <si>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</si>
  <si>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</si>
  <si>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</si>
  <si>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</si>
  <si>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</si>
  <si>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</si>
  <si>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</si>
  <si>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</si>
  <si>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</si>
  <si>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</si>
  <si>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</si>
  <si>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</si>
  <si>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</si>
  <si>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</si>
  <si>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</si>
  <si>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</si>
  <si>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</si>
  <si>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</si>
  <si>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</si>
  <si>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</si>
  <si>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</si>
  <si>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</si>
  <si>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</si>
  <si>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</si>
  <si>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</si>
  <si>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</si>
  <si>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</si>
  <si>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</si>
  <si>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</si>
  <si>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</si>
  <si>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</si>
  <si>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</si>
  <si>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</si>
  <si>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</si>
  <si>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</si>
  <si>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</si>
  <si>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</si>
  <si>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</si>
  <si>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</si>
  <si>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</si>
  <si>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</si>
  <si>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</si>
  <si>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</si>
  <si>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</si>
  <si>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</si>
  <si>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</si>
  <si>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</si>
  <si>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</si>
  <si>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</si>
  <si>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</si>
  <si>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</si>
  <si>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</si>
  <si>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</si>
  <si>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</si>
  <si>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</si>
  <si>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</si>
  <si>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</si>
  <si>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</si>
  <si>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</si>
  <si>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</si>
  <si>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</si>
  <si>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</si>
  <si>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</si>
  <si>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</si>
  <si>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</si>
  <si>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</si>
  <si>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</si>
  <si>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</si>
  <si>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</si>
  <si>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</si>
  <si>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</si>
  <si>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</si>
  <si>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</si>
  <si>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</si>
  <si>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</si>
  <si>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</si>
  <si>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</si>
  <si>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</si>
  <si>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</si>
  <si>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</si>
  <si>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</si>
  <si>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</si>
  <si>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</si>
  <si>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</si>
  <si>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</si>
  <si>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</si>
  <si>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</si>
  <si>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</si>
  <si>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</si>
  <si>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</si>
  <si>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</si>
  <si>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</si>
  <si>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</si>
  <si>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</si>
  <si>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</si>
  <si>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</si>
  <si>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</si>
  <si>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</si>
  <si>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</si>
  <si>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</si>
  <si>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</si>
  <si>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</si>
  <si>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</si>
  <si>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</si>
  <si>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</si>
  <si>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</si>
  <si>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</si>
  <si>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</si>
  <si>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</si>
  <si>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</si>
  <si>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</si>
  <si>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</si>
  <si>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</si>
  <si>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</si>
  <si>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</si>
  <si>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</si>
  <si>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</si>
  <si>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</si>
  <si>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</si>
  <si>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</si>
  <si>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</si>
  <si>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</si>
  <si>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</si>
  <si>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</si>
  <si>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</si>
  <si>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</si>
  <si>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</si>
  <si>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</si>
  <si>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</si>
  <si>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</si>
  <si>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</si>
  <si>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</si>
  <si>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</si>
  <si>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</si>
  <si>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</si>
  <si>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</si>
  <si>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</si>
  <si>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</si>
  <si>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</si>
  <si>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</si>
  <si>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</si>
  <si>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</si>
  <si>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</si>
  <si>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</si>
  <si>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</si>
  <si>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</si>
  <si>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</si>
  <si>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</si>
  <si>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</si>
  <si>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</si>
  <si>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</si>
  <si>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</si>
  <si>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</si>
  <si>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</si>
  <si>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</si>
  <si>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</si>
  <si>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</si>
  <si>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</si>
  <si>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</si>
  <si>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</si>
  <si>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</si>
  <si>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</si>
  <si>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</si>
  <si>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</si>
  <si>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</si>
  <si>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</si>
  <si>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</si>
  <si>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</si>
  <si>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</si>
  <si>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</si>
  <si>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</si>
  <si>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</si>
  <si>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</si>
  <si>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</si>
  <si>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</si>
  <si>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</si>
  <si>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</si>
  <si>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</si>
  <si>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</si>
  <si>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</si>
  <si>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</si>
  <si>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</si>
  <si>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</si>
  <si>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</si>
  <si>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</si>
  <si>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</si>
  <si>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</si>
  <si>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</si>
  <si>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</si>
  <si>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</si>
  <si>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</si>
  <si>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</si>
  <si>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</si>
  <si>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</si>
  <si>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</si>
  <si>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</si>
  <si>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</si>
  <si>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</si>
  <si>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</si>
  <si>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</si>
  <si>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</si>
  <si>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</si>
  <si>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</si>
  <si>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</si>
  <si>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</si>
  <si>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</si>
  <si>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</si>
  <si>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</si>
  <si>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</si>
  <si>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</si>
  <si>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</si>
  <si>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</si>
  <si>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</si>
  <si>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</si>
  <si>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</si>
  <si>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</si>
  <si>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</si>
  <si>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</si>
  <si>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</si>
  <si>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</si>
  <si>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</si>
  <si>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</si>
  <si>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</si>
  <si>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</si>
  <si>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</si>
  <si>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</si>
  <si>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</si>
  <si>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</si>
  <si>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</si>
  <si>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</si>
  <si>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</si>
  <si>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</si>
  <si>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</si>
  <si>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</si>
  <si>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</si>
  <si>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</si>
  <si>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</si>
  <si>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</si>
  <si>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</si>
  <si>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</si>
  <si>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</si>
  <si>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</si>
  <si>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</si>
  <si>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</si>
  <si>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</si>
  <si>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</si>
  <si>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</si>
  <si>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</si>
  <si>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</si>
  <si>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</si>
  <si>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</si>
  <si>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</si>
  <si>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</si>
  <si>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</si>
  <si>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</si>
  <si>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</si>
  <si>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</si>
  <si>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</si>
  <si>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</si>
  <si>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</si>
  <si>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</si>
  <si>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</si>
  <si>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</si>
  <si>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</si>
  <si>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</si>
  <si>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</si>
  <si>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</si>
  <si>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</si>
  <si>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</si>
  <si>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</si>
  <si>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</si>
  <si>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</si>
  <si>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</si>
  <si>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</si>
  <si>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</si>
  <si>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</si>
  <si>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</si>
  <si>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</si>
  <si>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</si>
  <si>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</si>
  <si>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</si>
  <si>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</si>
  <si>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</si>
  <si>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</si>
  <si>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</si>
  <si>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</si>
  <si>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</si>
  <si>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</si>
  <si>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</si>
  <si>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</si>
  <si>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</si>
  <si>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</si>
  <si>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</si>
  <si>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</si>
  <si>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</si>
  <si>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</si>
  <si>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</si>
  <si>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</si>
  <si>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</si>
  <si>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</si>
  <si>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</si>
  <si>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</si>
  <si>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</si>
  <si>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</si>
  <si>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</si>
  <si>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</si>
  <si>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</si>
  <si>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</si>
  <si>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</si>
  <si>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</si>
  <si>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</si>
  <si>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</si>
  <si>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</si>
  <si>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</si>
  <si>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</si>
  <si>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</si>
  <si>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</si>
  <si>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</si>
  <si>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</si>
  <si>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</si>
  <si>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</si>
  <si>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</si>
  <si>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</si>
  <si>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</si>
  <si>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</si>
  <si>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</si>
  <si>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</si>
  <si>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</si>
  <si>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</si>
  <si>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</si>
  <si>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</si>
  <si>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</si>
  <si>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</si>
  <si>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</si>
  <si>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</si>
  <si>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</si>
  <si>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</si>
  <si>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</si>
  <si>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</si>
  <si>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</si>
  <si>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</si>
  <si>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</si>
  <si>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</si>
  <si>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</si>
  <si>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</si>
  <si>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</si>
  <si>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</si>
  <si>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</si>
  <si>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</si>
  <si>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</si>
  <si>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</si>
  <si>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</si>
  <si>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</si>
  <si>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</si>
  <si>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</si>
  <si>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</si>
  <si>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</si>
  <si>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</si>
  <si>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</si>
  <si>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</si>
  <si>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</si>
  <si>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</si>
  <si>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</si>
  <si>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</si>
  <si>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</si>
  <si>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</si>
  <si>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</si>
  <si>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</si>
  <si>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</si>
  <si>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</si>
  <si>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</si>
  <si>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</si>
  <si>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</si>
  <si>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</si>
  <si>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</si>
  <si>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</si>
  <si>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</si>
  <si>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</si>
  <si>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</si>
  <si>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</si>
  <si>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</si>
  <si>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</si>
  <si>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</si>
  <si>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</si>
  <si>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</si>
  <si>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</si>
  <si>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</si>
  <si>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</si>
  <si>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</si>
  <si>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</si>
  <si>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</si>
  <si>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</si>
  <si>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</si>
  <si>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</si>
  <si>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</si>
  <si>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</si>
  <si>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</si>
  <si>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</si>
  <si>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</si>
  <si>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</si>
  <si>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</si>
  <si>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</si>
  <si>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</si>
  <si>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</si>
  <si>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</si>
  <si>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</si>
  <si>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</si>
  <si>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</si>
  <si>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</si>
  <si>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</si>
  <si>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</si>
  <si>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</si>
  <si>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</si>
  <si>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</si>
  <si>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</si>
  <si>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</si>
  <si>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</si>
  <si>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</si>
  <si>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</si>
  <si>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</si>
  <si>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</si>
  <si>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</si>
  <si>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</si>
  <si>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</si>
  <si>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</si>
  <si>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</si>
  <si>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</si>
  <si>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</si>
  <si>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</si>
  <si>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</si>
  <si>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</si>
  <si>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</si>
  <si>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</si>
  <si>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</si>
  <si>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</si>
  <si>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</si>
  <si>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</si>
  <si>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</si>
  <si>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</si>
  <si>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</si>
  <si>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</si>
  <si>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</si>
  <si>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</si>
  <si>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</si>
  <si>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</si>
  <si>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</si>
  <si>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</si>
  <si>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</si>
  <si>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</si>
  <si>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</si>
  <si>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</si>
  <si>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</si>
  <si>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</si>
  <si>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</si>
  <si>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</si>
  <si>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</si>
  <si>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</si>
  <si>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</si>
  <si>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</si>
  <si>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</si>
  <si>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</si>
  <si>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</si>
  <si>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</si>
  <si>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</si>
  <si>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</si>
  <si>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</si>
  <si>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</si>
  <si>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</si>
  <si>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</si>
  <si>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</si>
  <si>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</si>
  <si>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</si>
  <si>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</si>
  <si>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</si>
  <si>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</si>
  <si>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</si>
  <si>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</si>
  <si>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</si>
  <si>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</si>
  <si>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</si>
  <si>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</si>
  <si>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</si>
  <si>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</si>
  <si>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</si>
  <si>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</si>
  <si>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</si>
  <si>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</si>
  <si>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</si>
  <si>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</si>
  <si>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</si>
  <si>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</si>
  <si>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</si>
  <si>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</si>
  <si>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</si>
  <si>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</si>
  <si>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</si>
  <si>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</si>
  <si>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</si>
  <si>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</si>
  <si>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</si>
  <si>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</si>
  <si>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</si>
  <si>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</si>
  <si>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</si>
  <si>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</si>
  <si>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</si>
  <si>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</si>
  <si>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</si>
  <si>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</si>
  <si>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</si>
  <si>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</si>
  <si>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</si>
  <si>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</si>
  <si>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</si>
  <si>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</si>
  <si>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</si>
  <si>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</si>
  <si>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</si>
  <si>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</si>
  <si>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</si>
  <si>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</si>
  <si>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</si>
  <si>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</si>
  <si>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</si>
  <si>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</si>
  <si>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</si>
  <si>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</si>
  <si>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</si>
  <si>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</si>
  <si>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</si>
  <si>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</si>
  <si>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</si>
  <si>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</si>
  <si>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</si>
  <si>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</si>
  <si>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</si>
  <si>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</si>
  <si>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</si>
  <si>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</si>
  <si>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</si>
  <si>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</si>
  <si>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</si>
  <si>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</si>
  <si>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</si>
  <si>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</si>
  <si>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</si>
  <si>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</si>
  <si>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</si>
  <si>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</si>
  <si>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</si>
  <si>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</si>
  <si>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</si>
  <si>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</si>
  <si>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</si>
  <si>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</si>
  <si>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</si>
  <si>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</si>
  <si>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</si>
  <si>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</si>
  <si>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</si>
  <si>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</si>
  <si>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</si>
  <si>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</si>
  <si>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</si>
  <si>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</si>
  <si>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</si>
  <si>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</si>
  <si>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</si>
  <si>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</si>
  <si>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</si>
  <si>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</si>
  <si>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</si>
  <si>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</si>
  <si>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</si>
  <si>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</si>
  <si>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</si>
  <si>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</si>
  <si>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</si>
  <si>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</si>
  <si>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</si>
  <si>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</si>
  <si>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</si>
  <si>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</si>
  <si>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</si>
  <si>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</si>
  <si>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</si>
  <si>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</si>
  <si>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</si>
  <si>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</si>
  <si>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</si>
  <si>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</si>
  <si>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</si>
  <si>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</si>
  <si>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</si>
  <si>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</si>
  <si>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</si>
  <si>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</si>
  <si>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</si>
  <si>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</si>
  <si>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</si>
  <si>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</si>
  <si>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</si>
  <si>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</si>
  <si>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</si>
  <si>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</si>
  <si>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</si>
  <si>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</si>
  <si>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</si>
  <si>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</si>
  <si>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</si>
  <si>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</si>
  <si>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</si>
  <si>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</si>
  <si>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</si>
  <si>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</si>
  <si>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</si>
  <si>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</si>
  <si>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</si>
  <si>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</si>
  <si>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</si>
  <si>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</si>
  <si>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</si>
  <si>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</si>
  <si>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</si>
  <si>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</si>
  <si>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</si>
  <si>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</si>
  <si>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</si>
  <si>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</si>
  <si>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</si>
  <si>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</si>
  <si>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</si>
  <si>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</si>
  <si>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</si>
  <si>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</si>
  <si>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</si>
  <si>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</si>
  <si>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</si>
  <si>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</si>
  <si>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</si>
  <si>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</si>
  <si>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</si>
  <si>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</si>
  <si>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</si>
  <si>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</si>
  <si>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</si>
  <si>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</si>
  <si>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</si>
  <si>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</si>
  <si>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</si>
  <si>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</si>
  <si>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</si>
  <si>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</si>
  <si>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</si>
  <si>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</si>
  <si>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</si>
  <si>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</si>
  <si>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</si>
  <si>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</si>
  <si>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</si>
  <si>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</si>
  <si>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</si>
  <si>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</si>
  <si>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</si>
  <si>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</si>
  <si>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</si>
  <si>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</si>
  <si>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</si>
  <si>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</si>
  <si>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</si>
  <si>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</si>
  <si>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</si>
  <si>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</si>
  <si>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</si>
  <si>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</si>
  <si>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</si>
  <si>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</si>
  <si>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</si>
  <si>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</si>
  <si>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</si>
  <si>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</si>
  <si>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</si>
  <si>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</si>
  <si>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</si>
  <si>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</si>
  <si>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</si>
  <si>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</si>
  <si>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</si>
  <si>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</si>
  <si>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</si>
  <si>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</si>
  <si>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</si>
  <si>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</si>
  <si>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</si>
  <si>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</si>
  <si>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</si>
  <si>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</si>
  <si>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</si>
  <si>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</si>
  <si>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</si>
  <si>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</si>
  <si>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</si>
  <si>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</si>
  <si>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</si>
  <si>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</si>
  <si>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</si>
  <si>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</si>
  <si>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</si>
  <si>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</si>
  <si>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</si>
  <si>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</si>
  <si>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</si>
  <si>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</si>
  <si>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</si>
  <si>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</si>
  <si>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</si>
  <si>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</si>
  <si>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</si>
  <si>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</si>
  <si>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</si>
  <si>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</si>
  <si>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</si>
  <si>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</si>
  <si>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</si>
  <si>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</si>
  <si>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</si>
  <si>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</si>
  <si>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</si>
  <si>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</si>
  <si>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</si>
  <si>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</si>
  <si>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</si>
  <si>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</si>
  <si>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</si>
  <si>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</si>
  <si>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</si>
  <si>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</si>
  <si>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</si>
  <si>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</si>
  <si>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</si>
  <si>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</si>
  <si>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</si>
  <si>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</si>
  <si>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</si>
  <si>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</si>
  <si>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</si>
  <si>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</si>
  <si>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</si>
  <si>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</si>
  <si>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</si>
  <si>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</si>
  <si>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</si>
  <si>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</si>
  <si>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</si>
  <si>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</si>
  <si>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</si>
  <si>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</si>
  <si>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</si>
  <si>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</si>
  <si>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</si>
  <si>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</si>
  <si>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</si>
  <si>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</si>
  <si>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</si>
  <si>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</si>
  <si>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</si>
  <si>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</si>
  <si>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</si>
  <si>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</si>
  <si>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</si>
  <si>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</si>
  <si>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</si>
  <si>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</si>
  <si>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</si>
  <si>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</si>
  <si>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</si>
  <si>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</si>
  <si>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</si>
  <si>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</si>
  <si>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</si>
  <si>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</si>
  <si>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</si>
  <si>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</si>
  <si>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</si>
  <si>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</si>
  <si>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</si>
  <si>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</si>
  <si>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</si>
  <si>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</si>
  <si>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</si>
  <si>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</si>
  <si>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</si>
  <si>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</si>
  <si>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</si>
  <si>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</si>
  <si>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</si>
  <si>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</si>
  <si>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</si>
  <si>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</si>
  <si>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</si>
  <si>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</si>
  <si>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</si>
  <si>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</si>
  <si>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</si>
  <si>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</si>
  <si>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</si>
  <si>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</si>
  <si>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</si>
  <si>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</si>
  <si>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</si>
  <si>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</si>
  <si>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</si>
  <si>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</si>
  <si>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</si>
  <si>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</si>
  <si>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</si>
  <si>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</si>
  <si>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</si>
  <si>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</si>
  <si>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</si>
  <si>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</si>
  <si>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</si>
  <si>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</si>
  <si>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</si>
  <si>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</si>
  <si>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</si>
  <si>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</si>
  <si>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</si>
  <si>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</si>
  <si>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</si>
  <si>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</si>
  <si>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</si>
  <si>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</si>
  <si>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</si>
  <si>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</si>
  <si>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</si>
  <si>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</si>
  <si>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</si>
  <si>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</si>
  <si>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</si>
  <si>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</si>
  <si>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</si>
  <si>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</si>
  <si>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</si>
  <si>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</si>
  <si>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</si>
  <si>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</si>
  <si>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</si>
  <si>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</si>
  <si>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</si>
  <si>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</si>
  <si>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</si>
  <si>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</si>
  <si>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</si>
  <si>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</si>
  <si>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</si>
  <si>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</si>
  <si>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</si>
  <si>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</si>
  <si>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</si>
  <si>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</si>
  <si>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</si>
  <si>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</si>
  <si>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</si>
  <si>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</si>
  <si>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</si>
  <si>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</si>
  <si>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</si>
  <si>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</si>
  <si>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</si>
  <si>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</si>
  <si>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</si>
  <si>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</si>
  <si>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</si>
  <si>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</si>
  <si>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</si>
  <si>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</si>
  <si>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</si>
  <si>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</si>
  <si>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</si>
  <si>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</si>
  <si>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</si>
  <si>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</si>
  <si>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</si>
  <si>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</si>
  <si>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</si>
  <si>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</si>
  <si>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</si>
  <si>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</si>
  <si>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</si>
  <si>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</si>
  <si>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</si>
  <si>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</si>
  <si>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</si>
  <si>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</si>
  <si>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</si>
  <si>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</si>
  <si>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</si>
  <si>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</si>
  <si>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</si>
  <si>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</si>
  <si>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</si>
  <si>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</si>
  <si>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</si>
  <si>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</si>
  <si>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</si>
  <si>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</si>
  <si>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</si>
  <si>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</si>
  <si>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</si>
  <si>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</si>
  <si>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</si>
  <si>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</si>
  <si>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</si>
  <si>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</si>
  <si>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</si>
  <si>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</si>
  <si>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</si>
  <si>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</si>
  <si>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</si>
  <si>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</si>
  <si>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</si>
  <si>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</si>
  <si>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</si>
  <si>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</si>
  <si>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</si>
  <si>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</si>
  <si>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</si>
  <si>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</si>
  <si>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</si>
  <si>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</si>
  <si>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</si>
  <si>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</si>
  <si>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</si>
  <si>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</si>
  <si>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</si>
  <si>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</si>
  <si>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</si>
  <si>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</si>
  <si>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</si>
  <si>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</si>
  <si>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</si>
  <si>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</si>
  <si>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</si>
  <si>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</si>
  <si>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</si>
  <si>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</si>
  <si>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</si>
  <si>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</si>
  <si>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</si>
  <si>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</si>
  <si>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</si>
  <si>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</si>
  <si>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</si>
  <si>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</si>
  <si>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</si>
  <si>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</si>
  <si>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</si>
  <si>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</si>
  <si>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</si>
  <si>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</si>
  <si>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</si>
  <si>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</si>
  <si>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</si>
  <si>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</si>
  <si>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</si>
  <si>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</si>
  <si>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</si>
  <si>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</si>
  <si>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</si>
  <si>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</si>
  <si>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</si>
  <si>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</si>
  <si>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</si>
  <si>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</si>
  <si>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</si>
  <si>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</si>
  <si>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</si>
  <si>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</si>
  <si>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</si>
  <si>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</si>
  <si>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</si>
  <si>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</si>
  <si>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</si>
  <si>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</si>
  <si>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</si>
  <si>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</si>
  <si>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</si>
  <si>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</si>
  <si>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</si>
  <si>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</si>
  <si>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</si>
  <si>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</si>
  <si>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</si>
  <si>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</si>
  <si>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</si>
  <si>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</si>
  <si>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</si>
  <si>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</si>
  <si>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</si>
  <si>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</si>
  <si>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</si>
  <si>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</si>
  <si>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</si>
  <si>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</si>
  <si>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</si>
  <si>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</si>
  <si>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</si>
  <si>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</si>
  <si>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</si>
  <si>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</si>
  <si>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</si>
  <si>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</si>
  <si>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</si>
  <si>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</si>
  <si>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</si>
  <si>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</si>
  <si>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</si>
  <si>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</si>
  <si>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</si>
  <si>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</si>
  <si>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</si>
  <si>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</si>
  <si>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</si>
  <si>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</si>
  <si>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</si>
  <si>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</si>
  <si>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</si>
  <si>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</si>
  <si>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</si>
  <si>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</si>
  <si>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</si>
  <si>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</si>
  <si>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</si>
  <si>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</si>
  <si>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</si>
  <si>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</si>
  <si>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</si>
  <si>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</si>
  <si>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</si>
  <si>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</si>
  <si>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</si>
  <si>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</si>
  <si>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</si>
  <si>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</si>
  <si>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</si>
  <si>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</si>
  <si>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</si>
  <si>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</si>
  <si>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</si>
  <si>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</si>
  <si>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</si>
  <si>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</si>
  <si>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</si>
  <si>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</si>
  <si>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</si>
  <si>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</si>
  <si>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</si>
  <si>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</si>
  <si>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</si>
  <si>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</si>
  <si>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</si>
  <si>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</si>
  <si>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</si>
  <si>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</si>
  <si>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</si>
  <si>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</si>
  <si>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</si>
  <si>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</si>
  <si>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</si>
  <si>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</si>
  <si>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</si>
  <si>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</si>
  <si>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</si>
  <si>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</si>
  <si>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</si>
  <si>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</si>
  <si>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</si>
  <si>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</si>
  <si>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</si>
  <si>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</si>
  <si>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</si>
  <si>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</si>
  <si>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</si>
  <si>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</si>
  <si>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</si>
  <si>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</si>
  <si>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</si>
  <si>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</si>
  <si>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</si>
  <si>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</si>
  <si>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</si>
  <si>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</si>
  <si>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</si>
  <si>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</si>
  <si>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</si>
  <si>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</si>
  <si>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</si>
  <si>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</si>
  <si>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</si>
  <si>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</si>
  <si>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</si>
  <si>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</si>
  <si>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</si>
  <si>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</si>
  <si>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</si>
  <si>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</si>
  <si>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</si>
  <si>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</si>
  <si>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</si>
  <si>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</si>
  <si>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</si>
  <si>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</si>
  <si>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</si>
  <si>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</si>
  <si>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</si>
  <si>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</si>
  <si>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</si>
  <si>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</si>
  <si>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</si>
  <si>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</si>
  <si>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</si>
  <si>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</si>
  <si>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</si>
  <si>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</si>
  <si>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</si>
  <si>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</si>
  <si>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</si>
  <si>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</si>
  <si>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</si>
  <si>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</si>
  <si>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</si>
  <si>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</si>
  <si>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</si>
  <si>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</si>
  <si>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</si>
  <si>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</si>
  <si>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</si>
  <si>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</si>
  <si>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</si>
  <si>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</si>
  <si>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</si>
  <si>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</si>
  <si>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</si>
  <si>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</si>
  <si>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</si>
  <si>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</si>
  <si>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</si>
  <si>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</si>
  <si>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</si>
  <si>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</si>
  <si>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</si>
  <si>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</si>
  <si>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</si>
  <si>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</si>
  <si>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</si>
  <si>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</si>
  <si>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</si>
  <si>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</si>
  <si>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</si>
  <si>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</si>
  <si>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</si>
  <si>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</si>
  <si>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</si>
  <si>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</si>
  <si>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</si>
  <si>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</si>
  <si>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</si>
  <si>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</si>
  <si>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</si>
  <si>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</si>
  <si>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</si>
  <si>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</si>
  <si>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</si>
  <si>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</si>
  <si>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</si>
  <si>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</si>
  <si>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</si>
  <si>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</si>
  <si>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</si>
  <si>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</si>
  <si>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</si>
  <si>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</si>
  <si>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</si>
  <si>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</si>
  <si>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</si>
  <si>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</si>
  <si>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</si>
  <si>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</si>
  <si>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</si>
  <si>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</si>
  <si>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</si>
  <si>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</si>
  <si>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</si>
  <si>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</si>
  <si>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</si>
  <si>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</si>
  <si>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</si>
  <si>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</si>
  <si>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</si>
  <si>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</si>
  <si>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</si>
  <si>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</si>
  <si>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</si>
  <si>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</si>
  <si>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</si>
  <si>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</si>
  <si>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</si>
  <si>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</si>
  <si>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</si>
  <si>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</si>
  <si>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</si>
  <si>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</si>
  <si>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</si>
  <si>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</si>
  <si>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</si>
  <si>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</si>
  <si>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</si>
  <si>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</si>
  <si>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</si>
  <si>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</si>
  <si>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</si>
  <si>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</si>
  <si>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</si>
  <si>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</si>
  <si>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</si>
  <si>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</si>
  <si>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</si>
  <si>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</si>
  <si>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</si>
  <si>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</si>
  <si>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</si>
  <si>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</si>
  <si>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</si>
  <si>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</si>
  <si>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</si>
  <si>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</si>
  <si>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</si>
  <si>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</si>
  <si>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</si>
  <si>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</si>
  <si>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</si>
  <si>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</si>
  <si>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</si>
  <si>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</si>
  <si>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</si>
  <si>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</si>
  <si>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</si>
  <si>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</si>
  <si>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</si>
  <si>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</si>
  <si>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</si>
  <si>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</si>
  <si>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</si>
  <si>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</si>
  <si>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</si>
  <si>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</si>
  <si>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</si>
  <si>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</si>
  <si>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</si>
  <si>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</si>
  <si>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</si>
  <si>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</si>
  <si>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</si>
  <si>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</si>
  <si>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</si>
  <si>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</si>
  <si>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</si>
  <si>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</si>
  <si>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</si>
  <si>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</si>
  <si>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</si>
  <si>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</si>
  <si>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</si>
  <si>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</si>
  <si>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</si>
  <si>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</si>
  <si>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</si>
  <si>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</si>
  <si>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</si>
  <si>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</si>
  <si>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</si>
  <si>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</si>
  <si>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</si>
  <si>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</si>
  <si>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</si>
  <si>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</si>
  <si>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</si>
  <si>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</si>
  <si>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</si>
  <si>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</si>
  <si>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</si>
  <si>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</si>
  <si>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</si>
  <si>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</si>
  <si>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</si>
  <si>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</si>
  <si>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</si>
  <si>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</si>
  <si>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</si>
  <si>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</si>
  <si>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</si>
  <si>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</si>
  <si>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</si>
  <si>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</si>
  <si>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</si>
  <si>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</si>
  <si>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</si>
  <si>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</si>
  <si>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</si>
  <si>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</si>
  <si>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</si>
  <si>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</si>
  <si>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</si>
  <si>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</si>
  <si>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</si>
  <si>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</si>
  <si>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</si>
  <si>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</si>
  <si>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</si>
  <si>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</si>
  <si>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</si>
  <si>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</si>
  <si>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</si>
  <si>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</si>
  <si>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</si>
  <si>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</si>
  <si>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</si>
  <si>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</si>
  <si>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</si>
  <si>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</si>
  <si>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</si>
  <si>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</si>
  <si>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</si>
  <si>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</si>
  <si>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</si>
  <si>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</si>
  <si>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</si>
  <si>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</si>
  <si>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</si>
  <si>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</si>
  <si>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</si>
  <si>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</si>
  <si>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</si>
  <si>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</si>
  <si>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</si>
  <si>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</si>
  <si>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</si>
  <si>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</si>
  <si>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</si>
  <si>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</si>
  <si>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</si>
  <si>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</si>
  <si>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</si>
  <si>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</si>
  <si>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</si>
  <si>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</si>
  <si>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</si>
  <si>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</si>
  <si>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</si>
  <si>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</si>
  <si>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</si>
  <si>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</si>
  <si>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</si>
  <si>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</si>
  <si>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</si>
  <si>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</si>
  <si>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</si>
  <si>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</si>
  <si>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</si>
  <si>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</si>
  <si>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</si>
  <si>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</si>
  <si>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</si>
  <si>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</si>
  <si>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</si>
  <si>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</si>
  <si>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</si>
  <si>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</si>
  <si>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</si>
  <si>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</si>
  <si>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</si>
  <si>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</si>
  <si>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</si>
  <si>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</si>
  <si>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</si>
  <si>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</si>
  <si>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</si>
  <si>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</si>
  <si>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</si>
  <si>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</si>
  <si>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</si>
  <si>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</si>
  <si>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</si>
  <si>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</si>
  <si>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</si>
  <si>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</si>
  <si>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</si>
  <si>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</si>
  <si>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</si>
  <si>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</si>
  <si>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</si>
  <si>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</si>
  <si>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</si>
  <si>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</si>
  <si>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</si>
  <si>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</si>
  <si>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</si>
  <si>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</si>
  <si>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</si>
  <si>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</si>
  <si>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</si>
  <si>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</si>
  <si>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</si>
  <si>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</si>
  <si>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</si>
  <si>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</si>
  <si>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</si>
  <si>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</si>
  <si>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</si>
  <si>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</si>
  <si>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</si>
  <si>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</si>
  <si>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</si>
  <si>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</si>
  <si>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</si>
  <si>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</si>
  <si>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</si>
  <si>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</si>
  <si>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</si>
  <si>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</si>
  <si>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</si>
  <si>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</si>
  <si>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</si>
  <si>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</si>
  <si>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</si>
  <si>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</si>
  <si>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</si>
  <si>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</si>
  <si>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</si>
  <si>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</si>
  <si>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</si>
  <si>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</si>
  <si>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</si>
  <si>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</si>
  <si>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</si>
  <si>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</si>
  <si>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</si>
  <si>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</si>
  <si>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</si>
  <si>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</si>
  <si>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</si>
  <si>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</si>
  <si>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</si>
  <si>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</si>
  <si>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</si>
  <si>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</si>
  <si>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</si>
  <si>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</si>
  <si>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</si>
  <si>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</si>
  <si>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</si>
  <si>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</si>
  <si>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</si>
  <si>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</si>
  <si>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</si>
  <si>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</si>
  <si>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</si>
  <si>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</si>
  <si>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</si>
  <si>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</si>
  <si>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</si>
  <si>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</si>
  <si>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</si>
  <si>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</si>
  <si>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</si>
  <si>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</si>
  <si>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</si>
  <si>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</si>
  <si>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</si>
  <si>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</si>
  <si>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</si>
  <si>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</si>
  <si>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</si>
  <si>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</si>
  <si>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</si>
  <si>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</si>
  <si>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</si>
  <si>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</si>
  <si>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</si>
  <si>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</si>
  <si>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</si>
  <si>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</si>
  <si>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</si>
  <si>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</si>
  <si>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</si>
  <si>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</si>
  <si>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</si>
  <si>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</si>
  <si>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</si>
  <si>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</si>
  <si>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</si>
  <si>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</si>
  <si>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</si>
  <si>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</si>
  <si>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</si>
  <si>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</si>
  <si>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</si>
  <si>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</si>
  <si>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</si>
  <si>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</si>
  <si>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</si>
  <si>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</si>
  <si>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</si>
  <si>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</si>
  <si>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</si>
  <si>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</si>
  <si>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</si>
  <si>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</si>
  <si>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</si>
  <si>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</si>
  <si>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</si>
  <si>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</si>
  <si>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</si>
  <si>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</si>
  <si>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</si>
  <si>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</si>
  <si>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</si>
  <si>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</si>
  <si>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</si>
  <si>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</si>
  <si>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</si>
  <si>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</si>
  <si>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</si>
  <si>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</si>
  <si>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</si>
  <si>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</si>
  <si>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</si>
  <si>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</si>
  <si>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</si>
  <si>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</si>
  <si>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</si>
  <si>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</si>
  <si>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</si>
  <si>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</si>
  <si>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</si>
  <si>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</si>
  <si>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</si>
  <si>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</si>
  <si>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</si>
  <si>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</si>
  <si>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</si>
  <si>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</si>
  <si>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</si>
  <si>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</si>
  <si>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</si>
  <si>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</si>
  <si>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</si>
  <si>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</si>
  <si>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</si>
  <si>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</si>
  <si>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</si>
  <si>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</si>
  <si>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</si>
  <si>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</si>
  <si>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</si>
  <si>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</si>
  <si>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</si>
  <si>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</si>
  <si>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</si>
  <si>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</si>
  <si>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</si>
  <si>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</si>
  <si>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</si>
  <si>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</si>
  <si>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</si>
  <si>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</si>
  <si>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</si>
  <si>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</si>
  <si>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</si>
  <si>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</si>
  <si>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</si>
  <si>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</si>
  <si>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</si>
  <si>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</si>
  <si>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</si>
  <si>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</si>
  <si>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</si>
  <si>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</si>
  <si>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</si>
  <si>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</si>
  <si>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</si>
  <si>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</si>
  <si>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</si>
  <si>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</si>
  <si>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</si>
  <si>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</si>
  <si>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</si>
  <si>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</si>
  <si>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</si>
  <si>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</si>
  <si>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</si>
  <si>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</si>
  <si>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</si>
  <si>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</si>
  <si>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</si>
  <si>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</si>
  <si>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</si>
  <si>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</si>
  <si>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</si>
  <si>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</si>
  <si>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</si>
  <si>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</si>
  <si>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</si>
  <si>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</si>
  <si>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</si>
  <si>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</si>
  <si>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</si>
  <si>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</si>
  <si>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</si>
  <si>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</si>
  <si>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</si>
  <si>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</si>
  <si>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</si>
  <si>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</si>
  <si>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</si>
  <si>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</si>
  <si>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</si>
  <si>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</si>
  <si>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</si>
  <si>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</si>
  <si>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</si>
  <si>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</si>
  <si>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</si>
  <si>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</si>
  <si>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</si>
  <si>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</si>
  <si>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</si>
  <si>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</si>
  <si>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</si>
  <si>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</si>
  <si>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</si>
  <si>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</si>
  <si>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</si>
  <si>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</si>
  <si>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</si>
  <si>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</si>
  <si>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</si>
  <si>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</si>
  <si>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</si>
  <si>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</si>
  <si>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</si>
  <si>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</si>
  <si>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</si>
  <si>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</si>
  <si>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</si>
  <si>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</si>
  <si>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</si>
  <si>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</si>
  <si>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</si>
  <si>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</si>
  <si>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</si>
  <si>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</si>
  <si>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</si>
  <si>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</si>
  <si>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</si>
  <si>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</si>
  <si>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</si>
  <si>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</si>
  <si>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</si>
  <si>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</si>
  <si>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</si>
  <si>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</si>
  <si>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</si>
  <si>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</si>
  <si>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</si>
  <si>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</si>
  <si>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</si>
  <si>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</si>
  <si>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</si>
  <si>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</si>
  <si>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</si>
  <si>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</si>
  <si>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</si>
  <si>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</si>
  <si>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</si>
  <si>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</si>
  <si>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</si>
  <si>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</si>
  <si>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</si>
  <si>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</si>
  <si>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</si>
  <si>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</si>
  <si>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</si>
  <si>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</si>
  <si>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</si>
  <si>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</si>
  <si>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</si>
  <si>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</si>
  <si>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</si>
  <si>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</si>
  <si>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</si>
  <si>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</si>
  <si>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</si>
  <si>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</si>
  <si>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</si>
  <si>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</si>
  <si>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</si>
  <si>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</si>
  <si>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</si>
  <si>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</si>
  <si>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</si>
  <si>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</si>
  <si>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</si>
  <si>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</si>
  <si>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</si>
  <si>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</si>
  <si>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</si>
  <si>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</si>
  <si>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</si>
  <si>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</si>
  <si>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</si>
  <si>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</si>
  <si>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</si>
  <si>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</si>
  <si>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</si>
  <si>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</si>
  <si>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</si>
  <si>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</si>
  <si>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</si>
  <si>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</si>
  <si>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</si>
  <si>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</si>
  <si>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</si>
  <si>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</si>
  <si>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</si>
  <si>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</si>
  <si>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</si>
  <si>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</si>
  <si>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</si>
  <si>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</si>
  <si>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</si>
  <si>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</si>
  <si>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</si>
  <si>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</si>
  <si>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</si>
  <si>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</si>
  <si>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</si>
  <si>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</si>
  <si>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</si>
  <si>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</si>
  <si>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</si>
  <si>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</si>
  <si>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</si>
  <si>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</si>
  <si>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</si>
  <si>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</si>
  <si>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</si>
  <si>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</si>
  <si>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</si>
  <si>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</si>
  <si>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</si>
  <si>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</si>
  <si>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</si>
  <si>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</si>
  <si>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</si>
  <si>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</si>
  <si>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</si>
  <si>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</si>
  <si>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</si>
  <si>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</si>
  <si>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</si>
  <si>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</si>
  <si>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</si>
  <si>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</si>
  <si>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</si>
  <si>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</si>
  <si>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</si>
  <si>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</si>
  <si>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</si>
  <si>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</si>
  <si>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</si>
  <si>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</si>
  <si>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</si>
  <si>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</si>
  <si>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</si>
  <si>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</si>
  <si>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</si>
  <si>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</si>
  <si>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</si>
  <si>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</si>
  <si>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</si>
  <si>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</si>
  <si>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</si>
  <si>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</si>
  <si>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</si>
  <si>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</si>
  <si>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</si>
  <si>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</si>
  <si>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</si>
  <si>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</si>
  <si>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</si>
  <si>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</si>
  <si>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</si>
  <si>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</si>
  <si>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</si>
  <si>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</si>
  <si>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</si>
  <si>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</si>
  <si>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</si>
  <si>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</si>
  <si>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</si>
  <si>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</si>
  <si>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</si>
  <si>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</si>
  <si>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</si>
  <si>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</si>
  <si>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</si>
  <si>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</si>
  <si>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</si>
  <si>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</si>
  <si>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</si>
  <si>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</si>
  <si>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</si>
  <si>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</si>
  <si>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</si>
  <si>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</si>
  <si>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</si>
  <si>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</si>
  <si>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</si>
  <si>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</si>
  <si>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</si>
  <si>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</si>
  <si>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</si>
  <si>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</si>
  <si>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</si>
  <si>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</si>
  <si>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</si>
  <si>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</si>
  <si>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</si>
  <si>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</si>
  <si>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</si>
  <si>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</si>
  <si>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</si>
  <si>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</si>
  <si>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</si>
  <si>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</si>
  <si>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</si>
  <si>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</si>
  <si>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</si>
  <si>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</si>
  <si>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</si>
  <si>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</si>
  <si>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</si>
  <si>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</si>
  <si>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</si>
  <si>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</si>
  <si>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</si>
  <si>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</si>
  <si>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</si>
  <si>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</si>
  <si>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</si>
  <si>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</si>
  <si>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</si>
  <si>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</si>
  <si>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</si>
  <si>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</si>
  <si>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</si>
  <si>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</si>
  <si>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</si>
  <si>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</si>
  <si>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</si>
  <si>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</si>
  <si>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</si>
  <si>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</si>
  <si>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</si>
  <si>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</si>
  <si>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</si>
  <si>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</si>
  <si>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</si>
  <si>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</si>
  <si>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</si>
  <si>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</si>
  <si>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</si>
  <si>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</si>
  <si>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</si>
  <si>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</si>
  <si>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</si>
  <si>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</si>
  <si>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</si>
  <si>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</si>
  <si>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</si>
  <si>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</si>
  <si>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</si>
  <si>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</si>
  <si>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</si>
  <si>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</si>
  <si>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</si>
  <si>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</si>
  <si>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</si>
  <si>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</si>
  <si>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</si>
  <si>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</si>
  <si>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</si>
  <si>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</si>
  <si>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</si>
  <si>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</si>
  <si>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</si>
  <si>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</si>
  <si>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</si>
  <si>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</si>
  <si>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</si>
  <si>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</si>
  <si>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</si>
  <si>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</si>
  <si>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</si>
  <si>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</si>
  <si>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</si>
  <si>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</si>
  <si>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</si>
  <si>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</si>
  <si>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</si>
  <si>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</si>
  <si>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</si>
  <si>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</si>
  <si>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</si>
  <si>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</si>
  <si>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</si>
  <si>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</si>
  <si>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</si>
  <si>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</si>
  <si>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</si>
  <si>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</si>
  <si>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</si>
  <si>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</si>
  <si>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</si>
  <si>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</si>
  <si>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</si>
  <si>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</si>
  <si>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</si>
  <si>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</si>
  <si>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</si>
  <si>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</si>
  <si>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</si>
  <si>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</si>
  <si>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</si>
  <si>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</si>
  <si>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</si>
  <si>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</si>
  <si>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</si>
  <si>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</si>
  <si>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</si>
  <si>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</si>
  <si>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</si>
  <si>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</si>
  <si>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</si>
  <si>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</si>
  <si>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</si>
  <si>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</si>
  <si>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</si>
  <si>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</si>
  <si>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</si>
  <si>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</si>
  <si>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</si>
  <si>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</si>
  <si>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</si>
  <si>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</si>
  <si>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</si>
  <si>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</si>
  <si>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</si>
  <si>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</si>
  <si>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</si>
  <si>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</si>
  <si>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</si>
  <si>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</si>
  <si>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</si>
  <si>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</si>
  <si>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</si>
  <si>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</si>
  <si>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</si>
  <si>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</si>
  <si>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</si>
  <si>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</si>
  <si>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</si>
  <si>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</si>
  <si>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</si>
  <si>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</si>
  <si>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</si>
  <si>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</si>
  <si>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</si>
  <si>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</si>
  <si>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</si>
  <si>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</si>
  <si>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</si>
  <si>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</si>
  <si>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</si>
  <si>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</si>
  <si>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</si>
  <si>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</si>
  <si>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</si>
  <si>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</si>
  <si>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</si>
  <si>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</si>
  <si>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</si>
  <si>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</si>
  <si>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</si>
  <si>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</si>
  <si>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</si>
  <si>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</si>
  <si>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</si>
  <si>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</si>
  <si>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</si>
  <si>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</si>
  <si>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</si>
  <si>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</si>
  <si>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</si>
  <si>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</si>
  <si>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</si>
  <si>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</si>
  <si>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</si>
  <si>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</si>
  <si>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</si>
  <si>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</si>
  <si>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</si>
  <si>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</si>
  <si>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</si>
  <si>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</si>
  <si>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</si>
  <si>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</si>
  <si>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</si>
  <si>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</si>
  <si>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</si>
  <si>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</si>
  <si>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</si>
  <si>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</si>
  <si>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</si>
  <si>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</si>
  <si>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</si>
  <si>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</si>
  <si>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</si>
  <si>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</si>
  <si>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</si>
  <si>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</si>
  <si>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</si>
  <si>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</si>
  <si>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</si>
  <si>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</si>
  <si>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</si>
  <si>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</si>
  <si>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</si>
  <si>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</si>
  <si>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</si>
  <si>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</si>
  <si>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</si>
  <si>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</si>
  <si>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</si>
  <si>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</si>
  <si>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</si>
  <si>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</si>
  <si>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</si>
  <si>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</si>
  <si>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</si>
  <si>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</si>
  <si>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</si>
  <si>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</si>
  <si>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</si>
  <si>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</si>
  <si>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</si>
  <si>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</si>
  <si>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</si>
  <si>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</si>
  <si>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</si>
  <si>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</si>
  <si>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</si>
  <si>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</si>
  <si>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</si>
  <si>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</si>
  <si>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</si>
  <si>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</si>
  <si>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</si>
  <si>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</si>
  <si>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</si>
  <si>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</si>
  <si>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</si>
  <si>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</si>
  <si>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</si>
  <si>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</si>
  <si>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</si>
  <si>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</si>
  <si>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</si>
  <si>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</si>
  <si>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</si>
  <si>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</si>
  <si>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</si>
  <si>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</si>
  <si>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</si>
  <si>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</si>
  <si>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</si>
  <si>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</si>
  <si>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</si>
  <si>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</si>
  <si>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</si>
  <si>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</si>
  <si>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</si>
  <si>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</si>
  <si>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</si>
  <si>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</si>
  <si>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</si>
  <si>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</si>
  <si>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</si>
  <si>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</si>
  <si>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</si>
  <si>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</si>
  <si>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</si>
  <si>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</si>
  <si>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</si>
  <si>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</si>
  <si>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</si>
  <si>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</si>
  <si>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</si>
  <si>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</si>
  <si>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</si>
  <si>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</si>
  <si>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</si>
  <si>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</si>
  <si>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</si>
  <si>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</si>
  <si>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</si>
  <si>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</si>
  <si>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</si>
  <si>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</si>
  <si>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</si>
  <si>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</si>
  <si>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</si>
  <si>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</si>
  <si>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</si>
  <si>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</si>
  <si>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</si>
  <si>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</si>
  <si>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</si>
  <si>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</si>
  <si>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</si>
  <si>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</si>
  <si>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</si>
  <si>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</si>
  <si>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</si>
  <si>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</si>
  <si>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</si>
  <si>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</si>
  <si>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</si>
  <si>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</si>
  <si>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</si>
  <si>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</si>
  <si>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</si>
  <si>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</si>
  <si>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</si>
  <si>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</si>
  <si>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</si>
  <si>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</si>
  <si>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</si>
  <si>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</si>
  <si>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</si>
  <si>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</si>
  <si>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</si>
  <si>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</si>
  <si>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</si>
  <si>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</si>
  <si>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</si>
  <si>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</si>
  <si>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</si>
  <si>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</si>
  <si>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</si>
  <si>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</si>
  <si>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</si>
  <si>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</si>
  <si>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</si>
  <si>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</si>
  <si>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</si>
  <si>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</si>
  <si>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</si>
  <si>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</si>
  <si>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</si>
  <si>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</si>
  <si>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</si>
  <si>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</si>
  <si>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</si>
  <si>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</si>
  <si>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</si>
  <si>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</si>
  <si>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</si>
  <si>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</si>
  <si>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</si>
  <si>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</si>
  <si>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</si>
  <si>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</si>
  <si>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</si>
  <si>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</si>
  <si>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</si>
  <si>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</si>
  <si>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</si>
  <si>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</si>
  <si>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</si>
  <si>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</si>
  <si>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</si>
  <si>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</si>
  <si>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</si>
  <si>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</si>
  <si>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</si>
  <si>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</si>
  <si>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</si>
  <si>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</si>
  <si>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</si>
  <si>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</si>
  <si>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</si>
  <si>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</si>
  <si>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</si>
  <si>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</si>
  <si>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</si>
  <si>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</si>
  <si>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</si>
  <si>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</si>
  <si>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</si>
  <si>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</si>
  <si>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</si>
  <si>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</si>
  <si>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</si>
  <si>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</si>
  <si>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</si>
  <si>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</si>
  <si>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</si>
  <si>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</si>
  <si>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</si>
  <si>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</si>
  <si>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</si>
  <si>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</si>
  <si>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</si>
  <si>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</si>
  <si>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</si>
  <si>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</si>
  <si>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</si>
  <si>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</si>
  <si>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</si>
  <si>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</si>
  <si>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</si>
  <si>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</si>
  <si>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</si>
  <si>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</si>
  <si>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</si>
  <si>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</si>
  <si>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</si>
  <si>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</si>
  <si>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</si>
  <si>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</si>
  <si>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</si>
  <si>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</si>
  <si>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</si>
  <si>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</si>
  <si>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</si>
  <si>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</si>
  <si>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</si>
  <si>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</si>
  <si>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</si>
  <si>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</si>
  <si>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</si>
  <si>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</si>
  <si>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</si>
  <si>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</si>
  <si>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</si>
  <si>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</si>
  <si>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</si>
  <si>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</si>
  <si>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</si>
  <si>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</si>
  <si>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</si>
  <si>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</si>
  <si>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</si>
  <si>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</si>
  <si>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</si>
  <si>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</si>
  <si>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</si>
  <si>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</si>
  <si>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</si>
  <si>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</si>
  <si>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</si>
  <si>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</si>
  <si>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</si>
  <si>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</si>
  <si>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</si>
  <si>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</si>
  <si>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</si>
  <si>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</si>
  <si>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</si>
  <si>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</si>
  <si>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</si>
  <si>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</si>
  <si>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</si>
  <si>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</si>
  <si>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</si>
  <si>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</si>
  <si>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</si>
  <si>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</si>
  <si>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</si>
  <si>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</si>
  <si>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</si>
  <si>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</si>
  <si>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</si>
  <si>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</si>
  <si>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</si>
  <si>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</si>
  <si>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</si>
  <si>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</si>
  <si>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</si>
  <si>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</si>
  <si>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</si>
  <si>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</si>
  <si>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</si>
  <si>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</si>
  <si>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</si>
  <si>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</si>
  <si>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</si>
  <si>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</si>
  <si>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</si>
  <si>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</si>
  <si>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</si>
  <si>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</si>
  <si>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</si>
  <si>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</si>
  <si>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</si>
  <si>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</si>
  <si>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</si>
  <si>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</si>
  <si>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</si>
  <si>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</si>
  <si>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</si>
  <si>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</si>
  <si>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</si>
  <si>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</si>
  <si>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</si>
  <si>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</si>
  <si>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</si>
  <si>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</si>
  <si>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</si>
  <si>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</si>
  <si>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</si>
  <si>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</si>
  <si>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</si>
  <si>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</si>
  <si>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</si>
  <si>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</si>
  <si>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</si>
  <si>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</si>
  <si>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</si>
  <si>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</si>
  <si>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</si>
  <si>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</si>
  <si>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</si>
  <si>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</si>
  <si>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</si>
  <si>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</si>
  <si>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</si>
  <si>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</si>
  <si>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</si>
  <si>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</si>
  <si>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</si>
  <si>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</si>
  <si>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</si>
  <si>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</si>
  <si>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</si>
  <si>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</si>
  <si>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</si>
  <si>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</si>
  <si>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</si>
  <si>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</si>
  <si>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</si>
  <si>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</si>
  <si>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</si>
  <si>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</si>
  <si>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</si>
  <si>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</si>
  <si>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</si>
  <si>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</si>
  <si>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</si>
  <si>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</si>
  <si>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</si>
  <si>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</si>
  <si>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</si>
  <si>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</si>
  <si>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</si>
  <si>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</si>
  <si>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</si>
  <si>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</si>
  <si>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</si>
  <si>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</si>
  <si>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</si>
  <si>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</si>
  <si>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</si>
  <si>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</si>
  <si>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</si>
  <si>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</si>
  <si>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</si>
  <si>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</si>
  <si>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</si>
  <si>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</si>
  <si>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</si>
  <si>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</si>
  <si>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</si>
  <si>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</si>
  <si>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</si>
  <si>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</si>
  <si>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</si>
  <si>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</si>
  <si>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</si>
  <si>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</si>
  <si>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</si>
  <si>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</si>
  <si>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</si>
  <si>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</si>
  <si>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</si>
  <si>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</si>
  <si>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</si>
  <si>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</si>
  <si>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</si>
  <si>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</si>
  <si>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</si>
  <si>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</si>
  <si>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</si>
  <si>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</si>
  <si>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</si>
  <si>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</si>
  <si>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</si>
  <si>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</si>
  <si>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</si>
  <si>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</si>
  <si>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</si>
  <si>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</si>
  <si>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</si>
  <si>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</si>
  <si>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</si>
  <si>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</si>
  <si>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</si>
  <si>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</si>
  <si>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</si>
  <si>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</si>
  <si>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</si>
  <si>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</si>
  <si>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</si>
  <si>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</si>
  <si>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</si>
  <si>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</si>
  <si>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</si>
  <si>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</si>
  <si>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</si>
  <si>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</si>
  <si>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</si>
  <si>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</si>
  <si>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</si>
  <si>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</si>
  <si>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</si>
  <si>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</si>
  <si>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</si>
  <si>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</si>
  <si>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</si>
  <si>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</si>
  <si>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</si>
  <si>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</si>
  <si>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</si>
  <si>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</si>
  <si>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</si>
  <si>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</si>
  <si>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</si>
  <si>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</si>
  <si>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</si>
  <si>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</si>
  <si>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</si>
  <si>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</si>
  <si>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</si>
  <si>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</si>
  <si>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</si>
  <si>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</si>
  <si>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</si>
  <si>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</si>
  <si>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</si>
  <si>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</si>
  <si>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</si>
  <si>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</si>
  <si>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</si>
  <si>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</si>
  <si>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</si>
  <si>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</si>
  <si>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</si>
  <si>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</si>
  <si>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</si>
  <si>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</si>
  <si>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</si>
  <si>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</si>
  <si>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</si>
  <si>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</si>
  <si>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</si>
  <si>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</si>
  <si>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</si>
  <si>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</si>
  <si>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</si>
  <si>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</si>
  <si>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</si>
  <si>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</si>
  <si>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</si>
  <si>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</si>
  <si>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</si>
  <si>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</si>
  <si>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</si>
  <si>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</si>
  <si>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</si>
  <si>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</si>
  <si>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</si>
  <si>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</si>
  <si>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</si>
  <si>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</si>
  <si>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</si>
  <si>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</si>
  <si>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</si>
  <si>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</si>
  <si>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</si>
  <si>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</si>
  <si>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</si>
  <si>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</si>
  <si>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</si>
  <si>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</si>
  <si>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</si>
  <si>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</si>
  <si>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</si>
  <si>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</si>
  <si>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</si>
  <si>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</si>
  <si>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</si>
  <si>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</si>
  <si>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</si>
  <si>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</si>
  <si>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</si>
  <si>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</si>
  <si>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</si>
  <si>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</si>
  <si>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</si>
  <si>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</si>
  <si>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</si>
  <si>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</si>
  <si>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</si>
  <si>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</si>
  <si>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</si>
  <si>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</si>
  <si>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</si>
  <si>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</si>
  <si>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</si>
  <si>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</si>
  <si>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</si>
  <si>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</si>
  <si>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</si>
  <si>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</si>
  <si>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</si>
  <si>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</si>
  <si>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</si>
  <si>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</si>
  <si>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</si>
  <si>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</si>
  <si>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</si>
  <si>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</si>
  <si>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</si>
  <si>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</si>
  <si>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</si>
  <si>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</si>
  <si>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</si>
  <si>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</si>
  <si>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</si>
  <si>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</si>
  <si>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</si>
  <si>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</si>
  <si>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</si>
  <si>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</si>
  <si>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</si>
  <si>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</si>
  <si>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</si>
  <si>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</si>
  <si>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</si>
  <si>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</si>
  <si>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</si>
  <si>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</si>
  <si>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</si>
  <si>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</si>
  <si>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</si>
  <si>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</si>
  <si>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</si>
  <si>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</si>
  <si>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</si>
  <si>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</si>
  <si>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</si>
  <si>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</si>
  <si>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</si>
  <si>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</si>
  <si>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</si>
  <si>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</si>
  <si>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</si>
  <si>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</si>
  <si>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</si>
  <si>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</si>
  <si>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</si>
  <si>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</si>
  <si>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</si>
  <si>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</si>
  <si>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</si>
  <si>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</si>
  <si>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</si>
  <si>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</si>
  <si>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</si>
  <si>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</si>
  <si>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</si>
  <si>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</si>
  <si>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</si>
  <si>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</si>
  <si>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</si>
  <si>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</si>
  <si>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</si>
  <si>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</si>
  <si>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</si>
  <si>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</si>
  <si>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</si>
  <si>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</si>
  <si>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</si>
  <si>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</si>
  <si>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</si>
  <si>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</si>
  <si>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</si>
  <si>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</si>
  <si>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</si>
  <si>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</si>
  <si>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</si>
  <si>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</si>
  <si>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</si>
  <si>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</si>
  <si>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</si>
  <si>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</si>
  <si>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</si>
  <si>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</si>
  <si>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</si>
  <si>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</si>
  <si>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</si>
  <si>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</si>
  <si>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</si>
  <si>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</si>
  <si>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</si>
  <si>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</si>
  <si>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</si>
  <si>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</si>
  <si>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</si>
  <si>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</si>
  <si>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</si>
  <si>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</si>
  <si>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</si>
  <si>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</si>
  <si>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</si>
  <si>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</si>
  <si>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</si>
  <si>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</si>
  <si>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</si>
  <si>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</si>
  <si>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</si>
  <si>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</si>
  <si>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</si>
  <si>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</si>
  <si>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</si>
  <si>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</si>
  <si>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</si>
  <si>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</si>
  <si>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</si>
  <si>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</si>
  <si>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</si>
  <si>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</si>
  <si>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</si>
  <si>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</si>
  <si>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</si>
  <si>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</si>
  <si>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</si>
  <si>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</si>
  <si>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</si>
  <si>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</si>
  <si>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</si>
  <si>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</si>
  <si>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</si>
  <si>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</si>
  <si>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</si>
  <si>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</si>
  <si>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</si>
  <si>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</si>
  <si>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</si>
  <si>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</si>
  <si>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</si>
  <si>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</si>
  <si>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</si>
  <si>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</si>
  <si>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</si>
  <si>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</si>
  <si>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</si>
  <si>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</si>
  <si>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</si>
  <si>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</si>
  <si>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</si>
  <si>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</si>
  <si>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</si>
  <si>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</si>
  <si>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</si>
  <si>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</si>
  <si>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</si>
  <si>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</si>
  <si>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</si>
  <si>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</si>
  <si>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</si>
  <si>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</si>
  <si>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</si>
  <si>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</si>
  <si>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</si>
  <si>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</si>
  <si>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</si>
  <si>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</si>
  <si>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</si>
  <si>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</si>
  <si>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</si>
  <si>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</si>
  <si>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</si>
  <si>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</si>
  <si>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</si>
  <si>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</si>
  <si>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</si>
  <si>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</si>
  <si>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</si>
  <si>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</si>
  <si>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</si>
  <si>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</si>
  <si>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</si>
  <si>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</si>
  <si>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</si>
  <si>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</si>
  <si>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</si>
  <si>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</si>
  <si>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</si>
  <si>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</si>
  <si>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</si>
  <si>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</si>
  <si>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</si>
  <si>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</si>
  <si>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</si>
  <si>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</si>
  <si>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</si>
  <si>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</si>
  <si>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</si>
  <si>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</si>
  <si>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</si>
  <si>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</si>
  <si>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</si>
  <si>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</si>
  <si>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</si>
  <si>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</si>
  <si>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</si>
  <si>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</si>
  <si>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</si>
  <si>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</si>
  <si>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</si>
  <si>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</si>
  <si>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</si>
  <si>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</si>
  <si>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</si>
  <si>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</si>
  <si>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</si>
  <si>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</si>
  <si>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</si>
  <si>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</si>
  <si>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</si>
  <si>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</si>
  <si>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</si>
  <si>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</si>
  <si>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</si>
  <si>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</si>
  <si>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</si>
  <si>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</si>
  <si>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</si>
  <si>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</si>
  <si>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</si>
  <si>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</si>
  <si>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</si>
  <si>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</si>
  <si>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</si>
  <si>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</si>
  <si>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</si>
  <si>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</si>
  <si>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</si>
  <si>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</si>
  <si>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</si>
  <si>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</si>
  <si>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</si>
  <si>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</si>
  <si>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</si>
  <si>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</si>
  <si>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</si>
  <si>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</si>
  <si>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</si>
  <si>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</si>
  <si>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</si>
  <si>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</si>
  <si>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</si>
  <si>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</si>
  <si>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</si>
  <si>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</si>
  <si>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</si>
  <si>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</si>
  <si>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</si>
  <si>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</si>
  <si>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</si>
  <si>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</si>
  <si>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</si>
  <si>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</si>
  <si>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</si>
  <si>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</si>
  <si>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</si>
  <si>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</si>
  <si>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</si>
  <si>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</si>
  <si>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</si>
  <si>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</si>
  <si>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</si>
  <si>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</si>
  <si>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</si>
  <si>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</si>
  <si>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</si>
  <si>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</si>
  <si>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</si>
  <si>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</si>
  <si>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</si>
  <si>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</si>
  <si>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</si>
  <si>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</si>
  <si>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</si>
  <si>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</si>
  <si>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</si>
  <si>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</si>
  <si>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</si>
  <si>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</si>
  <si>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</si>
  <si>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</si>
  <si>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</si>
  <si>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</si>
  <si>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</si>
  <si>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</si>
  <si>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</si>
  <si>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</si>
  <si>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</si>
  <si>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</si>
  <si>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</si>
  <si>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</si>
  <si>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</si>
  <si>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</si>
  <si>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</si>
  <si>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</si>
  <si>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</si>
  <si>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</si>
  <si>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</si>
  <si>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</si>
  <si>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</si>
  <si>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</si>
  <si>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</si>
  <si>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</si>
  <si>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</si>
  <si>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</si>
  <si>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</si>
  <si>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</si>
  <si>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</si>
  <si>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</si>
  <si>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</si>
  <si>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</si>
  <si>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</si>
  <si>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</si>
  <si>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</si>
  <si>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</si>
  <si>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</si>
  <si>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</si>
  <si>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</si>
  <si>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</si>
  <si>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</si>
  <si>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</si>
  <si>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</si>
  <si>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</si>
  <si>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</si>
  <si>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</si>
  <si>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</si>
  <si>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</si>
  <si>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</si>
  <si>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</si>
  <si>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</si>
  <si>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</si>
  <si>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</si>
  <si>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</si>
  <si>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</si>
  <si>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</si>
  <si>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</si>
  <si>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</si>
  <si>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</si>
  <si>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</si>
  <si>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</si>
  <si>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</si>
  <si>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</si>
  <si>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</si>
  <si>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</si>
  <si>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</si>
  <si>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</si>
  <si>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</si>
  <si>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</si>
  <si>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</si>
  <si>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</si>
  <si>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</si>
  <si>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</si>
  <si>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</si>
  <si>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</si>
  <si>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</si>
  <si>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</si>
  <si>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</si>
  <si>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</si>
  <si>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</si>
  <si>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</si>
  <si>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</si>
  <si>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</si>
  <si>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</si>
  <si>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</si>
  <si>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</si>
  <si>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</si>
  <si>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</si>
  <si>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</si>
  <si>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</si>
  <si>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</si>
  <si>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</si>
  <si>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</si>
  <si>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</si>
  <si>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</si>
  <si>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</si>
  <si>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</si>
  <si>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</si>
  <si>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</si>
  <si>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</si>
  <si>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</si>
  <si>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</si>
  <si>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</si>
  <si>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</si>
  <si>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</si>
  <si>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</si>
  <si>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</si>
  <si>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</si>
  <si>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</si>
  <si>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</si>
  <si>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</si>
  <si>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</si>
  <si>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</si>
  <si>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</si>
  <si>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</si>
  <si>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</si>
  <si>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</si>
  <si>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</si>
  <si>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</si>
  <si>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</si>
  <si>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</si>
  <si>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</si>
  <si>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</si>
  <si>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</si>
  <si>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</si>
  <si>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</si>
  <si>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</si>
  <si>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</si>
  <si>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</si>
  <si>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</si>
  <si>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</si>
  <si>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</si>
  <si>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</si>
  <si>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</si>
  <si>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</si>
  <si>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</si>
  <si>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</si>
  <si>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</si>
  <si>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</si>
  <si>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</si>
  <si>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</si>
  <si>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</si>
  <si>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</si>
  <si>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</si>
  <si>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</si>
  <si>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</si>
  <si>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</si>
  <si>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</si>
  <si>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</si>
  <si>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</si>
  <si>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</si>
  <si>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</si>
  <si>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</si>
  <si>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</si>
  <si>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</si>
  <si>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</si>
  <si>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</si>
  <si>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</si>
  <si>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</si>
  <si>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</si>
  <si>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</si>
  <si>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</si>
  <si>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</si>
  <si>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</si>
  <si>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</si>
  <si>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</si>
  <si>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</si>
  <si>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</si>
  <si>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</si>
  <si>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</si>
  <si>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</si>
  <si>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</si>
  <si>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</si>
  <si>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</si>
  <si>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</si>
  <si>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</si>
  <si>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</si>
  <si>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</si>
  <si>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</si>
  <si>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</si>
  <si>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</si>
  <si>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</si>
  <si>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</si>
  <si>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</si>
  <si>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</si>
  <si>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</si>
  <si>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</si>
  <si>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</si>
  <si>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</si>
  <si>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</si>
  <si>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</si>
  <si>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</si>
  <si>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</si>
  <si>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</si>
  <si>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</si>
  <si>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</si>
  <si>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</si>
  <si>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</si>
  <si>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</si>
  <si>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</si>
  <si>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</si>
  <si>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</si>
  <si>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</si>
  <si>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</si>
  <si>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</si>
  <si>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</si>
  <si>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</si>
  <si>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</si>
  <si>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</si>
  <si>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</si>
  <si>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</si>
  <si>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</si>
  <si>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</si>
  <si>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</si>
  <si>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</si>
  <si>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</si>
  <si>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</si>
  <si>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</si>
  <si>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</si>
  <si>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</si>
  <si>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</si>
  <si>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</si>
  <si>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</si>
  <si>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</si>
  <si>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</si>
  <si>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</si>
  <si>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</si>
  <si>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</si>
  <si>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</si>
  <si>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</si>
  <si>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</si>
  <si>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</si>
  <si>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</si>
  <si>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</si>
  <si>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</si>
  <si>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</si>
  <si>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</si>
  <si>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</si>
  <si>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</si>
  <si>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</si>
  <si>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</si>
  <si>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</si>
  <si>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</si>
  <si>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</si>
  <si>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</si>
  <si>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</si>
  <si>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</si>
  <si>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</si>
  <si>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</si>
  <si>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</si>
  <si>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</si>
  <si>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</si>
  <si>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</si>
  <si>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</si>
  <si>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</si>
  <si>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</si>
  <si>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</si>
  <si>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</si>
  <si>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</si>
  <si>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</si>
  <si>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</si>
  <si>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</si>
  <si>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</si>
  <si>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</si>
  <si>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</si>
  <si>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</si>
  <si>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</si>
  <si>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</si>
  <si>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</si>
  <si>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</si>
  <si>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</si>
  <si>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</si>
  <si>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</si>
  <si>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</si>
  <si>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</si>
  <si>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</si>
  <si>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</si>
  <si>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</si>
  <si>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</si>
  <si>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</si>
  <si>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</si>
  <si>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</si>
  <si>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</si>
  <si>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</si>
  <si>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</si>
  <si>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</si>
  <si>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</si>
  <si>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</si>
  <si>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</si>
  <si>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</si>
  <si>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</si>
  <si>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</si>
  <si>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</si>
  <si>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</si>
  <si>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</si>
  <si>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</si>
  <si>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</si>
  <si>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</si>
  <si>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</si>
  <si>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</si>
  <si>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</si>
  <si>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</si>
  <si>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</si>
  <si>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</si>
  <si>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</si>
  <si>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</si>
  <si>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</si>
  <si>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</si>
  <si>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</si>
  <si>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</si>
  <si>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</si>
  <si>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</si>
  <si>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</si>
  <si>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</si>
  <si>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</si>
  <si>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</si>
  <si>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</si>
  <si>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</si>
  <si>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</si>
  <si>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</si>
  <si>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</si>
  <si>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</si>
  <si>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</si>
  <si>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</si>
  <si>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</si>
  <si>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</si>
  <si>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</si>
  <si>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</si>
  <si>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</si>
  <si>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</si>
  <si>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</si>
  <si>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</si>
  <si>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</si>
  <si>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</si>
  <si>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</si>
  <si>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</si>
  <si>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</si>
  <si>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</si>
  <si>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</si>
  <si>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</si>
  <si>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</si>
  <si>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</si>
  <si>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</si>
  <si>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</si>
  <si>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</si>
  <si>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</si>
  <si>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</si>
  <si>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</si>
  <si>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</si>
  <si>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</si>
  <si>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</si>
  <si>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</si>
  <si>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</si>
  <si>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</si>
  <si>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</si>
  <si>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</si>
  <si>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</si>
  <si>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</si>
  <si>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</si>
  <si>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</si>
  <si>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</si>
  <si>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</si>
  <si>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</si>
  <si>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</si>
  <si>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</si>
  <si>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</si>
  <si>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</si>
  <si>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</si>
  <si>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</si>
  <si>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</si>
  <si>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</si>
  <si>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</si>
  <si>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</si>
  <si>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</si>
  <si>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</si>
  <si>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</si>
  <si>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</si>
  <si>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</si>
  <si>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</si>
  <si>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</si>
  <si>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</si>
  <si>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</si>
  <si>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</si>
  <si>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</si>
  <si>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</si>
  <si>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</si>
  <si>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</si>
  <si>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</si>
  <si>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</si>
  <si>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</si>
  <si>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</si>
  <si>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</si>
  <si>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</si>
  <si>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</si>
  <si>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</si>
  <si>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</si>
  <si>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</si>
  <si>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</si>
  <si>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</si>
  <si>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</si>
  <si>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</si>
  <si>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</si>
  <si>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</si>
  <si>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</si>
  <si>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</si>
  <si>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</si>
  <si>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</si>
  <si>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</si>
  <si>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</si>
  <si>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</si>
  <si>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</si>
  <si>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</si>
  <si>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</si>
  <si>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</si>
  <si>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</si>
  <si>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</si>
  <si>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</si>
  <si>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</si>
  <si>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</si>
  <si>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</si>
  <si>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</si>
  <si>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</si>
  <si>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</si>
  <si>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</si>
  <si>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</si>
  <si>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</si>
  <si>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</si>
  <si>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</si>
  <si>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</si>
  <si>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</si>
  <si>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</si>
  <si>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</si>
  <si>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</si>
  <si>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</si>
  <si>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</si>
  <si>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</si>
  <si>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</si>
  <si>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</si>
  <si>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</si>
  <si>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</si>
  <si>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</si>
  <si>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</si>
  <si>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</si>
  <si>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</si>
  <si>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</si>
  <si>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</si>
  <si>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</si>
  <si>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</si>
  <si>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</si>
  <si>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</si>
  <si>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</si>
  <si>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</si>
  <si>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</si>
  <si>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</si>
  <si>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</si>
  <si>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</si>
  <si>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</si>
  <si>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</si>
  <si>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</si>
  <si>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</si>
  <si>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</si>
  <si>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</si>
  <si>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</si>
  <si>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</si>
  <si>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</si>
  <si>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</si>
  <si>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</si>
  <si>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</si>
  <si>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</si>
  <si>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</si>
  <si>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</si>
  <si>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</si>
  <si>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</si>
  <si>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</si>
  <si>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</si>
  <si>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</si>
  <si>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</si>
  <si>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</si>
  <si>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</si>
  <si>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</si>
  <si>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</si>
  <si>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</si>
  <si>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</si>
  <si>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</si>
  <si>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</si>
  <si>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</si>
  <si>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</si>
  <si>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</si>
  <si>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</si>
  <si>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</si>
  <si>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</si>
  <si>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</si>
  <si>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</si>
  <si>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</si>
  <si>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</si>
  <si>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</si>
  <si>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</si>
  <si>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</si>
  <si>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</si>
  <si>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</si>
  <si>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</si>
  <si>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</si>
  <si>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</si>
  <si>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</si>
  <si>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</si>
  <si>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</si>
  <si>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</si>
  <si>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</si>
  <si>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</si>
  <si>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</si>
  <si>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</si>
  <si>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</si>
  <si>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</si>
  <si>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</si>
  <si>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</si>
  <si>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</si>
  <si>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</si>
  <si>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</si>
  <si>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</si>
  <si>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</si>
  <si>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</si>
  <si>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</si>
  <si>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</si>
  <si>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</si>
  <si>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</si>
  <si>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</si>
  <si>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</si>
  <si>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</si>
  <si>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</si>
  <si>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</si>
  <si>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</si>
  <si>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</si>
  <si>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</si>
  <si>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</si>
  <si>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</si>
  <si>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</si>
  <si>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</si>
  <si>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</si>
  <si>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</si>
  <si>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</si>
  <si>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</si>
  <si>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</si>
  <si>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</si>
  <si>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</si>
  <si>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</si>
  <si>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</si>
  <si>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</si>
  <si>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</si>
  <si>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</si>
  <si>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</si>
  <si>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</si>
  <si>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</si>
  <si>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</si>
  <si>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</si>
  <si>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</si>
  <si>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</si>
  <si>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</si>
  <si>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</si>
  <si>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</si>
  <si>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</si>
  <si>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</si>
  <si>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</si>
  <si>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</si>
  <si>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</si>
  <si>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</si>
  <si>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</si>
  <si>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</si>
  <si>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</si>
  <si>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</si>
  <si>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</si>
  <si>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</si>
  <si>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</si>
  <si>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</si>
  <si>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</si>
  <si>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</si>
  <si>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</si>
  <si>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</si>
  <si>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</si>
  <si>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</si>
  <si>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</si>
  <si>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</si>
  <si>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</si>
  <si>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</si>
  <si>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</si>
  <si>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</si>
  <si>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</si>
  <si>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</si>
  <si>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</si>
  <si>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</si>
  <si>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</si>
  <si>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</si>
  <si>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</si>
  <si>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</si>
  <si>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</si>
  <si>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</si>
  <si>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</si>
  <si>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</si>
  <si>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</si>
  <si>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</si>
  <si>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</si>
  <si>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</si>
  <si>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</si>
  <si>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</si>
  <si>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</si>
  <si>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</si>
  <si>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</si>
  <si>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</si>
  <si>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</si>
  <si>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</si>
  <si>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</si>
  <si>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</si>
  <si>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</si>
  <si>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</si>
  <si>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</si>
  <si>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</si>
  <si>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</si>
  <si>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</si>
  <si>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</si>
  <si>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</si>
  <si>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</si>
  <si>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</si>
  <si>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</si>
  <si>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</si>
  <si>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</si>
  <si>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</si>
  <si>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</si>
  <si>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</si>
  <si>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</si>
  <si>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</si>
  <si>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</si>
  <si>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</si>
  <si>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</si>
  <si>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</si>
  <si>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</si>
  <si>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</si>
  <si>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</si>
  <si>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</si>
  <si>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</si>
  <si>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</si>
  <si>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</si>
  <si>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</si>
  <si>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</si>
  <si>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</si>
  <si>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</si>
  <si>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</si>
  <si>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</si>
  <si>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</si>
  <si>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</si>
  <si>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</si>
  <si>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</si>
  <si>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</si>
  <si>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</si>
  <si>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</si>
  <si>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</si>
  <si>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</si>
  <si>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</si>
  <si>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</si>
  <si>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</si>
  <si>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</si>
  <si>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</si>
  <si>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</si>
  <si>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</si>
  <si>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</si>
  <si>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</si>
  <si>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</si>
  <si>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</si>
  <si>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</si>
  <si>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</si>
  <si>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</si>
  <si>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</si>
  <si>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</si>
  <si>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</si>
  <si>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</si>
  <si>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</si>
  <si>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</si>
  <si>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</si>
  <si>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</si>
  <si>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</si>
  <si>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</si>
  <si>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</si>
  <si>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</si>
  <si>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</si>
  <si>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</si>
  <si>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</si>
  <si>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</si>
  <si>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</si>
  <si>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</si>
  <si>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</si>
  <si>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</si>
  <si>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</si>
  <si>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</si>
  <si>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</si>
  <si>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</si>
  <si>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</si>
  <si>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</si>
  <si>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</si>
  <si>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</si>
  <si>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</si>
  <si>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</si>
  <si>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</si>
  <si>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</si>
  <si>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</si>
  <si>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</si>
  <si>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</si>
  <si>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</si>
  <si>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</si>
  <si>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</si>
  <si>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</si>
  <si>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</si>
  <si>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</si>
  <si>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</si>
  <si>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</si>
  <si>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</si>
  <si>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</si>
  <si>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</si>
  <si>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</si>
  <si>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</si>
  <si>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</si>
  <si>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</si>
  <si>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</si>
  <si>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</si>
  <si>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</si>
  <si>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</si>
  <si>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</si>
  <si>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</si>
  <si>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</si>
  <si>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</si>
  <si>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</si>
  <si>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</si>
  <si>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</si>
  <si>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</si>
  <si>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</si>
  <si>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</si>
  <si>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</si>
  <si>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</si>
  <si>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</si>
  <si>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</si>
  <si>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</si>
  <si>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</si>
  <si>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</si>
  <si>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</si>
  <si>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</si>
  <si>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</si>
  <si>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</si>
  <si>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</si>
  <si>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</si>
  <si>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</si>
  <si>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</si>
  <si>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</si>
  <si>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</si>
  <si>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</si>
  <si>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</si>
  <si>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</si>
  <si>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</si>
  <si>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</si>
  <si>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</si>
  <si>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</si>
  <si>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</si>
  <si>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</si>
  <si>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</si>
  <si>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</si>
  <si>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</si>
  <si>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</si>
  <si>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</si>
  <si>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</si>
  <si>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</si>
  <si>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</si>
  <si>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</si>
  <si>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</si>
  <si>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</si>
  <si>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</si>
  <si>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</si>
  <si>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</si>
  <si>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</si>
  <si>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</si>
  <si>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</si>
  <si>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</si>
  <si>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</si>
  <si>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</si>
  <si>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</si>
  <si>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</si>
  <si>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</si>
  <si>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</si>
  <si>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</si>
  <si>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</si>
  <si>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</si>
  <si>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</si>
  <si>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</si>
  <si>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</si>
  <si>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</si>
  <si>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</si>
  <si>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</si>
  <si>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</si>
  <si>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</si>
  <si>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</si>
  <si>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</si>
  <si>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</si>
  <si>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</si>
  <si>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</si>
  <si>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</si>
  <si>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</si>
  <si>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</si>
  <si>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</si>
  <si>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</si>
  <si>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</si>
  <si>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</si>
  <si>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</si>
  <si>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</si>
  <si>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</si>
  <si>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</si>
  <si>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</si>
  <si>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</si>
  <si>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</si>
  <si>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</si>
  <si>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</si>
  <si>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</si>
  <si>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</si>
  <si>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</si>
  <si>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</si>
  <si>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</si>
  <si>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</si>
  <si>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</si>
  <si>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</si>
  <si>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</si>
  <si>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</si>
  <si>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</si>
  <si>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</si>
  <si>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</si>
  <si>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</si>
  <si>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</si>
  <si>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</si>
  <si>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</si>
  <si>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</si>
  <si>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</si>
  <si>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</si>
  <si>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</si>
  <si>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</si>
  <si>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</si>
  <si>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</si>
  <si>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</si>
  <si>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</si>
  <si>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</si>
  <si>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</si>
  <si>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</si>
  <si>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</si>
  <si>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</si>
  <si>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</si>
  <si>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</si>
  <si>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</si>
  <si>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</si>
  <si>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</si>
  <si>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</si>
  <si>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</si>
  <si>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</si>
  <si>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</si>
  <si>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</si>
  <si>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</si>
  <si>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</si>
  <si>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</si>
  <si>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</si>
  <si>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</si>
  <si>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</si>
  <si>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</si>
  <si>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</si>
  <si>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</si>
  <si>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</si>
  <si>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</si>
  <si>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</si>
  <si>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</si>
  <si>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</si>
  <si>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</si>
  <si>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</si>
  <si>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</si>
  <si>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</si>
  <si>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</si>
  <si>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</si>
  <si>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</si>
  <si>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</si>
  <si>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</si>
  <si>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</si>
  <si>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</si>
  <si>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</si>
  <si>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</si>
  <si>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</si>
  <si>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</si>
  <si>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</si>
  <si>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</si>
  <si>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</si>
  <si>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</si>
  <si>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</si>
  <si>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</si>
  <si>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</si>
  <si>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</si>
  <si>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</si>
  <si>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</si>
  <si>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</si>
  <si>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</si>
  <si>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</si>
  <si>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</si>
  <si>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</si>
  <si>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</si>
  <si>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</si>
  <si>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</si>
  <si>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</si>
  <si>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</si>
  <si>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</si>
  <si>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</si>
  <si>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</si>
  <si>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</si>
  <si>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</si>
  <si>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</si>
  <si>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</si>
  <si>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</si>
  <si>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</si>
  <si>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</si>
  <si>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</si>
  <si>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</si>
  <si>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</si>
  <si>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</si>
  <si>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</si>
  <si>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</si>
  <si>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</si>
  <si>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</si>
  <si>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</si>
  <si>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</si>
  <si>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</si>
  <si>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</si>
  <si>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</si>
  <si>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</si>
  <si>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</si>
  <si>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</si>
  <si>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</si>
  <si>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</si>
  <si>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</si>
  <si>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</si>
  <si>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</si>
  <si>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</si>
  <si>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</si>
  <si>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</si>
  <si>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</si>
  <si>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</si>
  <si>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</si>
  <si>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</si>
  <si>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</si>
  <si>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</si>
  <si>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</si>
  <si>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</si>
  <si>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</si>
  <si>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</si>
  <si>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</si>
  <si>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</si>
  <si>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</si>
  <si>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</si>
  <si>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</si>
  <si>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</si>
  <si>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</si>
  <si>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</si>
  <si>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</si>
  <si>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</si>
  <si>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</si>
  <si>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</si>
  <si>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</si>
  <si>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</si>
  <si>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</si>
  <si>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</si>
  <si>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</si>
  <si>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</si>
  <si>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</si>
  <si>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</si>
  <si>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</si>
  <si>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</si>
  <si>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</si>
  <si>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</si>
  <si>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</si>
  <si>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</si>
  <si>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</si>
  <si>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</si>
  <si>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</si>
  <si>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</si>
  <si>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</si>
  <si>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</si>
  <si>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</si>
  <si>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</si>
  <si>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</si>
  <si>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</si>
  <si>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</si>
  <si>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</si>
  <si>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</si>
  <si>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</si>
  <si>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</si>
  <si>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</si>
  <si>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</si>
  <si>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</si>
  <si>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</si>
  <si>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</si>
  <si>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</si>
  <si>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</si>
  <si>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</si>
  <si>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</si>
  <si>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</si>
  <si>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</si>
  <si>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</si>
  <si>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</si>
  <si>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</si>
  <si>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</si>
  <si>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</si>
  <si>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</si>
  <si>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</si>
  <si>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</si>
  <si>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</si>
  <si>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</si>
  <si>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</si>
  <si>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</si>
  <si>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</si>
  <si>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</si>
  <si>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</si>
  <si>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</si>
  <si>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</si>
  <si>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</si>
  <si>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</si>
  <si>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</si>
  <si>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</si>
  <si>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</si>
  <si>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</si>
  <si>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</si>
  <si>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</si>
  <si>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</si>
  <si>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</si>
  <si>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</si>
  <si>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</si>
  <si>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</si>
  <si>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</si>
  <si>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</si>
  <si>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</si>
  <si>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</si>
  <si>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</si>
  <si>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</si>
  <si>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</si>
  <si>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</si>
  <si>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</si>
  <si>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</si>
  <si>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</si>
  <si>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</si>
  <si>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</si>
  <si>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</si>
  <si>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</si>
  <si>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</si>
  <si>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</si>
  <si>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</si>
  <si>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</si>
  <si>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</si>
  <si>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</si>
  <si>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</si>
  <si>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</si>
  <si>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</si>
  <si>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</si>
  <si>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</si>
  <si>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</si>
  <si>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</si>
  <si>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</si>
  <si>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</si>
  <si>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</si>
  <si>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</si>
  <si>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</si>
  <si>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</si>
  <si>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</si>
  <si>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</si>
  <si>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</si>
  <si>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</si>
  <si>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</si>
  <si>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</si>
  <si>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</si>
  <si>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</si>
  <si>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</si>
  <si>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</si>
  <si>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</si>
  <si>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</si>
  <si>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</si>
  <si>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</si>
  <si>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</si>
  <si>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</si>
  <si>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</si>
  <si>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</si>
  <si>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</si>
  <si>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</si>
  <si>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</si>
  <si>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</si>
  <si>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</si>
  <si>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</si>
  <si>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</si>
  <si>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</si>
  <si>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</si>
  <si>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</si>
  <si>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</si>
  <si>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</si>
  <si>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</si>
  <si>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</si>
  <si>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</si>
  <si>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</si>
  <si>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</si>
  <si>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</si>
  <si>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</si>
  <si>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</si>
  <si>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</si>
  <si>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</si>
  <si>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</si>
  <si>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</si>
  <si>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</si>
  <si>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</si>
  <si>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</si>
  <si>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</si>
  <si>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</si>
  <si>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</si>
  <si>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</si>
  <si>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</si>
  <si>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</si>
  <si>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</si>
  <si>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</si>
  <si>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</si>
  <si>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</si>
  <si>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</si>
  <si>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</si>
  <si>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</si>
  <si>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</si>
  <si>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</si>
  <si>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</si>
  <si>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</si>
  <si>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</si>
  <si>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</si>
  <si>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</si>
  <si>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</si>
  <si>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</si>
  <si>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</si>
  <si>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</si>
  <si>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</si>
  <si>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</si>
  <si>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</si>
  <si>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</si>
  <si>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</si>
  <si>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</si>
  <si>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</si>
  <si>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</si>
  <si>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</si>
  <si>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</si>
  <si>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</si>
  <si>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</si>
  <si>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</si>
  <si>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</si>
  <si>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</si>
  <si>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</si>
  <si>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</si>
  <si>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</si>
  <si>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</si>
  <si>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</si>
  <si>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</si>
  <si>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</si>
  <si>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</si>
  <si>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</si>
  <si>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</si>
  <si>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</si>
  <si>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</si>
  <si>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</si>
  <si>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</si>
  <si>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</si>
  <si>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</si>
  <si>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</si>
  <si>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</si>
  <si>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</si>
  <si>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</si>
  <si>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</si>
  <si>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</si>
  <si>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</si>
  <si>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</si>
  <si>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</si>
  <si>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</si>
  <si>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</si>
  <si>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</si>
  <si>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</si>
  <si>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</si>
  <si>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</si>
  <si>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</si>
  <si>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</si>
  <si>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</si>
  <si>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</si>
  <si>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</si>
  <si>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</si>
  <si>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</si>
  <si>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</si>
  <si>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</si>
  <si>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</si>
  <si>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</si>
  <si>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</si>
  <si>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</si>
  <si>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</si>
  <si>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</si>
  <si>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</si>
  <si>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</si>
  <si>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</si>
  <si>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</si>
  <si>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</si>
  <si>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</si>
  <si>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</si>
  <si>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</si>
  <si>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</si>
  <si>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</si>
  <si>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</si>
  <si>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</si>
  <si>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</si>
  <si>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</si>
  <si>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</si>
  <si>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</si>
  <si>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</si>
  <si>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</si>
  <si>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</si>
  <si>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</si>
  <si>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</si>
  <si>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</si>
  <si>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</si>
  <si>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</si>
  <si>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</si>
  <si>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</si>
  <si>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</si>
  <si>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</si>
  <si>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</si>
  <si>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</si>
  <si>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</si>
  <si>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</si>
  <si>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</si>
  <si>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</si>
  <si>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</si>
  <si>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</si>
  <si>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</si>
  <si>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</si>
  <si>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</si>
  <si>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</si>
  <si>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</si>
  <si>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</si>
  <si>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</si>
  <si>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</si>
  <si>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</si>
  <si>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</si>
  <si>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</si>
  <si>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</si>
  <si>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</si>
  <si>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</si>
  <si>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</si>
  <si>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</si>
  <si>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</si>
  <si>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</si>
  <si>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</si>
  <si>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</si>
  <si>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</si>
  <si>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</si>
  <si>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</si>
  <si>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</si>
  <si>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</si>
  <si>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</si>
  <si>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</si>
  <si>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</si>
  <si>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</si>
  <si>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</si>
  <si>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</si>
  <si>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</si>
  <si>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</si>
  <si>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</si>
  <si>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</si>
  <si>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</si>
  <si>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</si>
  <si>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</si>
  <si>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</si>
  <si>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</si>
  <si>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</si>
  <si>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</si>
  <si>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</si>
  <si>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</si>
  <si>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</si>
  <si>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</si>
  <si>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</si>
  <si>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</si>
  <si>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</si>
  <si>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</si>
  <si>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</si>
  <si>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</si>
  <si>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</si>
  <si>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</si>
  <si>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</si>
  <si>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</si>
  <si>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</si>
  <si>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</si>
  <si>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</si>
  <si>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</si>
  <si>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</si>
  <si>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</si>
  <si>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</si>
  <si>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</si>
  <si>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</si>
  <si>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</si>
  <si>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</si>
  <si>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</si>
  <si>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</si>
  <si>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</si>
  <si>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</si>
  <si>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</si>
  <si>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</si>
  <si>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</si>
  <si>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</si>
  <si>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</si>
  <si>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</si>
  <si>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</si>
  <si>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</si>
  <si>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</si>
  <si>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</si>
  <si>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</si>
  <si>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</si>
  <si>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</si>
  <si>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</si>
  <si>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</si>
  <si>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</si>
  <si>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</si>
  <si>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</si>
  <si>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</si>
  <si>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</si>
  <si>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</si>
  <si>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</si>
  <si>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</si>
  <si>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</si>
  <si>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</si>
  <si>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</si>
  <si>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</si>
  <si>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</si>
  <si>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</si>
  <si>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</si>
  <si>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</si>
  <si>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</si>
  <si>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</si>
  <si>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</si>
  <si>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</si>
  <si>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</si>
  <si>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</si>
  <si>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</si>
  <si>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</si>
  <si>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</si>
  <si>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</si>
  <si>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</si>
  <si>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</si>
  <si>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</si>
  <si>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</si>
  <si>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</si>
  <si>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</si>
  <si>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</si>
  <si>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</si>
  <si>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</si>
  <si>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</si>
  <si>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</si>
  <si>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</si>
  <si>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</si>
  <si>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</si>
  <si>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</si>
  <si>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</si>
  <si>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</si>
  <si>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</si>
  <si>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</si>
  <si>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</si>
  <si>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</si>
  <si>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</si>
  <si>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</si>
  <si>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</si>
  <si>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Years </t>
  </si>
  <si>
    <t>Goal</t>
  </si>
  <si>
    <t>Number Successful</t>
  </si>
  <si>
    <t>Number Failed</t>
  </si>
  <si>
    <t>Number Canceled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</si>
  <si>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</si>
  <si>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</si>
  <si>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</si>
  <si>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</si>
  <si>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</si>
  <si>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</si>
  <si>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</si>
  <si>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</si>
  <si>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</si>
  <si>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</si>
  <si>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</si>
  <si>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Precentage Successful</t>
  </si>
  <si>
    <t>Percentage Failed</t>
  </si>
  <si>
    <t>Percentage Canceled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</si>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</sst>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891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6-4922-A4BA-887FCC3453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6-4922-A4BA-887FCC3453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6-4922-A4BA-887FCC345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797744"/>
        <c:axId val="565796080"/>
      </c:lineChart>
      <c:catAx>
        <c:axId val="5657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96080"/>
        <c:crosses val="autoZero"/>
        <c:auto val="1"/>
        <c:lblAlgn val="ctr"/>
        <c:lblOffset val="100"/>
        <c:noMultiLvlLbl val="0"/>
      </c:catAx>
      <c:valAx>
        <c:axId val="5657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D8-4ACC-936F-86B09138329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D8-4ACC-936F-86B09138329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D8-4ACC-936F-86B091383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961183"/>
        <c:axId val="6229620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D8-4ACC-936F-86B0913832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6D8-4ACC-936F-86B0913832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D8-4ACC-936F-86B0913832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D8-4ACC-936F-86B091383295}"/>
                  </c:ext>
                </c:extLst>
              </c15:ser>
            </c15:filteredLineSeries>
          </c:ext>
        </c:extLst>
      </c:lineChart>
      <c:catAx>
        <c:axId val="62296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2015"/>
        <c:crosses val="autoZero"/>
        <c:auto val="1"/>
        <c:lblAlgn val="ctr"/>
        <c:lblOffset val="100"/>
        <c:noMultiLvlLbl val="0"/>
      </c:catAx>
      <c:valAx>
        <c:axId val="62296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33337</xdr:rowOff>
    </xdr:from>
    <xdr:to>
      <xdr:col>12</xdr:col>
      <xdr:colOff>276225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66349-C049-CD1B-80D5-A39E54C31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14</xdr:row>
      <xdr:rowOff>4760</xdr:rowOff>
    </xdr:from>
    <xdr:to>
      <xdr:col>11</xdr:col>
      <xdr:colOff>466724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CEF73-B760-C20A-7E16-80BDF97E9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i Dekate" refreshedDate="44841.639052314815" createdVersion="8" refreshedVersion="8" minRefreshableVersion="3" recordCount="4114" xr:uid="{D950567F-D813-445C-8147-6FFDA3CDEF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7F9D9-DC27-4472-97CA-D341421DE29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3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" style="15" bestFit="1" customWidth="1"/>
    <col min="21" max="21" width="6.5703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8379</v>
      </c>
      <c r="R1" s="1" t="s">
        <v>8358</v>
      </c>
      <c r="S1" s="14" t="s">
        <v>8364</v>
      </c>
      <c r="T1" s="14" t="s">
        <v>8365</v>
      </c>
      <c r="U1" s="18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xml:space="preserve"> 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 xml:space="preserve"> 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 xml:space="preserve"> 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>IFERROR(ROUND(E123/L123,2),0)</f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 xml:space="preserve"> 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 xml:space="preserve"> 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 xml:space="preserve"> 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 xml:space="preserve"> 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 xml:space="preserve"> 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 xml:space="preserve"> 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 xml:space="preserve"> 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 xml:space="preserve"> 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 xml:space="preserve"> 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 xml:space="preserve"> 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 xml:space="preserve"> 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 xml:space="preserve"> 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 xml:space="preserve"> 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 xml:space="preserve"> 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 xml:space="preserve"> 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 xml:space="preserve"> 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 xml:space="preserve"> 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 xml:space="preserve"> 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 xml:space="preserve"> 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 xml:space="preserve"> 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 xml:space="preserve"> 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 xml:space="preserve"> 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 xml:space="preserve"> 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 xml:space="preserve"> 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 xml:space="preserve"> 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 xml:space="preserve"> 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 xml:space="preserve"> 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 xml:space="preserve"> 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 xml:space="preserve"> 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 xml:space="preserve"> 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 xml:space="preserve"> 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 xml:space="preserve"> 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 xml:space="preserve"> 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 xml:space="preserve"> 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 xml:space="preserve"> 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 xml:space="preserve"> 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 xml:space="preserve"> 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 xml:space="preserve"> 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 xml:space="preserve"> 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 xml:space="preserve"> 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 xml:space="preserve"> 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 xml:space="preserve"> 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 xml:space="preserve"> 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 xml:space="preserve"> 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 xml:space="preserve"> 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 xml:space="preserve"> 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 xml:space="preserve"> 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 xml:space="preserve"> 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 xml:space="preserve"> 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 xml:space="preserve"> 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 xml:space="preserve"> 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 xml:space="preserve"> 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 xml:space="preserve"> 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 xml:space="preserve"> 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 xml:space="preserve"> 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 xml:space="preserve"> 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 xml:space="preserve"> 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 xml:space="preserve"> 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 xml:space="preserve"> 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 xml:space="preserve"> 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 xml:space="preserve"> 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 xml:space="preserve"> 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 xml:space="preserve"> 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1A4F-85BB-4917-8F3E-5E1D60A423A6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 x14ac:dyDescent="0.25">
      <c r="A1" s="12" t="s">
        <v>8379</v>
      </c>
      <c r="B1" t="s">
        <v>8315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6" x14ac:dyDescent="0.2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  <c r="F6" s="19"/>
    </row>
    <row r="7" spans="1:6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  <c r="F7" s="19"/>
    </row>
    <row r="8" spans="1:6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  <c r="F8" s="19"/>
    </row>
    <row r="9" spans="1:6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  <c r="F9" s="19"/>
    </row>
    <row r="10" spans="1:6" x14ac:dyDescent="0.2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  <c r="F10" s="19"/>
    </row>
    <row r="11" spans="1:6" x14ac:dyDescent="0.2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  <c r="F11" s="19"/>
    </row>
    <row r="12" spans="1:6" x14ac:dyDescent="0.2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  <c r="F12" s="19"/>
    </row>
    <row r="13" spans="1:6" x14ac:dyDescent="0.2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  <c r="F13" s="19"/>
    </row>
    <row r="14" spans="1:6" x14ac:dyDescent="0.2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  <c r="F14" s="19"/>
    </row>
    <row r="15" spans="1:6" x14ac:dyDescent="0.25">
      <c r="A15" s="16" t="s">
        <v>8370</v>
      </c>
      <c r="B15" s="13">
        <v>65</v>
      </c>
      <c r="C15" s="13">
        <v>50</v>
      </c>
      <c r="D15" s="13"/>
      <c r="E15" s="13">
        <v>115</v>
      </c>
      <c r="F15" s="19"/>
    </row>
    <row r="16" spans="1:6" x14ac:dyDescent="0.2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  <c r="F16" s="19"/>
    </row>
    <row r="17" spans="1:6" x14ac:dyDescent="0.2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  <c r="F17" s="19"/>
    </row>
    <row r="18" spans="1:6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  <c r="F18" s="1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3123-E7DA-4CF9-9F7E-F4949BA358FE}">
  <dimension ref="A1:H13"/>
  <sheetViews>
    <sheetView zoomScaleNormal="100" workbookViewId="0"/>
  </sheetViews>
  <sheetFormatPr defaultRowHeight="15" x14ac:dyDescent="0.25"/>
  <cols>
    <col min="1" max="1" width="15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8396</v>
      </c>
      <c r="G1" s="19" t="s">
        <v>8397</v>
      </c>
      <c r="H1" s="19" t="s">
        <v>8398</v>
      </c>
    </row>
    <row r="2" spans="1:8" x14ac:dyDescent="0.25">
      <c r="A2" t="s">
        <v>8399</v>
      </c>
      <c r="B2">
        <f xml:space="preserve"> COUNTIFS(kickstarter!$D:$D,"&lt;1000",kickstarter!$F:$F,"successful",kickstarter!$R:$R,"plays")</f>
        <v>141</v>
      </c>
      <c r="C2">
        <f xml:space="preserve"> COUNTIFS(kickstarter!$D:$D,"&lt;1000",kickstarter!$F:$F,"failed",kickstarter!$R:$R,"plays")</f>
        <v>45</v>
      </c>
      <c r="D2">
        <f xml:space="preserve"> 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8386</v>
      </c>
      <c r="B3">
        <f xml:space="preserve"> COUNTIFS(kickstarter!$D:$D,"&gt;=1000",kickstarter!$F:$F,"Successful",kickstarter!$D:$D,"&lt;=4999",kickstarter!$R:$R,"plays")</f>
        <v>388</v>
      </c>
      <c r="C3">
        <f xml:space="preserve"> COUNTIFS(kickstarter!$D:$D,"&gt;=1000",kickstarter!$F:$F,"failed",kickstarter!$D:$D,"&lt;=4999",kickstarter!$R:$R,"plays")</f>
        <v>146</v>
      </c>
      <c r="D3">
        <f xml:space="preserve"> 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8387</v>
      </c>
      <c r="B4">
        <f xml:space="preserve"> COUNTIFS(kickstarter!$D:$D,"&gt;=5000",kickstarter!$F:$F,"Successful",kickstarter!$D:$D,"&lt;=9999",kickstarter!$R:$R,"plays")</f>
        <v>93</v>
      </c>
      <c r="C4">
        <f xml:space="preserve"> COUNTIFS(kickstarter!$D:$D,"&gt;=5000",kickstarter!$F:$F,"failed",kickstarter!$D:$D,"&lt;=9999",kickstarter!$R:$R,"plays")</f>
        <v>76</v>
      </c>
      <c r="D4">
        <f xml:space="preserve"> COUNTIFS(kickstarter!$D:$D,"&gt;=5000",kickstarter!$F:$F,"canceled",kickstarter!$D:$D,"&lt;=9999",kickstarter!$R:$R,"plays")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8388</v>
      </c>
      <c r="B5">
        <f xml:space="preserve"> COUNTIFS(kickstarter!$D:$D,"&gt;=10000",kickstarter!$F:$F,"Successful",kickstarter!$D:$D,"&lt;=14999",kickstarter!$R:$R,"plays")</f>
        <v>39</v>
      </c>
      <c r="C5">
        <f xml:space="preserve"> COUNTIFS(kickstarter!$D:$D,"&gt;=10000",kickstarter!$F:$F,"failed",kickstarter!$D:$D,"&lt;=14999",kickstarter!$R:$R,"plays")</f>
        <v>33</v>
      </c>
      <c r="D5">
        <f xml:space="preserve"> COUNTIFS(kickstarter!$D:$D,"&gt;=10000",kickstarter!$F:$F,"canceled",kickstarter!$D:$D,"&lt;=14999",kickstarter!$R:$R,"plays")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8389</v>
      </c>
      <c r="B6">
        <f xml:space="preserve"> COUNTIFS(kickstarter!$D:$D,"&gt;=15000",kickstarter!$F:$F,"Successful",kickstarter!$D:$D,"&lt;=19999",kickstarter!$R:$R,"plays")</f>
        <v>12</v>
      </c>
      <c r="C6">
        <f xml:space="preserve"> COUNTIFS(kickstarter!$D:$D,"&gt;=15000",kickstarter!$F:$F,"failed",kickstarter!$D:$D,"&lt;=19999",kickstarter!$R:$R,"plays")</f>
        <v>12</v>
      </c>
      <c r="D6">
        <f xml:space="preserve"> COUNTIFS(kickstarter!$D:$D,"&gt;=15000",kickstarter!$F:$F,"canceled",kickstarter!$D:$D,"&lt;=19999",kickstarter!$R:$R,"plays")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8390</v>
      </c>
      <c r="B7">
        <f xml:space="preserve"> COUNTIFS(kickstarter!$D:$D,"&gt;=20000",kickstarter!$F:$F,"Successful",kickstarter!$D:$D,"&lt;=24999",kickstarter!$R:$R,"plays")</f>
        <v>9</v>
      </c>
      <c r="C7">
        <f xml:space="preserve"> COUNTIFS(kickstarter!$D:$D,"&gt;=20000",kickstarter!$F:$F,"failed",kickstarter!$D:$D,"&lt;=24999",kickstarter!$R:$R,"plays")</f>
        <v>11</v>
      </c>
      <c r="D7">
        <f xml:space="preserve"> COUNTIFS(kickstarter!$D:$D,"&gt;=20000",kickstarter!$F:$F,"canceled",kickstarter!$D:$D,"&lt;=24999",kickstarter!$R:$R,"plays")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8391</v>
      </c>
      <c r="B8">
        <f xml:space="preserve"> COUNTIFS(kickstarter!$D:$D,"&gt;=25000",kickstarter!$F:$F,"Successful",kickstarter!$D:$D,"&lt;=29999",kickstarter!$R:$R,"plays")</f>
        <v>1</v>
      </c>
      <c r="C8">
        <f xml:space="preserve"> COUNTIFS(kickstarter!$D:$D,"&gt;=25000",kickstarter!$F:$F,"failed",kickstarter!$D:$D,"&lt;=29999",kickstarter!$R:$R,"plays")</f>
        <v>4</v>
      </c>
      <c r="D8">
        <f xml:space="preserve"> COUNTIFS(kickstarter!$D:$D,"&gt;=25000",kickstarter!$F:$F,"canceled",kickstarter!$D:$D,"&lt;=29999",kickstarter!$R:$R,"plays")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8392</v>
      </c>
      <c r="B9">
        <f xml:space="preserve"> COUNTIFS(kickstarter!$D:$D,"&gt;=30000",kickstarter!$F:$F,"Successful",kickstarter!$D:$D,"&lt;=34999",kickstarter!$R:$R,"plays")</f>
        <v>3</v>
      </c>
      <c r="C9">
        <f xml:space="preserve"> COUNTIFS(kickstarter!$D:$D,"&gt;=30000",kickstarter!$F:$F,"failed",kickstarter!$D:$D,"&lt;=34999",kickstarter!$R:$R,"plays")</f>
        <v>8</v>
      </c>
      <c r="D9">
        <f xml:space="preserve"> COUNTIFS(kickstarter!$D:$D,"&gt;=30000",kickstarter!$F:$F,"canceled",kickstarter!$D:$D,"&lt;=34999",kickstarter!$R:$R,"plays")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8393</v>
      </c>
      <c r="B10">
        <f xml:space="preserve"> COUNTIFS(kickstarter!$D:$D,"&gt;=35000",kickstarter!$F:$F,"Successful",kickstarter!$D:$D,"&lt;=39999",kickstarter!$R:$R,"plays")</f>
        <v>4</v>
      </c>
      <c r="C10">
        <f xml:space="preserve"> COUNTIFS(kickstarter!$D:$D,"&gt;=35000",kickstarter!$F:$F,"failed",kickstarter!$D:$D,"&lt;=39999",kickstarter!$R:$R,"plays")</f>
        <v>2</v>
      </c>
      <c r="D10">
        <f xml:space="preserve"> COUNTIFS(kickstarter!$D:$D,"&gt;=35000",kickstarter!$F:$F,"canceled",kickstarter!$D:$D,"&lt;=39999",kickstarter!$R:$R,"plays")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8394</v>
      </c>
      <c r="B11">
        <f xml:space="preserve"> COUNTIFS(kickstarter!$D:$D,"&gt;=40000",kickstarter!$F:$F,"Successful",kickstarter!$D:$D,"&lt;=44999",kickstarter!$R:$R,"plays")</f>
        <v>2</v>
      </c>
      <c r="C11">
        <f xml:space="preserve"> COUNTIFS(kickstarter!$D:$D,"&gt;=40000",kickstarter!$F:$F,"failed",kickstarter!$D:$D,"&lt;=44999",kickstarter!$R:$R,"plays")</f>
        <v>1</v>
      </c>
      <c r="D11">
        <f xml:space="preserve"> COUNTIFS(kickstarter!$D:$D,"&gt;=40000",kickstarter!$F:$F,"canceled",kickstarter!$D:$D,"&lt;=44999",kickstarter!$R:$R,"plays")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8395</v>
      </c>
      <c r="B12">
        <f xml:space="preserve"> COUNTIFS(kickstarter!$D:$D,"&gt;=45000",kickstarter!$F:$F,"Successful",kickstarter!$D:$D,"&lt;=49999",kickstarter!$R:$R,"plays")</f>
        <v>0</v>
      </c>
      <c r="C12">
        <f xml:space="preserve"> COUNTIFS(kickstarter!$D:$D,"&gt;=45000",kickstarter!$F:$F,"failed",kickstarter!$D:$D,"&lt;=49999",kickstarter!$R:$R,"plays")</f>
        <v>1</v>
      </c>
      <c r="D12">
        <f xml:space="preserve"> COUNTIFS(kickstarter!$D:$D,"&gt;=45000",kickstarter!$F:$F,"canceled",kickstarter!$D:$D,"&lt;=49999",kickstarter!$R:$R,"plays")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8400</v>
      </c>
      <c r="B13">
        <f xml:space="preserve"> COUNTIFS(kickstarter!$D:$D,"&gt;50000",kickstarter!$F:$F,"successful",kickstarter!$R:$R,"plays")</f>
        <v>2</v>
      </c>
      <c r="C13">
        <f xml:space="preserve"> COUNTIFS(kickstarter!$D:$D,"&gt;50000",kickstarter!$F:$F,"failed",kickstarter!$R:$R,"plays")</f>
        <v>10</v>
      </c>
      <c r="D13">
        <f xml:space="preserve"> COUNTIFS(kickstarter!$D:$D,"&gt;50000",kickstarter!$F:$F,"canceled",kickstarter!$R:$R,"plays")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Manasi Dekate</cp:lastModifiedBy>
  <dcterms:created xsi:type="dcterms:W3CDTF">2017-04-20T15:17:24Z</dcterms:created>
  <dcterms:modified xsi:type="dcterms:W3CDTF">2022-10-09T21:15:28Z</dcterms:modified>
</cp:coreProperties>
</file>