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nassinghal/Downloads/"/>
    </mc:Choice>
  </mc:AlternateContent>
  <xr:revisionPtr revIDLastSave="0" documentId="8_{B9A8950F-8905-BE4D-9F09-F29DE6763838}" xr6:coauthVersionLast="47" xr6:coauthVersionMax="47" xr10:uidLastSave="{00000000-0000-0000-0000-000000000000}"/>
  <bookViews>
    <workbookView xWindow="0" yWindow="500" windowWidth="28800" windowHeight="16400" activeTab="1" xr2:uid="{F6A709D2-D913-9C4B-9927-1470B590B8F3}"/>
  </bookViews>
  <sheets>
    <sheet name="Sheet1" sheetId="1" r:id="rId1"/>
    <sheet name="fly_structures" sheetId="2" r:id="rId2"/>
    <sheet name="Fills" sheetId="5" r:id="rId3"/>
    <sheet name="Combinations" sheetId="3" r:id="rId4"/>
  </sheets>
  <definedNames>
    <definedName name="TT_Link_C004ba0bd24e64b338511a6f094f9ba5c">fly_structures!$Y$16</definedName>
    <definedName name="TT_Link_C00fa8a96365f494fa6b3cfba2fe9cbd9">fly_structures!$V$63</definedName>
    <definedName name="TT_Link_C010d93f599564f4198dfcd8335ed07b4">Combinations!$V$11</definedName>
    <definedName name="TT_Link_C017dec1667d840a9ad41a5588e69945f">fly_structures!$X$55</definedName>
    <definedName name="TT_Link_C02422b8f0dd84a2f83af49518d3683c0">fly_structures!$S$16</definedName>
    <definedName name="TT_Link_C033ca42558d043509ac868a4e444436a">fly_structures!$X$80</definedName>
    <definedName name="TT_Link_C04e24eafafef4d43ba6027166c648828">fly_structures!$R$79</definedName>
    <definedName name="TT_Link_C0564c963bcdf4b2ca6dbaf1e776268c2">Combinations!$P$11</definedName>
    <definedName name="TT_Link_C06a7cd541512442fa93fed8de43b9081">fly_structures!$S$68</definedName>
    <definedName name="TT_Link_C06c0942010d04c72afa5c0c9d9936efc">fly_structures!$X$5</definedName>
    <definedName name="TT_Link_C071bda5b62004fb68b939eb636c844a4">fly_structures!$V$4</definedName>
    <definedName name="TT_Link_C0774ac3c65ef4f30963212faf961d5de">fly_structures!$S$61</definedName>
    <definedName name="TT_Link_C08113bc311314498895614a6ba23ec7f">fly_structures!$W$73</definedName>
    <definedName name="TT_Link_C09ce12d911704ebb98250a30b659e034">fly_structures!$R$65</definedName>
    <definedName name="TT_Link_C0abed97eba0441e69b641c6cd4edf051">fly_structures!$V$73</definedName>
    <definedName name="TT_Link_C0acb581177ec40ebada0f4216c7e0bc1">fly_structures!$T$8</definedName>
    <definedName name="TT_Link_C0b50d0f3b050499e80b69914b8b4e6a4">fly_structures!$Y$10</definedName>
    <definedName name="TT_Link_C0b6d4ecff3eb41178529c792e039b337">fly_structures!$T$70</definedName>
    <definedName name="TT_Link_C0bd4adc337d946b5843019cc11125653">fly_structures!$T$15</definedName>
    <definedName name="TT_Link_C0cd1c29dfeaa4c499938f8416c248ef9">fly_structures!$R$8</definedName>
    <definedName name="TT_Link_C0cd51badf8bf405887086758daf2f86d">fly_structures!$X$59</definedName>
    <definedName name="TT_Link_C0cd67fe6e1cf493f9224ccd62456698b">fly_structures!$W$11</definedName>
    <definedName name="TT_Link_C0d0b19343f9449ffa1f7c2b08568c06f">Combinations!$P$12</definedName>
    <definedName name="TT_Link_C0d3fc5b5077a4189b4b89d48d2b46389">fly_structures!$R$72</definedName>
    <definedName name="TT_Link_C0ea7c764a9e4453f86c0faced18f41fc">fly_structures!$V$75</definedName>
    <definedName name="TT_Link_C0eea1b1356764d53b1089ab9fd9e9fa1">Combinations!$O$15</definedName>
    <definedName name="TT_Link_C0f0898cb42d946068299f882a49e0ff2">Combinations!$O$5</definedName>
    <definedName name="TT_Link_C0f8e262c99594479bc55968723426238">fly_structures!$AA$12</definedName>
    <definedName name="TT_Link_C0fab28df9cb9411cab91c02cfb96e3db">fly_structures!$R$58</definedName>
    <definedName name="TT_Link_C104c7124bc3749c6a86c02b644428fe2">fly_structures!$T$68</definedName>
    <definedName name="TT_Link_C1057d071d6ba47a5a15eb0c3ffa07ae9">Combinations!$Y$11</definedName>
    <definedName name="TT_Link_C118fe42ffe8e470bbef66cc143f08634">fly_structures!$V$72</definedName>
    <definedName name="TT_Link_C11c275dc1b51447b8410536c3dc7ca07">Combinations!$P$8</definedName>
    <definedName name="TT_Link_C11d886c81d51462080c944a58046b8d1">fly_structures!$R$64</definedName>
    <definedName name="TT_Link_C11de487febb04366b3c5727b97f781c0">Combinations!$U$11</definedName>
    <definedName name="TT_Link_C122f45e30b514fde9625cc4d818d82a7">Combinations!$U$8</definedName>
    <definedName name="TT_Link_C1285d268cd29477fb8953a6ae504213b">fly_structures!$AB$10</definedName>
    <definedName name="TT_Link_C13171c97fb8843b482315064623a2d6c">fly_structures!$W$16</definedName>
    <definedName name="TT_Link_C13a289b9510e4e40b4ba186960c0a7da">fly_structures!$W$8</definedName>
    <definedName name="TT_Link_C13a762193bb5448ea9f4276c18776d54">fly_structures!$R$68</definedName>
    <definedName name="TT_Link_C13cf686096d24c17a857cde20e7e93d3">fly_structures!$U$77</definedName>
    <definedName name="TT_Link_C142004d00a7344fca98b86b249d21d27">Combinations!$W$5</definedName>
    <definedName name="TT_Link_C142e5b60e16d42be94fd711b1286afaf">fly_structures!$R$54</definedName>
    <definedName name="TT_Link_C14945d48af434383a95e9d6b81a0eda2">Combinations!$P$17</definedName>
    <definedName name="TT_Link_C14ded53c61094997a414fabc34e10b86">fly_structures!$S$65</definedName>
    <definedName name="TT_Link_C155bf7f28e7048dabfcab7f395044e2e">Combinations!$W$18</definedName>
    <definedName name="TT_Link_C1586d488a55c484ba5014e4ac58d2c19">fly_structures!$V$70</definedName>
    <definedName name="TT_Link_C175b8cde611642558b405a589d17ebc6">Combinations!$P$5</definedName>
    <definedName name="TT_Link_C17cae7e21aab45359dcbaa21c061a7fb">fly_structures!$U$16</definedName>
    <definedName name="TT_Link_C186f0fc2801b41708d23546ab4674fee">fly_structures!$W$76</definedName>
    <definedName name="TT_Link_C18a9a8b0fe6340a8848348462bd1432c">fly_structures!$W$60</definedName>
    <definedName name="TT_Link_C18d2a79358054f4991a816d9286e81ee">fly_structures!$X$6</definedName>
    <definedName name="TT_Link_C18ee5283e78f45a28d4f26836e278fff">fly_structures!$W$12</definedName>
    <definedName name="TT_Link_C1a5da7fa06ad4f27b6000125681226db">fly_structures!$T$64</definedName>
    <definedName name="TT_Link_C1aa99e6dc80749a8a5ee090d778eadc2">fly_structures!$Z$15</definedName>
    <definedName name="TT_Link_C1ac9f740f4fc4d73b56245f016e9223a">fly_structures!$Z$3</definedName>
    <definedName name="TT_Link_C1b159e76b28a4d4eb986d1bdd73b84de">fly_structures!$S$62</definedName>
    <definedName name="TT_Link_C1c6e071ab65c49b59667b9ff1f7f4876">fly_structures!$U$13</definedName>
    <definedName name="TT_Link_C1c823754fef24d51a4728d26ed232281">Combinations!$S$13</definedName>
    <definedName name="TT_Link_C1cf810b708724fcbb1272c12c8486883">fly_structures!$S$59</definedName>
    <definedName name="TT_Link_C1d86054c4af443469dee5856cd190282">fly_structures!$T$14</definedName>
    <definedName name="TT_Link_C1e0d7677543346729e423626149126ee">fly_structures!$U$5</definedName>
    <definedName name="TT_Link_C1e2fee0660ab4e01ae08a498fdb0ed36">fly_structures!$U$4</definedName>
    <definedName name="TT_Link_C1e84c885b0e54c688a614aceb022c735">Combinations!$V$16</definedName>
    <definedName name="TT_Link_C1fb9455dbf354d56abf4bd79d9527152">fly_structures!$T$7</definedName>
    <definedName name="TT_Link_C205506fd78ab4e7f89c3b1d042781385">fly_structures!$U$8</definedName>
    <definedName name="TT_Link_C207fd2ab7a184663a4ff278878df912d">fly_structures!$R$6</definedName>
    <definedName name="TT_Link_C20bba6bb61024eefb4226aee81e602b8">fly_structures!$T$6</definedName>
    <definedName name="TT_Link_C21296772b3dc448a8cd5cad151d30e50">fly_structures!$Y$15</definedName>
    <definedName name="TT_Link_C217a6d36daa648bfaaa0c2b405ec1f9b">fly_structures!$S$54</definedName>
    <definedName name="TT_Link_C21a0cc82cff84c8a83b246f4ffb07bec">fly_structures!$Z$8</definedName>
    <definedName name="TT_Link_C21a2b7fec8124fa8b2c84d7cb18e5009">fly_structures!$S$14</definedName>
    <definedName name="TT_Link_C21c94b1e1d2545a6909fb0a44a7bb412">fly_structures!$R$74</definedName>
    <definedName name="TT_Link_C21d541b4612b49558d4858162a8dd4c7">fly_structures!$W$54</definedName>
    <definedName name="TT_Link_C225e993c203f4efc8df33e9baf0b663f">fly_structures!$S$75</definedName>
    <definedName name="TT_Link_C227652f1ebd843b2aad03e37b4f2cbb9">Combinations!$Y$9</definedName>
    <definedName name="TT_Link_C22ddea812a9d49cca3a7a8338d5ce181">fly_structures!$X$10</definedName>
    <definedName name="TT_Link_C23209a01ad094baabb691f30d6659cfd">Combinations!$Y$10</definedName>
    <definedName name="TT_Link_C2327fa00d67b44d88bfd8c1defebf7d3">fly_structures!$X$68</definedName>
    <definedName name="TT_Link_C25658ae73ac643cfbbdbe5cb39690698">fly_structures!$Y$5</definedName>
    <definedName name="TT_Link_C2725a57611ba441da8c751a4fb323d70">fly_structures!$S$8</definedName>
    <definedName name="TT_Link_C2765ba7d73524d54bc5d2a917d0f94e9">fly_structures!$X$7</definedName>
    <definedName name="TT_Link_C27aacd5c1c8d4750a34a1198d0860c77">fly_structures!$AA$16</definedName>
    <definedName name="TT_Link_C27c55b28e7a64950ad8a43f5fde5cd88">fly_structures!$X$65</definedName>
    <definedName name="TT_Link_C27ca0a337636435cb90df9a9111146dd">Combinations!$T$5</definedName>
    <definedName name="TT_Link_C28775f1ef6554d2589f2dfd4cec76bc5">fly_structures!$U$71</definedName>
    <definedName name="TT_Link_C28bdf12ba1c04ee6bb4011e07141c3c3">Combinations!$V$17</definedName>
    <definedName name="TT_Link_C2a449244fec143648c1b7d07f17da9b0">fly_structures!$V$71</definedName>
    <definedName name="TT_Link_C2b17efbc1e684f6e996c2ab402c14eb6">Combinations!$O$12</definedName>
    <definedName name="TT_Link_C2b19d68a03a3411190b26eac96996e00">fly_structures!$AB$7</definedName>
    <definedName name="TT_Link_C2b93b27d175d48eeaf9c52f998128d5d">Combinations!$X$10</definedName>
    <definedName name="TT_Link_C2ba77c87873546db98f46cd7bec73fc1">fly_structures!$W$65</definedName>
    <definedName name="TT_Link_C2bf402d0698740e1b33150051b14f6bb">fly_structures!$X$74</definedName>
    <definedName name="TT_Link_C2bfe26dad1084aa0b40e8cde30451cd1">Combinations!$O$17</definedName>
    <definedName name="TT_Link_C2c21dcac334d42ff869298eb759607fd">fly_structures!$X$61</definedName>
    <definedName name="TT_Link_C2ca1af8bce4642d2b32a3ef576dd64a0">fly_structures!$Y$4</definedName>
    <definedName name="TT_Link_C2d4c06fe3ed143da8cc859397c3f5645">Combinations!$P$16</definedName>
    <definedName name="TT_Link_C2d8a56d283b84c9daa40930a414d12d0">fly_structures!$AA$10</definedName>
    <definedName name="TT_Link_C2e6b042ab1754bcb85211a63645dc1b8">fly_structures!$W$64</definedName>
    <definedName name="TT_Link_C2f3d358587b44ae4926809ab6d9c605b">fly_structures!$W$69</definedName>
    <definedName name="TT_Link_C2f4d05a5faf044ad89ccd00515e8c6c1">Combinations!$U$14</definedName>
    <definedName name="TT_Link_C2fb71bc22aee4c9c8da8646786eb6adc">Combinations!$X$17</definedName>
    <definedName name="TT_Link_C2ff1d595cde14dbaba1bcad7d5262923">fly_structures!$W$56</definedName>
    <definedName name="TT_Link_C3058ecbd30ee454992dc4f097e641bb2">Combinations!$Y$14</definedName>
    <definedName name="TT_Link_C30a36df9d9464d59bbab2105f22715bb">fly_structures!$V$68</definedName>
    <definedName name="TT_Link_C321b02b2b151487796673285ce73ad88">fly_structures!$X$76</definedName>
    <definedName name="TT_Link_C32623eb5c93d493a86325c8ad66970e4">fly_structures!$T$4</definedName>
    <definedName name="TT_Link_C32b98f82dc1c4c50a87774c5a6cea1df">fly_structures!$U$63</definedName>
    <definedName name="TT_Link_C337a117f6ab243abac12bcd52970c26d">Combinations!$X$8</definedName>
    <definedName name="TT_Link_C34844b90f10641c5a86f2fad79876a15">Combinations!$V$14</definedName>
    <definedName name="TT_Link_C3517addf4c5a40d0a8b0467383d3176a">Combinations!$S$14</definedName>
    <definedName name="TT_Link_C35c5ab96c64b4760ae6808d18a1d9e2b">fly_structures!$S$76</definedName>
    <definedName name="TT_Link_C35d56cf8d22b4f7481eb95663b151999">fly_structures!$Z$14</definedName>
    <definedName name="TT_Link_C35ec06cbb36b4421a94cc42d3d2b774d">fly_structures!$R$4</definedName>
    <definedName name="TT_Link_C3817d9fee56b46d180d85cdc1aa4e5fb">fly_structures!$R$10</definedName>
    <definedName name="TT_Link_C385d538395e3436f908677a9933ea0b6">Combinations!$Q$7</definedName>
    <definedName name="TT_Link_C38a682a483744824b19a8ffaeff81f77">fly_structures!$S$13</definedName>
    <definedName name="TT_Link_C38ceba675588459880eea74410905876">fly_structures!$S$56</definedName>
    <definedName name="TT_Link_C396ed3eb7b564deaa4289f1c8e4a0be2">fly_structures!$W$70</definedName>
    <definedName name="TT_Link_C3971040f9b7c43c3997cc1a6df46275e">Combinations!$W$13</definedName>
    <definedName name="TT_Link_C3997f7c3c2a74e139a220eebdcbe3d8a">fly_structures!$V$62</definedName>
    <definedName name="TT_Link_C3a28ac2d0b5c44aaa294dc76d9348778">fly_structures!$R$80</definedName>
    <definedName name="TT_Link_C3a57c49451f248fb931eb71324acfac3">Combinations!$U$10</definedName>
    <definedName name="TT_Link_C3af1c54143fc43c3bfff278335ad2897">fly_structures!$X$9</definedName>
    <definedName name="TT_Link_C3b34a71d774c4f789ccc7248fdc77eca">fly_structures!$U$64</definedName>
    <definedName name="TT_Link_C3bd5aac2e68641ccbb70e5abaa27906d">Combinations!$Q$13</definedName>
    <definedName name="TT_Link_C3c00903b05f64e3486d0dba6c7377721">fly_structures!$U$62</definedName>
    <definedName name="TT_Link_C3c66d066d53a4b35ab11e4dc0c90db35">fly_structures!$T$76</definedName>
    <definedName name="TT_Link_C3cf6fa29c1f34ea6a58b70aec0d01a5d">fly_structures!$V$78</definedName>
    <definedName name="TT_Link_C3d0c6629f37c44e9a6c8c007b75e77a8">fly_structures!$X$62</definedName>
    <definedName name="TT_Link_C3d11b25d9d2c4b38b64db5d6c53e01e7">fly_structures!$R$60</definedName>
    <definedName name="TT_Link_C3e720b8addc24f348fb6d62cf8cceb9f">fly_structures!$W$15</definedName>
    <definedName name="TT_Link_C3ecb15f431e449629618402e52a66b36">fly_structures!$W$58</definedName>
    <definedName name="TT_Link_C3ed9b35ee2aa4870935d2df8be4b37fc">Combinations!$T$18</definedName>
    <definedName name="TT_Link_C42179794656245f49f520af26796bea4">fly_structures!$U$54</definedName>
    <definedName name="TT_Link_C421c47aab43244aabe2339f16a4aab53">fly_structures!$W$68</definedName>
    <definedName name="TT_Link_C422accd5acb94836be456bae30a07c96">Combinations!$V$18</definedName>
    <definedName name="TT_Link_C4250973733874b6d99c678d8507675cf">fly_structures!$R$13</definedName>
    <definedName name="TT_Link_C429721d8f51642eabaf786a886ec4564">Combinations!$T$11</definedName>
    <definedName name="TT_Link_C42b444d97d004d048c0e648aba0f7ca9">fly_structures!$V$77</definedName>
    <definedName name="TT_Link_C42eb9b6d28204bbb90102077a61c50a8">fly_structures!$Z$4</definedName>
    <definedName name="TT_Link_C42f55a5889f7439ebe21145bc584c1da">fly_structures!$W$3</definedName>
    <definedName name="TT_Link_C455843fa193a46389d9460aa62e0120d">Combinations!$V$8</definedName>
    <definedName name="TT_Link_C45883a86c66841778fe85f40ad892629">fly_structures!$R$9</definedName>
    <definedName name="TT_Link_C462f8a01cd1c409a8d779464990fc446">fly_structures!$R$76</definedName>
    <definedName name="TT_Link_C463c710d5a1540abbf3b0a3f9abba629">fly_structures!$X$78</definedName>
    <definedName name="TT_Link_C4692ecf4dba04cb4840aa4607c1a4ce1">fly_structures!$V$13</definedName>
    <definedName name="TT_Link_C471ca846fa0c445dbf94668e56fa07d9">fly_structures!$S$79</definedName>
    <definedName name="TT_Link_C48b7e8c1cfda4f4a9cb7c9ec034e3f0e">fly_structures!$S$4</definedName>
    <definedName name="TT_Link_C494bc17c0cbf43409c8c3163a242d167">Combinations!$R$6</definedName>
    <definedName name="TT_Link_C49723459cff7468ba016185224c84790">fly_structures!$Y$6</definedName>
    <definedName name="TT_Link_C49b6506fcf02440b922b7d47940297bf">fly_structures!$V$15</definedName>
    <definedName name="TT_Link_C4b2947d9c27946ddbd932ca5e3b5c7c8">fly_structures!$X$14</definedName>
    <definedName name="TT_Link_C4b5f24f042a743e99baacac98f0fe61a">Combinations!$X$6</definedName>
    <definedName name="TT_Link_C4b73aad4080d4d4f85b045b47e76dea5">fly_structures!$S$60</definedName>
    <definedName name="TT_Link_C4bc75cca67a84a609d9fe93bebd07708">Combinations!$S$18</definedName>
    <definedName name="TT_Link_C4d6adaadfa0a48ec85f6889bf088a243">fly_structures!$S$64</definedName>
    <definedName name="TT_Link_C4d7efeedec4844769f61f731d845c37e">Combinations!$X$9</definedName>
    <definedName name="TT_Link_C4e1023ad7f1041baa3dbc5e495477056">Combinations!$S$8</definedName>
    <definedName name="TT_Link_C4eb00312c5724884986ce48bb43098f9">fly_structures!$V$64</definedName>
    <definedName name="TT_Link_C4f48b18b37cc4d1ab0d4096e7aa1ca14">fly_structures!$V$3</definedName>
    <definedName name="TT_Link_C4f680087b2a441daa70801dd66e35b89">fly_structures!$X$64</definedName>
    <definedName name="TT_Link_C4fe69d1f9485414094cd58b8b0da7298">Combinations!$P$14</definedName>
    <definedName name="TT_Link_C50099f9e55b24128b8504b70bb239acb">Combinations!$W$9</definedName>
    <definedName name="TT_Link_C50374906b5ad4e219b7479cd36eeeb6c">Combinations!$O$9</definedName>
    <definedName name="TT_Link_C50d6c3e3df91430499e23afe97859bc4">fly_structures!$X$12</definedName>
    <definedName name="TT_Link_C50d7ef836ffa4a1aa925344b29916b89">fly_structures!$W$72</definedName>
    <definedName name="TT_Link_C51394f6a3bd54d3d80c5062e066c673c">Combinations!$T$14</definedName>
    <definedName name="TT_Link_C51f5aa36c87942a9bfe01aa9852002f1">fly_structures!$T$81</definedName>
    <definedName name="TT_Link_C52b2a867e022450d819080b16f1eb12d">fly_structures!$V$80</definedName>
    <definedName name="TT_Link_C52f53b96a074461c8fc3b6d093ccab45">fly_structures!$V$6</definedName>
    <definedName name="TT_Link_C5555b3e12cb142c8a81eac5b20b44fee">fly_structures!$R$3</definedName>
    <definedName name="TT_Link_C55b2689e09a84f328eeaf9f311e4166f">Combinations!$Q$11</definedName>
    <definedName name="TT_Link_C56df36d5077a4a939a84595b57c9e7a9">fly_structures!$R$73</definedName>
    <definedName name="TT_Link_C57ddda18f054442591be98b5ee601351">Combinations!$Q$14</definedName>
    <definedName name="TT_Link_C580ba7d67b894995a01f2dfa6c414175">Combinations!$T$13</definedName>
    <definedName name="TT_Link_C595ab98fee904cd19144fa11b08217fd">fly_structures!$W$13</definedName>
    <definedName name="TT_Link_C5a67d3f0afa54c4ea1e4963528c95dec">fly_structures!$AA$7</definedName>
    <definedName name="TT_Link_C5ac3270fa7884e0cab1eb68bbdc60d64">fly_structures!$R$66</definedName>
    <definedName name="TT_Link_C5aca84ff0a744a269cccfea21d595b5e">fly_structures!$Z$12</definedName>
    <definedName name="TT_Link_C5b7c39677ffd422a808efd8ace2eb53e">fly_structures!$W$7</definedName>
    <definedName name="TT_Link_C5c67e5e1a60f4a7fadf96b52eb9ec772">fly_structures!$S$5</definedName>
    <definedName name="TT_Link_C5d82ac1d302645dc864a888c9a01490d">fly_structures!$R$7</definedName>
    <definedName name="TT_Link_C5daef46e2578428ab300568980d9f347">Combinations!$V$10</definedName>
    <definedName name="TT_Link_C5dd6b6d04a2b45b084e572230f23918e">fly_structures!$U$11</definedName>
    <definedName name="TT_Link_C5e156c3ecde8452d8ab9e6aa8d46bb80">fly_structures!$U$61</definedName>
    <definedName name="TT_Link_C5e4a985d5e1d4ba5b056b695974f6473">fly_structures!$X$81</definedName>
    <definedName name="TT_Link_C5f3a4dd2905248c8bccf5f354faa36fc">Combinations!$Y$6</definedName>
    <definedName name="TT_Link_C5f44f5b2ab91451a84703d9d8d6c2343">Combinations!$V$15</definedName>
    <definedName name="TT_Link_C5fc859ce6682405a9baa5416cb566aaa">fly_structures!$V$55</definedName>
    <definedName name="TT_Link_C6075f2d5bcd34058b025683e27daaf8e">fly_structures!$U$60</definedName>
    <definedName name="TT_Link_C614b93feff294b2c9f5e5fff9f71609c">fly_structures!$R$55</definedName>
    <definedName name="TT_Link_C614e981ee6674f06af30608d38966ae5">fly_structures!$Z$6</definedName>
    <definedName name="TT_Link_C616cfda28e4c47ce8e5839e24980d0d7">fly_structures!$W$57</definedName>
    <definedName name="TT_Link_C61a71ecf06b3478c8a904f44399bf74c">Combinations!$W$6</definedName>
    <definedName name="TT_Link_C61cd8d614654494c9403a031a5448edf">Combinations!$Q$17</definedName>
    <definedName name="TT_Link_C62a0ded65c6549c4be1679c5a87a0123">fly_structures!$T$72</definedName>
    <definedName name="TT_Link_C62ddc7de81c74bce9b0daf0bf106e2ae">Combinations!$T$17</definedName>
    <definedName name="TT_Link_C62f5d5cb213048aba71dd952e0dbfaf9">fly_structures!$R$70</definedName>
    <definedName name="TT_Link_C6352bf07ee104fa989cc063d6a991465">fly_structures!$W$10</definedName>
    <definedName name="TT_Link_C64185a55ed684d4faf24e29cabc741cf">fly_structures!$U$57</definedName>
    <definedName name="TT_Link_C64d521367ba7496c991af40d3c1fb3a8">Combinations!$U$12</definedName>
    <definedName name="TT_Link_C651432b12ef34d16ad868704b4c13642">Combinations!$R$17</definedName>
    <definedName name="TT_Link_C6617442e558942b5a028831910434888">fly_structures!$V$8</definedName>
    <definedName name="TT_Link_C661f690249474ec298980295ba1241ad">fly_structures!$V$14</definedName>
    <definedName name="TT_Link_C66604fd9e63149bb81ae518c9bd080ac">fly_structures!$AA$6</definedName>
    <definedName name="TT_Link_C66729c24e9364a8a94d082e5f9d9459b">fly_structures!$T$60</definedName>
    <definedName name="TT_Link_C66d8fdd37a614200823abffbe498db94">fly_structures!$S$7</definedName>
    <definedName name="TT_Link_C679908f4c8dc45c49fdd5f2ad6f1dcb0">fly_structures!$AB$15</definedName>
    <definedName name="TT_Link_C67d1dea485e64ac6a1d9816f5f213033">fly_structures!$S$70</definedName>
    <definedName name="TT_Link_C681aaf841c0049b49cc76fc584d265a0">Combinations!$R$7</definedName>
    <definedName name="TT_Link_C6947a883463d444d9f871679cfe2281d">Combinations!$T$10</definedName>
    <definedName name="TT_Link_C6a01adeaa1e04fb7857cbe961b5d14fa">Combinations!$W$16</definedName>
    <definedName name="TT_Link_C6a30fd16b9d948e79426650ce66a83a5">Combinations!$V$9</definedName>
    <definedName name="TT_Link_C6a8edec7f0b64d04956f70bf1a4e491e">fly_structures!$S$55</definedName>
    <definedName name="TT_Link_C6a92930ca841414bbc91d4f7bf47258a">fly_structures!$AB$6</definedName>
    <definedName name="TT_Link_C6aa7204f8ead4efead072de2f1dfb0ed">fly_structures!$AB$16</definedName>
    <definedName name="TT_Link_C6ad907f7c1904570b96fc85ef968b453">fly_structures!$V$60</definedName>
    <definedName name="TT_Link_C6b03629e39794af9b1afeb75261d3016">Combinations!$P$18</definedName>
    <definedName name="TT_Link_C6b03c387addc4b1f9480675ab3edb310">fly_structures!$S$11</definedName>
    <definedName name="TT_Link_C6be70aac7ca343f9877a64fca928610a">fly_structures!$S$81</definedName>
    <definedName name="TT_Link_C6c49c03190eb4eeab039f2a68a5f2cea">fly_structures!$T$56</definedName>
    <definedName name="TT_Link_C6c9092d307764956be249bb39e0fe717">fly_structures!$T$74</definedName>
    <definedName name="TT_Link_C6cbc544e7c8c4e05a7bc6705084b13e5">Combinations!$S$7</definedName>
    <definedName name="TT_Link_C6eaad6c453944448b3b14414dfdfb29e">Combinations!$X$5</definedName>
    <definedName name="TT_Link_C6f2a5be78f8146dead4ac864a5b41d5f">Combinations!$X$7</definedName>
    <definedName name="TT_Link_C6fb8eb3cf72a4339b379bd9f108eb839">fly_structures!$T$61</definedName>
    <definedName name="TT_Link_C6fd0787df75944b5bd985cdf60dd87c2">Combinations!$Y$8</definedName>
    <definedName name="TT_Link_C709a1112d10a4995945ea255e6e1195b">Combinations!$R$14</definedName>
    <definedName name="TT_Link_C70a078da019a47b79f83d8b1a96006c4">fly_structures!$W$81</definedName>
    <definedName name="TT_Link_C718eef610d944c268ae61c8413d41762">Combinations!$O$11</definedName>
    <definedName name="TT_Link_C73b4d6bb442c415c9d86df46ebc49bde">fly_structures!$U$12</definedName>
    <definedName name="TT_Link_C7478e8d1dff2441cabe0432d298290a0">Combinations!$O$10</definedName>
    <definedName name="TT_Link_C74c21b67451a4304a6886d6b3a2aa764">fly_structures!$V$58</definedName>
    <definedName name="TT_Link_C74e4f6861fa245d1bca4423ce29e5c5a">fly_structures!$S$6</definedName>
    <definedName name="TT_Link_C75062e9a9156481b999cebb85467e0e6">fly_structures!$R$15</definedName>
    <definedName name="TT_Link_C751fdf0b6ad847e790bff3a5d816f2d6">Combinations!$R$8</definedName>
    <definedName name="TT_Link_C75a55d8b788844d6b6ab35046a6015e7">fly_structures!$Z$5</definedName>
    <definedName name="TT_Link_C7603fc5b5b55412084e3bc3cb5abed8a">Combinations!$U$16</definedName>
    <definedName name="TT_Link_C76b18c370c43474b9a2dac33ee04f477">Combinations!$Y$18</definedName>
    <definedName name="TT_Link_C76b74946cb124ede9887b327c286cae1">Combinations!$T$7</definedName>
    <definedName name="TT_Link_C76c330a531434563a90a7d23d1b89020">fly_structures!$T$63</definedName>
    <definedName name="TT_Link_C78124dd16220441381d0a294dedd3b4a">fly_structures!$T$65</definedName>
    <definedName name="TT_Link_C788c348dcaa1448a8460ab39f151c0fd">fly_structures!$X$15</definedName>
    <definedName name="TT_Link_C79354d4ac8d94f8e9cb869c2181faa29">Combinations!$W$10</definedName>
    <definedName name="TT_Link_C7a07a826651b4e67b0e1af72851997cb">Combinations!$R$13</definedName>
    <definedName name="TT_Link_C7a426cf37eda4329a72260e1b53249f0">fly_structures!$V$5</definedName>
    <definedName name="TT_Link_C7a7a1d585e95438ab8933cb028756965">Combinations!$O$7</definedName>
    <definedName name="TT_Link_C7a873b02b4454add82d1024b7ce3596e">fly_structures!$AB$5</definedName>
    <definedName name="TT_Link_C7a8ba436658545dd928df204e863c100">fly_structures!$U$59</definedName>
    <definedName name="TT_Link_C7aea85082fbf4805ade27b58d87f09e5">fly_structures!$U$14</definedName>
    <definedName name="TT_Link_C7bba8c054c0a4c59af11c1bb6ca45280">fly_structures!$T$67</definedName>
    <definedName name="TT_Link_C7c1275637d284961bd04b57ab656d428">Combinations!$R$15</definedName>
    <definedName name="TT_Link_C7d633f49114941c2867bec2681e26e1f">fly_structures!$R$69</definedName>
    <definedName name="TT_Link_C7dc5ee6b8f6d4c6db4fecf86f068cd59">fly_structures!$X$16</definedName>
    <definedName name="TT_Link_C7ecf4a8ab7bd4c15b4ed8dc2c6bc6c8a">fly_structures!$V$16</definedName>
    <definedName name="TT_Link_C801160075d9347bea00b1b10e33015f8">Combinations!$S$15</definedName>
    <definedName name="TT_Link_C804282361af94e568ec90e1626014f41">fly_structures!$X$54</definedName>
    <definedName name="TT_Link_C80b0fa413dac480ca07ed66be8492226">fly_structures!$V$10</definedName>
    <definedName name="TT_Link_C815f4f2f430d49498933f0d58f52ea36">fly_structures!$T$78</definedName>
    <definedName name="TT_Link_C81aa1f46f32b4c6b9612c1e3184a55d0">fly_structures!$T$57</definedName>
    <definedName name="TT_Link_C82b1ffb1b3fc4bbea3e57ef9499458d0">Combinations!$X$16</definedName>
    <definedName name="TT_Link_C82bdd0f57585412dade6170984f71ace">Combinations!$U$7</definedName>
    <definedName name="TT_Link_C833e82eb9ac64caea8ff868199ad82b8">fly_structures!$T$12</definedName>
    <definedName name="TT_Link_C834620fd1e0f4c388d87d6f3039e555a">fly_structures!$U$7</definedName>
    <definedName name="TT_Link_C835b66258d7f4bdd9a22d7c7b76115d7">fly_structures!$Y$7</definedName>
    <definedName name="TT_Link_C837d37341af340ebb3fa41c56c8d2ec0">fly_structures!$T$5</definedName>
    <definedName name="TT_Link_C84cd6f77aa1e4976bb4d58612a9d0e5e">fly_structures!$U$66</definedName>
    <definedName name="TT_Link_C852d254a373b4d3198868f9ef7086623">fly_structures!$X$69</definedName>
    <definedName name="TT_Link_C856bbd255d754471a70d5cd148c274dc">Combinations!$O$14</definedName>
    <definedName name="TT_Link_C85d6b9c2331e4daf997cb8daa6cf004e">Combinations!$Y$5</definedName>
    <definedName name="TT_Link_C867dfea7c1174e54b4e2872c94346a86">fly_structures!$S$67</definedName>
    <definedName name="TT_Link_C86a1ddb7a8704206b31306f996be1346">fly_structures!$W$6</definedName>
    <definedName name="TT_Link_C871b2197a38044189156e69c107357dd">Combinations!$U$9</definedName>
    <definedName name="TT_Link_C8781cb6f5351488fb5b910120556688b">Combinations!$S$16</definedName>
    <definedName name="TT_Link_C87ae00b036ac4ef985c74a4d00deb394">Combinations!$T$8</definedName>
    <definedName name="TT_Link_C882d676a6e384965baa9eba2bee6c86d">Combinations!$U$15</definedName>
    <definedName name="TT_Link_C888d3d53a059454eba5987975360e550">fly_structures!$AB$3</definedName>
    <definedName name="TT_Link_C8892a4761a4444d2915f79832a97c810">fly_structures!$Z$10</definedName>
    <definedName name="TT_Link_C8895f8eba2854239a16ce2ef4dde8c16">fly_structures!$V$59</definedName>
    <definedName name="TT_Link_C89099decacd7442ab90a494f44c1a55e">fly_structures!$X$3</definedName>
    <definedName name="TT_Link_C891603cd7007415e9c1f27b1c4bb3241">Combinations!$O$6</definedName>
    <definedName name="TT_Link_C89304bfa08bb4eeabd284065e7ea9f5b">Combinations!$V$7</definedName>
    <definedName name="TT_Link_C8aaa20fd2a594a21ad654778e00069c3">fly_structures!$X$72</definedName>
    <definedName name="TT_Link_C8aad4bcf87b343b390cfcc8ffc8135f8">fly_structures!$AA$5</definedName>
    <definedName name="TT_Link_C8ae2c121600c42afb8854ad057d000dd">Combinations!$U$6</definedName>
    <definedName name="TT_Link_C8b45f8e45b9e46329784aff53bd5e0ea">Combinations!$Y$13</definedName>
    <definedName name="TT_Link_C8b76fd315efc4d4e9f2857693efa9936">fly_structures!$X$71</definedName>
    <definedName name="TT_Link_C8b8d42c03ee34f0e962d956ab84ccf0e">Combinations!$W$14</definedName>
    <definedName name="TT_Link_C8ce69cc59e6241a79ef1bde2c4607a5c">Combinations!$U$13</definedName>
    <definedName name="TT_Link_C8def0b4daab447f982573f969d8ae719">fly_structures!$X$66</definedName>
    <definedName name="TT_Link_C8e224f2efb844c2780e0567fb9c00ee5">fly_structures!$U$74</definedName>
    <definedName name="TT_Link_C8e32381354184b15a397b936e934255b">Combinations!$Q$6</definedName>
    <definedName name="TT_Link_C8e5c988fd4024429b002d631d12d1b95">fly_structures!$S$73</definedName>
    <definedName name="TT_Link_C8e8382407175438e94bfbea856ebbd4f">fly_structures!$R$56</definedName>
    <definedName name="TT_Link_C91484f66436145eda1f424d12ffd08b3">fly_structures!$S$78</definedName>
    <definedName name="TT_Link_C9174959b423f491c8b27c8fc5152173d">Combinations!$T$9</definedName>
    <definedName name="TT_Link_C91cd8ab7ab2e4970b4a7ee283959ebe7">fly_structures!$Y$11</definedName>
    <definedName name="TT_Link_C925f7dbc38af4e1c9a2f7694a191b7b2">fly_structures!$AB$4</definedName>
    <definedName name="TT_Link_C9275612101344090ad37c59e74ac73db">fly_structures!$U$65</definedName>
    <definedName name="TT_Link_C92bca47407a6437f9fc8baf25d54a947">fly_structures!$T$62</definedName>
    <definedName name="TT_Link_C9350d662a0ec49a8867a00233648e2ea">fly_structures!$R$81</definedName>
    <definedName name="TT_Link_C9372a587b97b468bb9fcd430069e90a5">fly_structures!$W$14</definedName>
    <definedName name="TT_Link_C938484202be1473c8e45aa623f46a5fa">fly_structures!$V$61</definedName>
    <definedName name="TT_Link_C946becb409284fa2ac5966ffcb581054">fly_structures!$V$54</definedName>
    <definedName name="TT_Link_C956346d82bbe477fa0869be75fcdd5db">fly_structures!$AA$11</definedName>
    <definedName name="TT_Link_C95a79245bb9e4bfc8b943c9122078f62">fly_structures!$R$63</definedName>
    <definedName name="TT_Link_C96031469381f45ab989cbceb4de4be52">fly_structures!$S$63</definedName>
    <definedName name="TT_Link_C97e6493f5237485aa34496bbbcc732a1">fly_structures!$U$73</definedName>
    <definedName name="TT_Link_C988c3de6716446abb6d96550424b8d4c">Combinations!$Y$17</definedName>
    <definedName name="TT_Link_C993a106fc9704c638d8121ff33dcaf58">Combinations!$P$9</definedName>
    <definedName name="TT_Link_C994ca78b5e99436eabd2886f36186ed8">fly_structures!$Z$11</definedName>
    <definedName name="TT_Link_C9978a4466f0d4aac88f49eeba45136c7">fly_structures!$S$15</definedName>
    <definedName name="TT_Link_C9a06c450b792489fb5e6a4f02cd09925">Combinations!$Y$15</definedName>
    <definedName name="TT_Link_C9a3eca9f312d495f9f48e124ac4317ec">fly_structures!$W$77</definedName>
    <definedName name="TT_Link_C9a544e4416ff4a30a6b0ed0b74e8ab8c">fly_structures!$R$77</definedName>
    <definedName name="TT_Link_C9bb131a0f5d44747b19502014fe0a52d">fly_structures!$R$57</definedName>
    <definedName name="TT_Link_C9bb86f8095dd40ffb854f2e12a2629f7">Combinations!$X$11</definedName>
    <definedName name="TT_Link_C9bed2a1e418d48369a80ea34063ad86e">fly_structures!$U$58</definedName>
    <definedName name="TT_Link_C9c5cb9ec0a994d448baf48729fbb6d9a">fly_structures!$T$59</definedName>
    <definedName name="TT_Link_C9d1c2bc8dbd74c588cd0d6efdc3e64ea">fly_structures!$S$69</definedName>
    <definedName name="TT_Link_C9e39fc5e59884b538a45d7acd72eeeb6">fly_structures!$T$11</definedName>
    <definedName name="TT_Link_C9f070e73690f4cf3be3c8ed207a8e661">Combinations!$R$12</definedName>
    <definedName name="TT_Link_C9f7cc1d675264313b6d8ff0c63377a5e">fly_structures!$X$75</definedName>
    <definedName name="TT_Link_C9f8f6ff5a1414c95b710b0cb6be8a7e8">Combinations!$U$17</definedName>
    <definedName name="TT_Link_C9fb50b1ca3a44a2bb75f3b5d12814eaf">Combinations!$S$6</definedName>
    <definedName name="TT_Link_Ca0ad167099574b93bad9e73901fc63ee">fly_structures!$W$74</definedName>
    <definedName name="TT_Link_Ca28d590f8f334acaba451937a687bcb9">fly_structures!$U$68</definedName>
    <definedName name="TT_Link_Ca2c7f3779cd840bcb03f4f027b4f0b42">fly_structures!$AB$12</definedName>
    <definedName name="TT_Link_Ca31679844fcd4d11a95dcdedb22d6e7a">fly_structures!$U$70</definedName>
    <definedName name="TT_Link_Ca37f27bafc224cd6885b42e43c1123ef">fly_structures!$V$81</definedName>
    <definedName name="TT_Link_Ca3ac3b04687a404a870263fcbdb24ffb">fly_structures!$V$12</definedName>
    <definedName name="TT_Link_Ca3ada644fe4347daaf4f7ea6b6068318">fly_structures!$R$12</definedName>
    <definedName name="TT_Link_Ca4067229da3146d0b568391e8673697e">fly_structures!$V$56</definedName>
    <definedName name="TT_Link_Ca4ba52e2e4b64169b38e566cf7660548">fly_structures!$S$12</definedName>
    <definedName name="TT_Link_Ca4ba9252142b41618b0d2044b79f2fde">Combinations!$X$18</definedName>
    <definedName name="TT_Link_Ca4fc723584f74990b1621f0f2433d8ce">Combinations!$R$10</definedName>
    <definedName name="TT_Link_Ca50b3f190d37464d9958854331777332">fly_structures!$W$61</definedName>
    <definedName name="TT_Link_Ca57dfdf26b3c4c0bbb8ba6d0ce9148d9">fly_structures!$U$76</definedName>
    <definedName name="TT_Link_Ca5b8de3af94843259404b5729a8b5048">fly_structures!$T$58</definedName>
    <definedName name="TT_Link_Ca5fd6ccedcd545f899f7a84e4bfe8eca">Combinations!$X$15</definedName>
    <definedName name="TT_Link_Ca63b4afd5f7448efa2e8d5676fc27446">fly_structures!$R$62</definedName>
    <definedName name="TT_Link_Ca694d2d8cbef419ca39ce278a22f89e0">fly_structures!$R$5</definedName>
    <definedName name="TT_Link_Ca7c1ae1f041546c89cbc61fe210bde62">fly_structures!$X$4</definedName>
    <definedName name="TT_Link_Ca83741ae577e45e98702f652abe2d293">fly_structures!$U$9</definedName>
    <definedName name="TT_Link_Ca88ade7536c4417ba8308d9382dae482">Combinations!$T$16</definedName>
    <definedName name="TT_Link_Ca8def1f371e34d3bb757983c165aaf75">fly_structures!$S$57</definedName>
    <definedName name="TT_Link_Ca92bc36c344445fca05ecc6a05529e6c">fly_structures!$S$66</definedName>
    <definedName name="TT_Link_Ca9b4f22e70944f71926bc002afe97c45">fly_structures!$W$9</definedName>
    <definedName name="TT_Link_Caa0573a4c47a4b1a8d26c3dc8a1e9bd0">Combinations!$Y$12</definedName>
    <definedName name="TT_Link_Caac4bf7969f74128a9faa55929bf0099">fly_structures!$Z$7</definedName>
    <definedName name="TT_Link_Caad58b503edf480db4fdf2a3cb4ad239">Combinations!$Q$12</definedName>
    <definedName name="TT_Link_Cab545cceccbd46b98c1456824f15ff1a">fly_structures!$R$14</definedName>
    <definedName name="TT_Link_Cabbbd596cf6b40199c3d727c4d713d9f">fly_structures!$S$74</definedName>
    <definedName name="TT_Link_Cabf2faea639d4c7bba52611d361c6a63">fly_structures!$R$67</definedName>
    <definedName name="TT_Link_Cacb7c5efff91413e8f15c8b263897957">Combinations!$U$18</definedName>
    <definedName name="TT_Link_Caccf7fc186d540afb60dd7815847efcd">fly_structures!$R$59</definedName>
    <definedName name="TT_Link_Cad176de0f5ed49f2bfa7f526c848a59b">fly_structures!$W$66</definedName>
    <definedName name="TT_Link_Caef2d4366eee445794154247d11e761d">fly_structures!$V$7</definedName>
    <definedName name="TT_Link_Cb05cb0379b844a59a66f1b56c5ba5c93">fly_structures!$W$4</definedName>
    <definedName name="TT_Link_Cb153fbdc51cc4defa8c6293d2e2de80e">fly_structures!$V$57</definedName>
    <definedName name="TT_Link_Cb1f0cebb69f947ff8a376de981d8aeea">Combinations!$R$16</definedName>
    <definedName name="TT_Link_Cb2cfbbcb0523409582ed989585c9775e">Combinations!$S$11</definedName>
    <definedName name="TT_Link_Cb46be22c402349cebdfec3a53b13ba74">Combinations!$O$13</definedName>
    <definedName name="TT_Link_Cb4eec6beea844dffb9643f1bf8cada85">fly_structures!$T$13</definedName>
    <definedName name="TT_Link_Cb529d4d1f06a464bbf4f9bdf8d6a1639">fly_structures!$U$80</definedName>
    <definedName name="TT_Link_Cb52ece8d47074cd6b96f18e0ec70193d">fly_structures!$U$55</definedName>
    <definedName name="TT_Link_Cb5629e4dae4b49669903b3b63c70d917">fly_structures!$V$11</definedName>
    <definedName name="TT_Link_Cb75444a12b474e129947df7c9c786c0c">Combinations!$Q$15</definedName>
    <definedName name="TT_Link_Cb78c270c23f84bf589b5b3084110671e">fly_structures!$R$61</definedName>
    <definedName name="TT_Link_Cb7a276986f8543b9949ca6c2eebe1d8b">fly_structures!$AA$3</definedName>
    <definedName name="TT_Link_Cb84e31671c2943fe9bc798b773322108">fly_structures!$X$56</definedName>
    <definedName name="TT_Link_Cb899d88bab8a4927997fc4d3854da7fd">fly_structures!$W$62</definedName>
    <definedName name="TT_Link_Cb89f80b661784b1da7cae4886a86ad68">fly_structures!$S$3</definedName>
    <definedName name="TT_Link_Cba8708eefff544d088077e8b748443de">Combinations!$Q$10</definedName>
    <definedName name="TT_Link_Cbd503e347d814a9e8ffc60797fce21fa">fly_structures!$Z$9</definedName>
    <definedName name="TT_Link_Cbdaf00730951456698ede3e0c75743d4">fly_structures!$W$5</definedName>
    <definedName name="TT_Link_Cbe55a67df64e4eeba1c2ffb17bc1fa7a">fly_structures!$W$59</definedName>
    <definedName name="TT_Link_Cbea8ee64065047e3b23de60b3c415298">fly_structures!$W$55</definedName>
    <definedName name="TT_Link_Cbeff73358f1c45ffb7c88d084313c753">fly_structures!$V$9</definedName>
    <definedName name="TT_Link_Cbfc3cb90fa7c49ca8445b0f431dbc876">fly_structures!$U$3</definedName>
    <definedName name="TT_Link_Cc01825be67fc4a81ad342e45303015a0">fly_structures!$S$72</definedName>
    <definedName name="TT_Link_Cc0446ebf2bb7495cb42b125199041f7c">Combinations!$P$10</definedName>
    <definedName name="TT_Link_Cc0a107dd329a4759bfc5c388c1df0258">Combinations!$S$10</definedName>
    <definedName name="TT_Link_Cc0ff10e6f986493e84dd5fe36f9f3c69">fly_structures!$S$77</definedName>
    <definedName name="TT_Link_Cc1a167891b2f484495c65bfe889b9097">Combinations!$P$7</definedName>
    <definedName name="TT_Link_Cc1c6ea2975fb431b82c534a55d4027db">Combinations!$P$15</definedName>
    <definedName name="TT_Link_Cc1efeeee6fc446a0a5f9d4bf7be321e3">fly_structures!$U$78</definedName>
    <definedName name="TT_Link_Cc5d6043234144e54ab0f9bc873d26fd3">Combinations!$Q$16</definedName>
    <definedName name="TT_Link_Cc67e99f743c14b74a91c813d32880643">fly_structures!$AB$11</definedName>
    <definedName name="TT_Link_Cc6f6ac8182d6433d941c7b86c2232699">fly_structures!$R$75</definedName>
    <definedName name="TT_Link_Cc754fe10654d4a5287993d4b443e5cac">fly_structures!$AA$4</definedName>
    <definedName name="TT_Link_Cc764535c61b444da8ace0721f4db9bb3">fly_structures!$S$10</definedName>
    <definedName name="TT_Link_Cc86336b8ca9342b49ff82fa068bb87a1">Combinations!$V$13</definedName>
    <definedName name="TT_Link_Cc8928de5003c4c60bf4350e70d8f9cd7">Combinations!$W$15</definedName>
    <definedName name="TT_Link_Cc8c0489927ee4da1bdf6b4175fb6f753">fly_structures!$V$79</definedName>
    <definedName name="TT_Link_Cc91a42a3c1b84c74b94eb0ccc910817e">Combinations!$W$8</definedName>
    <definedName name="TT_Link_Cca324a167cb141309853d07ad4f3ff4b">fly_structures!$X$57</definedName>
    <definedName name="TT_Link_Cca66c31850a7466fa4f7ac47e15dd555">Combinations!$R$5</definedName>
    <definedName name="TT_Link_Ccaea7257f0fb443e9c017f4b2861dee6">fly_structures!$W$78</definedName>
    <definedName name="TT_Link_Ccbad71007ebb419e9e04ca59b4a3c74c">fly_structures!$T$9</definedName>
    <definedName name="TT_Link_Ccc629d5a6f204101a5d4fb68df7c379d">fly_structures!$T$71</definedName>
    <definedName name="TT_Link_Ccca0648ef8d64920809076726b32e31d">fly_structures!$V$67</definedName>
    <definedName name="TT_Link_Ccd13e23be0e544629a1b51057e9a91c2">fly_structures!$X$79</definedName>
    <definedName name="TT_Link_Ccd5ce38d00514f958c78a90c4f1c216e">fly_structures!$T$77</definedName>
    <definedName name="TT_Link_Cce06fa4dea0642fe90c17bae14d8167c">Combinations!$V$12</definedName>
    <definedName name="TT_Link_Cce0f992138de4c15ba7f3fb336409a72">Combinations!$O$8</definedName>
    <definedName name="TT_Link_Cce1d255f0836475f8ac7f937154d4ea5">Combinations!$O$16</definedName>
    <definedName name="TT_Link_Cce6b108428fb46609e216f1e0cc1fe31">fly_structures!$AB$9</definedName>
    <definedName name="TT_Link_Ccedd40cb0fb449d1a92e9b101b578e69">fly_structures!$T$16</definedName>
    <definedName name="TT_Link_Ccf3a8b78ffd84ef089c4001bd5b9c2ed">fly_structures!$W$75</definedName>
    <definedName name="TT_Link_Ccf7a7a93101d4c0da84273b8e788d152">fly_structures!$W$79</definedName>
    <definedName name="TT_Link_Cd0dc147b0bd14a3687cf1337c8f3ac8c">Combinations!$R$18</definedName>
    <definedName name="TT_Link_Cd102bd9612074b41a01abb367ad07cac">Combinations!$Y$16</definedName>
    <definedName name="TT_Link_Cd2075e5d18934b9f8686a57182c12222">fly_structures!$X$58</definedName>
    <definedName name="TT_Link_Cd33e3db0e0054244a09feb637bad479f">fly_structures!$AA$13</definedName>
    <definedName name="TT_Link_Cd41cd15c82c541c8a5eb167b2be17131">fly_structures!$V$65</definedName>
    <definedName name="TT_Link_Cd46b3ab5fab24ba18b58836e2ca73a6d">fly_structures!$R$71</definedName>
    <definedName name="TT_Link_Cd4b499f414bc4e39a09483d87bbb3ed9">fly_structures!$Y$14</definedName>
    <definedName name="TT_Link_Cd50046b55bb946e68495261b0a6b5605">fly_structures!$X$60</definedName>
    <definedName name="TT_Link_Cd518eea25c1844529c83a06759b1eb73">fly_structures!$T$66</definedName>
    <definedName name="TT_Link_Cd525a5bb4b914c3c8e8891eb900052a5">fly_structures!$U$72</definedName>
    <definedName name="TT_Link_Cd59d1dc31e2b401b9d61d18b2992334f">fly_structures!$T$3</definedName>
    <definedName name="TT_Link_Cd5f3da5c605843a7ba59a375d3ca2cee">fly_structures!$Z$16</definedName>
    <definedName name="TT_Link_Cd60d7894c3a6411c8d6e2999d3f83645">fly_structures!$S$9</definedName>
    <definedName name="TT_Link_Cd6b546f0659d42a1860d97e4791c0849">fly_structures!$Y$9</definedName>
    <definedName name="TT_Link_Cd6ea29de123640e0ac60c23c80557acc">fly_structures!$Y$13</definedName>
    <definedName name="TT_Link_Cd7be7461f20e4a77b0fb1f4a3cb0e6a3">Combinations!$Q$8</definedName>
    <definedName name="TT_Link_Cd9e6f2d120464d17a6b68ffee9ab2705">fly_structures!$X$11</definedName>
    <definedName name="TT_Link_Cd9eee86394724fc4a3887c93903acf7b">fly_structures!$T$75</definedName>
    <definedName name="TT_Link_Cdac552b074544e41b3b9f9c8a3a5bed1">Combinations!$W$11</definedName>
    <definedName name="TT_Link_Cdae10d75bdca455e81e8229ea06c8852">Combinations!$O$18</definedName>
    <definedName name="TT_Link_Cdb031cc02c3e4ddc9011f71bad570bb6">fly_structures!$W$67</definedName>
    <definedName name="TT_Link_Cdb4993fd66974aa69d67a1262412f3a4">fly_structures!$V$76</definedName>
    <definedName name="TT_Link_Cdb9ceec9ad1d4371ab6161cadd214eb5">Combinations!$V$5</definedName>
    <definedName name="TT_Link_Cdc9e0489645c4c44b600bd48ae91c2f1">fly_structures!$W$63</definedName>
    <definedName name="TT_Link_Cddac44cbf1844e9684bd87333291d82e">fly_structures!$R$11</definedName>
    <definedName name="TT_Link_Cddb7400ac0144f54b0b848786b700ecf">fly_structures!$T$73</definedName>
    <definedName name="TT_Link_Cde0bdd3f42c24b7a84f9a3952090af89">Combinations!$S$17</definedName>
    <definedName name="TT_Link_Cde4232c0eb7e48f3988ed918fddd89ee">Combinations!$Q$9</definedName>
    <definedName name="TT_Link_Cdec04217dd5d474896f55a4638abfa6b">fly_structures!$U$10</definedName>
    <definedName name="TT_Link_Cded56c2c3c4c49b0b9f3ef82b38f6c78">fly_structures!$X$13</definedName>
    <definedName name="TT_Link_Cdfdcfc289067488c92ef3a4a1293cb3d">fly_structures!$AA$14</definedName>
    <definedName name="TT_Link_Ce01e5624c20b4604833d957bde51aea7">fly_structures!$Z$13</definedName>
    <definedName name="TT_Link_Ce0e7b1535dec4c1e85b1ac95c20483c2">fly_structures!$R$78</definedName>
    <definedName name="TT_Link_Ce0fda2c0c0ad48dea7b39b9ea45c3a54">fly_structures!$AA$15</definedName>
    <definedName name="TT_Link_Ce15f26842d4247cb80ed91aa54803921">fly_structures!$U$81</definedName>
    <definedName name="TT_Link_Ce1e7f16fd4be4e8da4d1f321e1e5bd63">fly_structures!$X$73</definedName>
    <definedName name="TT_Link_Ce1fabff9f235448e8163bd88be159ff2">fly_structures!$U$15</definedName>
    <definedName name="TT_Link_Ce22f596e236242b2b2523196a826994b">fly_structures!$U$79</definedName>
    <definedName name="TT_Link_Ce2546ba9e549425e8c0331f671bc4400">fly_structures!$U$56</definedName>
    <definedName name="TT_Link_Ce2553e86611a4d74ac7431fefafe2af4">fly_structures!$AB$13</definedName>
    <definedName name="TT_Link_Ce26483f9245443c3b4aa58a3615f0b57">fly_structures!$S$71</definedName>
    <definedName name="TT_Link_Ce2ebce88ef0f48d0ab6d9dfde0a316b3">fly_structures!$U$6</definedName>
    <definedName name="TT_Link_Ce3849b85f24e475dac07faad94984ff8">fly_structures!$AA$9</definedName>
    <definedName name="TT_Link_Ce3eb631c839f4973aae790c0abfe0665">Combinations!$S$9</definedName>
    <definedName name="TT_Link_Ce46ba17aa25346ef977be3a42034a211">fly_structures!$T$55</definedName>
    <definedName name="TT_Link_Ce4de363a5f2146a1b3f37b959dc9fa6a">Combinations!$S$5</definedName>
    <definedName name="TT_Link_Ce54172c937314bd088c7819d185cdbdb">fly_structures!$X$67</definedName>
    <definedName name="TT_Link_Ce834d6efb83e42fa85bac88a90ede62f">fly_structures!$S$80</definedName>
    <definedName name="TT_Link_Ce8dae60596c2402f87cf7b8ebed3fdb4">Combinations!$X$14</definedName>
    <definedName name="TT_Link_Ce9463a6bca5b472583e9b3ea96980d64">Combinations!$T$6</definedName>
    <definedName name="TT_Link_Ce9c86414f404411e84cf097684be01c5">Combinations!$W$12</definedName>
    <definedName name="TT_Link_Cea9aca8a8af745188d86f73054b417c2">fly_structures!$X$77</definedName>
    <definedName name="TT_Link_Ceb8b5a92c6174c6bb27be02704ef535c">fly_structures!$AB$8</definedName>
    <definedName name="TT_Link_Cebc6718aded64f639e646c1c7a5dd0fa">fly_structures!$V$69</definedName>
    <definedName name="TT_Link_Cebdbcdc3cbee428289d993829288ba59">Combinations!$S$12</definedName>
    <definedName name="TT_Link_Cec5d18f64fa74a898efa5e93549ff411">Combinations!$W$17</definedName>
    <definedName name="TT_Link_Cec6f8dad4a8c451ebac1fa2b9d9e19db">fly_structures!$T$80</definedName>
    <definedName name="TT_Link_Ceccd850fc3e84cc880b3eccc9c2a604e">Combinations!$P$6</definedName>
    <definedName name="TT_Link_Cedc6898ef6f84a57b792d0c46bcd3225">fly_structures!$U$75</definedName>
    <definedName name="TT_Link_Cef4ac08aea8c4602a9a3892f04d1b2b4">fly_structures!$S$58</definedName>
    <definedName name="TT_Link_Cef69d68efad2410eafa68f87793858f9">Combinations!$R$11</definedName>
    <definedName name="TT_Link_Cefe84f06d4424cad8a05b567e8f14118">Combinations!$X$12</definedName>
    <definedName name="TT_Link_Cf00ce8bb8acb441cb369e8939d43afa1">fly_structures!$Y$3</definedName>
    <definedName name="TT_Link_Cf0dbc5937cd94e67b2fb9f2b4e59900f">fly_structures!$V$74</definedName>
    <definedName name="TT_Link_Cf16d6aa260f04ef9acbb1431d4ff4513">Combinations!$Y$7</definedName>
    <definedName name="TT_Link_Cf1a59220b1fe4ec989e0acec9a28e998">Combinations!$R$9</definedName>
    <definedName name="TT_Link_Cf262f47cabde4c749d9e3f8a4ef7828c">fly_structures!$R$16</definedName>
    <definedName name="TT_Link_Cf2dd2b1f5c53402388715857523a7a28">Combinations!$V$6</definedName>
    <definedName name="TT_Link_Cf31598f105bb484aa25aed23ebac749d">fly_structures!$T$79</definedName>
    <definedName name="TT_Link_Cf3d28b72a8414e32aade51e6bc7505ca">fly_structures!$V$66</definedName>
    <definedName name="TT_Link_Cf41843a8545d454e8591c44d496762b2">fly_structures!$T$10</definedName>
    <definedName name="TT_Link_Cf52f4cf4455949b78293d9f83509811d">Combinations!$T$12</definedName>
    <definedName name="TT_Link_Cf537841799674d619d6a8a0c95846025">Combinations!$U$5</definedName>
    <definedName name="TT_Link_Cf5dbdd21d2284e01bdcfac4a584428a8">fly_structures!$T$54</definedName>
    <definedName name="TT_Link_Cf6b689a2aff64293a7a08e3f3ce85a4a">fly_structures!$U$67</definedName>
    <definedName name="TT_Link_Cf782ffbacb2e47359519fe58e12d454a">fly_structures!$AA$8</definedName>
    <definedName name="TT_Link_Cf8b84603089d4124b40294b1f57f8fd6">Combinations!$Q$5</definedName>
    <definedName name="TT_Link_Cf8c66e7330f94fb4a149bb3f9501db08">fly_structures!$Y$8</definedName>
    <definedName name="TT_Link_Cf908e48fc5f0444998579fa727eff101">fly_structures!$X$8</definedName>
    <definedName name="TT_Link_Cfa962a5578db4b28b40dcddea3b3ae00">fly_structures!$AB$14</definedName>
    <definedName name="TT_Link_Cfaa61e09256b4dd0a821184efc8a7e01">fly_structures!$X$70</definedName>
    <definedName name="TT_Link_Cfae93b695b85438ab4358e01f1a91f84">fly_structures!$T$69</definedName>
    <definedName name="TT_Link_Cfb1ebdc5f98343eaaa0c5381e02333a0">fly_structures!$X$63</definedName>
    <definedName name="TT_Link_Cfd02aba794924062b4c2f0b7b8c6bd22">Combinations!$X$13</definedName>
    <definedName name="TT_Link_Cfd37f601f7cb41949e4d56587d9bb672">Combinations!$P$13</definedName>
    <definedName name="TT_Link_Cfd53c80d3fc64a3b9939789f8feb2623">Combinations!$Q$18</definedName>
    <definedName name="TT_Link_Cfd6f55abb70e4c79984d76b9eaea4b6a">fly_structures!$U$69</definedName>
    <definedName name="TT_Link_Cfdf35b0101fd49e5b1bf5a87ed43402c">fly_structures!$Y$12</definedName>
    <definedName name="TT_Link_Cfeeee27aebff42349775552dfb18a962">fly_structures!$W$80</definedName>
    <definedName name="TT_Link_Cfef0394038a4409ba4742b72cd3cc5f6">Combinations!$W$7</definedName>
    <definedName name="TT_Link_Cff49a6b9ce0a491fbe269cb3203d4237">fly_structures!$W$71</definedName>
    <definedName name="TT_Link_Cffc05c935df84c5f8a8f12640bc2ce17">Combinations!$T$15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5" i="2" l="1"/>
  <c r="T54" i="2" l="1"/>
  <c r="C21" i="5"/>
  <c r="F17" i="5"/>
  <c r="F16" i="5"/>
  <c r="F15" i="5"/>
  <c r="F14" i="5"/>
  <c r="G17" i="5" s="1"/>
  <c r="G11" i="5"/>
  <c r="G15" i="5" l="1"/>
  <c r="G16" i="5"/>
  <c r="G14" i="5"/>
  <c r="F11" i="5" l="1"/>
  <c r="D11" i="5" s="1"/>
  <c r="C37" i="5" s="1"/>
  <c r="J69" i="5"/>
  <c r="AB33" i="5"/>
  <c r="I70" i="5"/>
  <c r="N69" i="5"/>
  <c r="F26" i="5"/>
  <c r="O50" i="5"/>
  <c r="V54" i="5"/>
  <c r="D27" i="5"/>
  <c r="V71" i="5"/>
  <c r="D45" i="5"/>
  <c r="W43" i="5"/>
  <c r="D34" i="5"/>
  <c r="S46" i="5"/>
  <c r="V42" i="5"/>
  <c r="AA29" i="5"/>
  <c r="Q24" i="5"/>
  <c r="AA39" i="5"/>
  <c r="H46" i="5"/>
  <c r="Z53" i="5"/>
  <c r="Y56" i="5"/>
  <c r="W39" i="5"/>
  <c r="E29" i="5"/>
  <c r="K67" i="5"/>
  <c r="C41" i="5"/>
  <c r="L57" i="5"/>
  <c r="P39" i="5"/>
  <c r="C58" i="5"/>
  <c r="X34" i="5"/>
  <c r="D37" i="5"/>
  <c r="AB68" i="5"/>
  <c r="U55" i="5"/>
  <c r="T70" i="5"/>
  <c r="N36" i="5"/>
  <c r="D60" i="5"/>
  <c r="N34" i="5"/>
  <c r="J56" i="5"/>
  <c r="J37" i="5"/>
  <c r="O62" i="5"/>
  <c r="Q52" i="5"/>
  <c r="E34" i="5"/>
  <c r="E37" i="5"/>
  <c r="D40" i="5"/>
  <c r="L53" i="5"/>
  <c r="R61" i="5"/>
  <c r="X35" i="5"/>
  <c r="F42" i="5"/>
  <c r="Y42" i="5"/>
  <c r="T64" i="5"/>
  <c r="H37" i="5"/>
  <c r="X70" i="5"/>
  <c r="N39" i="5"/>
  <c r="AA44" i="5"/>
  <c r="AB37" i="5"/>
  <c r="N62" i="5"/>
  <c r="G47" i="5"/>
  <c r="S71" i="5"/>
  <c r="X64" i="5"/>
  <c r="R40" i="5"/>
  <c r="Y41" i="5"/>
  <c r="AB23" i="5"/>
  <c r="AB47" i="5"/>
  <c r="P24" i="5"/>
  <c r="AA63" i="5"/>
  <c r="W48" i="5"/>
  <c r="E47" i="5"/>
  <c r="AB30" i="5"/>
  <c r="J62" i="5"/>
  <c r="E30" i="5"/>
  <c r="M23" i="5"/>
  <c r="F47" i="5"/>
  <c r="W70" i="5"/>
  <c r="U31" i="5"/>
  <c r="G33" i="5"/>
  <c r="W72" i="5"/>
  <c r="S33" i="5"/>
  <c r="H53" i="5"/>
  <c r="V48" i="5"/>
  <c r="O48" i="5"/>
  <c r="N61" i="5"/>
  <c r="W47" i="5"/>
  <c r="AB59" i="5"/>
  <c r="AB25" i="5"/>
  <c r="AA37" i="5"/>
  <c r="M49" i="5"/>
  <c r="E63" i="5"/>
  <c r="T26" i="5"/>
  <c r="S38" i="5"/>
  <c r="T38" i="5"/>
  <c r="C51" i="5"/>
  <c r="AB60" i="5"/>
  <c r="M32" i="5"/>
  <c r="J50" i="5"/>
  <c r="O51" i="5"/>
  <c r="F46" i="5"/>
  <c r="Y23" i="5"/>
  <c r="N24" i="5"/>
  <c r="P48" i="5"/>
  <c r="R35" i="5"/>
  <c r="AB69" i="5"/>
  <c r="S26" i="5"/>
  <c r="W51" i="5"/>
  <c r="C67" i="5"/>
  <c r="U61" i="5"/>
  <c r="M62" i="5"/>
  <c r="K64" i="5"/>
  <c r="U47" i="5"/>
  <c r="M61" i="5"/>
  <c r="U37" i="5"/>
  <c r="R51" i="5"/>
  <c r="O64" i="5"/>
  <c r="Z25" i="5"/>
  <c r="X37" i="5"/>
  <c r="C50" i="5"/>
  <c r="M71" i="5"/>
  <c r="U51" i="5"/>
  <c r="X28" i="5"/>
  <c r="N41" i="5"/>
  <c r="K53" i="5"/>
  <c r="P68" i="5"/>
  <c r="E64" i="5"/>
  <c r="L48" i="5"/>
  <c r="X25" i="5"/>
  <c r="O38" i="5"/>
  <c r="J52" i="5"/>
  <c r="X50" i="5"/>
  <c r="C63" i="5"/>
  <c r="D47" i="5"/>
  <c r="H59" i="5"/>
  <c r="N29" i="5"/>
  <c r="O68" i="5"/>
  <c r="O41" i="5"/>
  <c r="C70" i="5"/>
  <c r="F40" i="5"/>
  <c r="G61" i="5"/>
  <c r="V72" i="5"/>
  <c r="Q40" i="5"/>
  <c r="D53" i="5"/>
  <c r="K65" i="5"/>
  <c r="R26" i="5"/>
  <c r="Z37" i="5"/>
  <c r="L49" i="5"/>
  <c r="I62" i="5"/>
  <c r="D39" i="5"/>
  <c r="R31" i="5"/>
  <c r="W42" i="5"/>
  <c r="N68" i="5"/>
  <c r="I44" i="5"/>
  <c r="Z57" i="5"/>
  <c r="R71" i="5"/>
  <c r="L27" i="5"/>
  <c r="K70" i="5"/>
  <c r="Y51" i="5"/>
  <c r="E39" i="5"/>
  <c r="Q28" i="5"/>
  <c r="D50" i="5"/>
  <c r="I32" i="5"/>
  <c r="P43" i="5"/>
  <c r="I56" i="5"/>
  <c r="H69" i="5"/>
  <c r="AB44" i="5"/>
  <c r="R58" i="5"/>
  <c r="J72" i="5"/>
  <c r="J44" i="5"/>
  <c r="AA57" i="5"/>
  <c r="C24" i="5"/>
  <c r="X48" i="5"/>
  <c r="F28" i="5"/>
  <c r="F27" i="5"/>
  <c r="X39" i="5"/>
  <c r="V66" i="5"/>
  <c r="K29" i="5"/>
  <c r="AB27" i="5"/>
  <c r="X57" i="5"/>
  <c r="V70" i="5"/>
  <c r="T33" i="5"/>
  <c r="S45" i="5"/>
  <c r="N23" i="5"/>
  <c r="C26" i="5"/>
  <c r="P49" i="5"/>
  <c r="S32" i="5"/>
  <c r="Q53" i="5"/>
  <c r="Y40" i="5"/>
  <c r="D54" i="5"/>
  <c r="C45" i="5"/>
  <c r="R52" i="5"/>
  <c r="K34" i="5"/>
  <c r="O43" i="5"/>
  <c r="AA70" i="5"/>
  <c r="U32" i="5"/>
  <c r="V58" i="5"/>
  <c r="U71" i="5"/>
  <c r="N31" i="5"/>
  <c r="J42" i="5"/>
  <c r="F53" i="5"/>
  <c r="N63" i="5"/>
  <c r="W25" i="5"/>
  <c r="AA34" i="5"/>
  <c r="G53" i="5"/>
  <c r="O71" i="5"/>
  <c r="I33" i="5"/>
  <c r="E44" i="5"/>
  <c r="M54" i="5"/>
  <c r="Z42" i="5"/>
  <c r="V53" i="5"/>
  <c r="S44" i="5"/>
  <c r="C72" i="5"/>
  <c r="Y65" i="5"/>
  <c r="AB42" i="5"/>
  <c r="L56" i="5"/>
  <c r="L69" i="5"/>
  <c r="D24" i="5"/>
  <c r="H35" i="5"/>
  <c r="J47" i="5"/>
  <c r="O72" i="5"/>
  <c r="F33" i="5"/>
  <c r="N43" i="5"/>
  <c r="J54" i="5"/>
  <c r="S72" i="5"/>
  <c r="M34" i="5"/>
  <c r="M66" i="5"/>
  <c r="AB72" i="5"/>
  <c r="V24" i="5"/>
  <c r="AA35" i="5"/>
  <c r="P72" i="5"/>
  <c r="V65" i="5"/>
  <c r="T72" i="5"/>
  <c r="Q35" i="5"/>
  <c r="Y45" i="5"/>
  <c r="Q67" i="5"/>
  <c r="E46" i="5"/>
  <c r="L32" i="5"/>
  <c r="K44" i="5"/>
  <c r="J34" i="5"/>
  <c r="J66" i="5"/>
  <c r="C28" i="5"/>
  <c r="G37" i="5"/>
  <c r="K46" i="5"/>
  <c r="E36" i="5"/>
  <c r="M46" i="5"/>
  <c r="U46" i="5"/>
  <c r="Q57" i="5"/>
  <c r="T58" i="5"/>
  <c r="T71" i="5"/>
  <c r="Z66" i="5"/>
  <c r="S28" i="5"/>
  <c r="W37" i="5"/>
  <c r="AA46" i="5"/>
  <c r="Q47" i="5"/>
  <c r="Y57" i="5"/>
  <c r="I47" i="5"/>
  <c r="M68" i="5"/>
  <c r="K72" i="5"/>
  <c r="X33" i="5"/>
  <c r="M59" i="5"/>
  <c r="W26" i="5"/>
  <c r="C38" i="5"/>
  <c r="N35" i="5"/>
  <c r="N67" i="5"/>
  <c r="W65" i="5"/>
  <c r="H60" i="5"/>
  <c r="U26" i="5"/>
  <c r="P27" i="5"/>
  <c r="E51" i="5"/>
  <c r="Y64" i="5"/>
  <c r="V25" i="5"/>
  <c r="R36" i="5"/>
  <c r="Z46" i="5"/>
  <c r="V57" i="5"/>
  <c r="R68" i="5"/>
  <c r="W29" i="5"/>
  <c r="G57" i="5"/>
  <c r="K66" i="5"/>
  <c r="U48" i="5"/>
  <c r="Q59" i="5"/>
  <c r="Y69" i="5"/>
  <c r="M39" i="5"/>
  <c r="J26" i="5"/>
  <c r="J58" i="5"/>
  <c r="F69" i="5"/>
  <c r="M70" i="5"/>
  <c r="AA28" i="5"/>
  <c r="G40" i="5"/>
  <c r="Z26" i="5"/>
  <c r="V37" i="5"/>
  <c r="Z58" i="5"/>
  <c r="C40" i="5"/>
  <c r="G49" i="5"/>
  <c r="K58" i="5"/>
  <c r="O67" i="5"/>
  <c r="U28" i="5"/>
  <c r="Q39" i="5"/>
  <c r="E50" i="5"/>
  <c r="M60" i="5"/>
  <c r="G63" i="5"/>
  <c r="U24" i="5"/>
  <c r="M53" i="5"/>
  <c r="E67" i="5"/>
  <c r="S40" i="5"/>
  <c r="W49" i="5"/>
  <c r="AA58" i="5"/>
  <c r="C68" i="5"/>
  <c r="E40" i="5"/>
  <c r="I61" i="5"/>
  <c r="E72" i="5"/>
  <c r="U50" i="5"/>
  <c r="Q61" i="5"/>
  <c r="AB63" i="5"/>
  <c r="L25" i="5"/>
  <c r="K37" i="5"/>
  <c r="D51" i="5"/>
  <c r="V49" i="5"/>
  <c r="Y29" i="5"/>
  <c r="U40" i="5"/>
  <c r="E62" i="5"/>
  <c r="T6" i="2"/>
  <c r="T3" i="2"/>
  <c r="T11" i="2"/>
  <c r="T12" i="2"/>
  <c r="T13" i="2"/>
  <c r="T14" i="2"/>
  <c r="T15" i="2"/>
  <c r="T10" i="2"/>
  <c r="T4" i="2"/>
  <c r="T5" i="2"/>
  <c r="T7" i="2"/>
  <c r="T8" i="2"/>
  <c r="T55" i="2"/>
  <c r="T56" i="2"/>
  <c r="T57" i="2"/>
  <c r="T58" i="2"/>
  <c r="T59" i="2"/>
  <c r="T60" i="2"/>
  <c r="V5" i="3"/>
  <c r="V13" i="3"/>
  <c r="V14" i="3"/>
  <c r="V15" i="3"/>
  <c r="V16" i="3"/>
  <c r="V17" i="3"/>
  <c r="V18" i="3"/>
  <c r="V12" i="3"/>
  <c r="L6" i="3"/>
  <c r="Q13" i="3" s="1"/>
  <c r="G23" i="2"/>
  <c r="T67" i="2"/>
  <c r="T62" i="2"/>
  <c r="T63" i="2"/>
  <c r="T64" i="2"/>
  <c r="T65" i="2"/>
  <c r="T66" i="2"/>
  <c r="T61" i="2"/>
  <c r="R62" i="2"/>
  <c r="R63" i="2"/>
  <c r="R64" i="2"/>
  <c r="R65" i="2"/>
  <c r="R66" i="2"/>
  <c r="R67" i="2"/>
  <c r="R61" i="2"/>
  <c r="R43" i="2"/>
  <c r="R44" i="2"/>
  <c r="R45" i="2"/>
  <c r="R46" i="2"/>
  <c r="R47" i="2"/>
  <c r="R48" i="2"/>
  <c r="R42" i="2"/>
  <c r="R27" i="2"/>
  <c r="R28" i="2"/>
  <c r="R29" i="2"/>
  <c r="R30" i="2"/>
  <c r="R31" i="2"/>
  <c r="R32" i="2"/>
  <c r="R26" i="2"/>
  <c r="J60" i="2"/>
  <c r="I60" i="2"/>
  <c r="H60" i="2" a="1"/>
  <c r="H60" i="2" s="1"/>
  <c r="G60" i="2"/>
  <c r="E60" i="2"/>
  <c r="D60" i="2"/>
  <c r="C60" i="2" a="1"/>
  <c r="C60" i="2" s="1"/>
  <c r="B60" i="2"/>
  <c r="J59" i="2"/>
  <c r="I59" i="2"/>
  <c r="H59" i="2" a="1"/>
  <c r="H59" i="2" s="1"/>
  <c r="G59" i="2"/>
  <c r="E59" i="2"/>
  <c r="D59" i="2"/>
  <c r="C59" i="2" a="1"/>
  <c r="C59" i="2" s="1"/>
  <c r="B59" i="2"/>
  <c r="J58" i="2"/>
  <c r="I58" i="2"/>
  <c r="H58" i="2" a="1"/>
  <c r="H58" i="2" s="1"/>
  <c r="G58" i="2"/>
  <c r="E58" i="2"/>
  <c r="D58" i="2"/>
  <c r="C58" i="2" a="1"/>
  <c r="C58" i="2" s="1"/>
  <c r="B58" i="2"/>
  <c r="J57" i="2"/>
  <c r="I57" i="2"/>
  <c r="H57" i="2" a="1"/>
  <c r="H57" i="2" s="1"/>
  <c r="G57" i="2"/>
  <c r="E57" i="2"/>
  <c r="D57" i="2"/>
  <c r="C57" i="2" a="1"/>
  <c r="C57" i="2" s="1"/>
  <c r="B57" i="2"/>
  <c r="J56" i="2"/>
  <c r="I56" i="2"/>
  <c r="H56" i="2" a="1"/>
  <c r="H56" i="2" s="1"/>
  <c r="G56" i="2"/>
  <c r="E56" i="2"/>
  <c r="D56" i="2"/>
  <c r="C56" i="2" a="1"/>
  <c r="C56" i="2" s="1"/>
  <c r="B56" i="2"/>
  <c r="J55" i="2"/>
  <c r="I55" i="2"/>
  <c r="H55" i="2" a="1"/>
  <c r="H55" i="2" s="1"/>
  <c r="G55" i="2"/>
  <c r="E55" i="2"/>
  <c r="D55" i="2"/>
  <c r="C55" i="2" a="1"/>
  <c r="C55" i="2" s="1"/>
  <c r="B55" i="2"/>
  <c r="J54" i="2"/>
  <c r="I54" i="2"/>
  <c r="H54" i="2" a="1"/>
  <c r="H54" i="2" s="1"/>
  <c r="G54" i="2"/>
  <c r="E54" i="2"/>
  <c r="D54" i="2"/>
  <c r="C54" i="2" a="1"/>
  <c r="C54" i="2" s="1"/>
  <c r="B54" i="2"/>
  <c r="Y48" i="2"/>
  <c r="Y47" i="2"/>
  <c r="Y46" i="2"/>
  <c r="Y45" i="2"/>
  <c r="Y44" i="2"/>
  <c r="Y43" i="2"/>
  <c r="Y42" i="2"/>
  <c r="Y41" i="2"/>
  <c r="J41" i="2"/>
  <c r="I41" i="2"/>
  <c r="H41" i="2" a="1"/>
  <c r="H41" i="2" s="1"/>
  <c r="G41" i="2"/>
  <c r="E41" i="2"/>
  <c r="D41" i="2"/>
  <c r="C41" i="2" a="1"/>
  <c r="C41" i="2" s="1"/>
  <c r="B41" i="2"/>
  <c r="Y40" i="2"/>
  <c r="J40" i="2"/>
  <c r="I40" i="2"/>
  <c r="H40" i="2" a="1"/>
  <c r="H40" i="2" s="1"/>
  <c r="G40" i="2"/>
  <c r="E40" i="2"/>
  <c r="D40" i="2"/>
  <c r="C40" i="2" a="1"/>
  <c r="C40" i="2" s="1"/>
  <c r="B40" i="2"/>
  <c r="Y39" i="2"/>
  <c r="J39" i="2"/>
  <c r="I39" i="2"/>
  <c r="H39" i="2" a="1"/>
  <c r="H39" i="2" s="1"/>
  <c r="G39" i="2"/>
  <c r="E39" i="2"/>
  <c r="D39" i="2"/>
  <c r="C39" i="2" a="1"/>
  <c r="C39" i="2" s="1"/>
  <c r="B39" i="2"/>
  <c r="Y38" i="2"/>
  <c r="J38" i="2"/>
  <c r="I38" i="2"/>
  <c r="H38" i="2" a="1"/>
  <c r="H38" i="2" s="1"/>
  <c r="G38" i="2"/>
  <c r="E38" i="2"/>
  <c r="D38" i="2"/>
  <c r="C38" i="2" a="1"/>
  <c r="C38" i="2" s="1"/>
  <c r="B38" i="2"/>
  <c r="Y37" i="2"/>
  <c r="J37" i="2"/>
  <c r="I37" i="2"/>
  <c r="H37" i="2" a="1"/>
  <c r="H37" i="2" s="1"/>
  <c r="G37" i="2"/>
  <c r="E37" i="2"/>
  <c r="D37" i="2"/>
  <c r="C37" i="2" a="1"/>
  <c r="C37" i="2" s="1"/>
  <c r="B37" i="2"/>
  <c r="Y36" i="2"/>
  <c r="J36" i="2"/>
  <c r="I36" i="2"/>
  <c r="H36" i="2" a="1"/>
  <c r="H36" i="2" s="1"/>
  <c r="G36" i="2"/>
  <c r="E36" i="2"/>
  <c r="D36" i="2"/>
  <c r="C36" i="2" a="1"/>
  <c r="C36" i="2" s="1"/>
  <c r="B36" i="2"/>
  <c r="Y35" i="2"/>
  <c r="J35" i="2"/>
  <c r="I35" i="2"/>
  <c r="H35" i="2" a="1"/>
  <c r="H35" i="2" s="1"/>
  <c r="G35" i="2"/>
  <c r="E35" i="2"/>
  <c r="D35" i="2"/>
  <c r="C35" i="2" a="1"/>
  <c r="C35" i="2" s="1"/>
  <c r="B35" i="2"/>
  <c r="Y32" i="2"/>
  <c r="Y31" i="2"/>
  <c r="Y30" i="2"/>
  <c r="Y29" i="2"/>
  <c r="Y28" i="2"/>
  <c r="Y27" i="2"/>
  <c r="Y26" i="2"/>
  <c r="Y25" i="2"/>
  <c r="J25" i="2"/>
  <c r="I25" i="2"/>
  <c r="H25" i="2" a="1"/>
  <c r="H25" i="2" s="1"/>
  <c r="G25" i="2"/>
  <c r="E25" i="2"/>
  <c r="D25" i="2"/>
  <c r="C25" i="2" a="1"/>
  <c r="C25" i="2" s="1"/>
  <c r="B25" i="2"/>
  <c r="Y24" i="2"/>
  <c r="J24" i="2"/>
  <c r="I24" i="2"/>
  <c r="H24" i="2" a="1"/>
  <c r="H24" i="2" s="1"/>
  <c r="G24" i="2"/>
  <c r="E24" i="2"/>
  <c r="D24" i="2"/>
  <c r="C24" i="2" a="1"/>
  <c r="C24" i="2" s="1"/>
  <c r="B24" i="2"/>
  <c r="Y23" i="2"/>
  <c r="J23" i="2"/>
  <c r="I23" i="2"/>
  <c r="H23" i="2" a="1"/>
  <c r="H23" i="2" s="1"/>
  <c r="E23" i="2"/>
  <c r="D23" i="2"/>
  <c r="C23" i="2" a="1"/>
  <c r="C23" i="2" s="1"/>
  <c r="B23" i="2"/>
  <c r="Y22" i="2"/>
  <c r="J22" i="2"/>
  <c r="I22" i="2"/>
  <c r="H22" i="2" a="1"/>
  <c r="H22" i="2" s="1"/>
  <c r="G22" i="2"/>
  <c r="E22" i="2"/>
  <c r="D22" i="2"/>
  <c r="C22" i="2" a="1"/>
  <c r="C22" i="2" s="1"/>
  <c r="B22" i="2"/>
  <c r="Y21" i="2"/>
  <c r="J21" i="2"/>
  <c r="I21" i="2"/>
  <c r="H21" i="2" a="1"/>
  <c r="H21" i="2" s="1"/>
  <c r="G21" i="2"/>
  <c r="E21" i="2"/>
  <c r="D21" i="2"/>
  <c r="C21" i="2" a="1"/>
  <c r="C21" i="2" s="1"/>
  <c r="B21" i="2"/>
  <c r="Y20" i="2"/>
  <c r="J20" i="2"/>
  <c r="I20" i="2"/>
  <c r="H20" i="2" a="1"/>
  <c r="H20" i="2" s="1"/>
  <c r="G20" i="2"/>
  <c r="E20" i="2"/>
  <c r="D20" i="2"/>
  <c r="C20" i="2" a="1"/>
  <c r="C20" i="2" s="1"/>
  <c r="B20" i="2"/>
  <c r="Y19" i="2"/>
  <c r="J19" i="2"/>
  <c r="I19" i="2"/>
  <c r="H19" i="2" a="1"/>
  <c r="H19" i="2" s="1"/>
  <c r="G19" i="2"/>
  <c r="E19" i="2"/>
  <c r="D19" i="2"/>
  <c r="C19" i="2" a="1"/>
  <c r="C19" i="2" s="1"/>
  <c r="B19" i="2"/>
  <c r="Y16" i="2"/>
  <c r="Y15" i="2"/>
  <c r="Y14" i="2"/>
  <c r="Y13" i="2"/>
  <c r="Y12" i="2"/>
  <c r="Y11" i="2"/>
  <c r="Y10" i="2"/>
  <c r="Y9" i="2"/>
  <c r="J9" i="2"/>
  <c r="I9" i="2"/>
  <c r="H9" i="2" a="1"/>
  <c r="H9" i="2" s="1"/>
  <c r="G9" i="2"/>
  <c r="E9" i="2"/>
  <c r="D9" i="2"/>
  <c r="C9" i="2" a="1"/>
  <c r="C9" i="2" s="1"/>
  <c r="B9" i="2"/>
  <c r="Y8" i="2"/>
  <c r="J8" i="2"/>
  <c r="I8" i="2"/>
  <c r="H8" i="2" a="1"/>
  <c r="H8" i="2" s="1"/>
  <c r="G8" i="2"/>
  <c r="E8" i="2"/>
  <c r="D8" i="2"/>
  <c r="C8" i="2" a="1"/>
  <c r="C8" i="2" s="1"/>
  <c r="B8" i="2"/>
  <c r="Y7" i="2"/>
  <c r="J7" i="2"/>
  <c r="I7" i="2"/>
  <c r="H7" i="2" a="1"/>
  <c r="H7" i="2" s="1"/>
  <c r="G7" i="2"/>
  <c r="E7" i="2"/>
  <c r="D7" i="2"/>
  <c r="C7" i="2" a="1"/>
  <c r="C7" i="2" s="1"/>
  <c r="B7" i="2"/>
  <c r="Y6" i="2"/>
  <c r="J6" i="2"/>
  <c r="I6" i="2"/>
  <c r="H6" i="2" a="1"/>
  <c r="H6" i="2" s="1"/>
  <c r="G6" i="2"/>
  <c r="E6" i="2"/>
  <c r="D6" i="2"/>
  <c r="C6" i="2" a="1"/>
  <c r="C6" i="2" s="1"/>
  <c r="B6" i="2"/>
  <c r="Y5" i="2"/>
  <c r="J5" i="2"/>
  <c r="I5" i="2"/>
  <c r="H5" i="2" a="1"/>
  <c r="H5" i="2" s="1"/>
  <c r="G5" i="2"/>
  <c r="E5" i="2"/>
  <c r="D5" i="2"/>
  <c r="C5" i="2" a="1"/>
  <c r="C5" i="2" s="1"/>
  <c r="B5" i="2"/>
  <c r="Y4" i="2"/>
  <c r="J4" i="2"/>
  <c r="I4" i="2"/>
  <c r="H4" i="2" a="1"/>
  <c r="H4" i="2" s="1"/>
  <c r="G4" i="2"/>
  <c r="E4" i="2"/>
  <c r="D4" i="2"/>
  <c r="C4" i="2" a="1"/>
  <c r="C4" i="2" s="1"/>
  <c r="B4" i="2"/>
  <c r="Y3" i="2"/>
  <c r="J3" i="2"/>
  <c r="I3" i="2"/>
  <c r="H3" i="2" a="1"/>
  <c r="H3" i="2" s="1"/>
  <c r="G3" i="2"/>
  <c r="E3" i="2"/>
  <c r="D3" i="2"/>
  <c r="C3" i="2" a="1"/>
  <c r="C3" i="2" s="1"/>
  <c r="B3" i="2"/>
  <c r="V33" i="3"/>
  <c r="V32" i="3"/>
  <c r="V31" i="3"/>
  <c r="V30" i="3"/>
  <c r="V29" i="3"/>
  <c r="V28" i="3"/>
  <c r="V27" i="3"/>
  <c r="V26" i="3"/>
  <c r="O26" i="3"/>
  <c r="O33" i="3" s="1"/>
  <c r="L26" i="3"/>
  <c r="Q33" i="3" s="1"/>
  <c r="K26" i="3"/>
  <c r="Q26" i="3" s="1"/>
  <c r="J26" i="3" a="1"/>
  <c r="J26" i="3" s="1"/>
  <c r="H26" i="3"/>
  <c r="G26" i="3"/>
  <c r="F26" i="3" a="1"/>
  <c r="F26" i="3" s="1"/>
  <c r="D26" i="3"/>
  <c r="C26" i="3"/>
  <c r="B26" i="3" a="1"/>
  <c r="B26" i="3" s="1"/>
  <c r="V25" i="3"/>
  <c r="O25" i="3"/>
  <c r="O32" i="3" s="1"/>
  <c r="L25" i="3"/>
  <c r="Q32" i="3" s="1"/>
  <c r="K25" i="3"/>
  <c r="Q25" i="3" s="1"/>
  <c r="J25" i="3" a="1"/>
  <c r="J25" i="3" s="1"/>
  <c r="H25" i="3"/>
  <c r="G25" i="3"/>
  <c r="F25" i="3" a="1"/>
  <c r="F25" i="3" s="1"/>
  <c r="D25" i="3"/>
  <c r="C25" i="3"/>
  <c r="B25" i="3" a="1"/>
  <c r="B25" i="3" s="1"/>
  <c r="V24" i="3"/>
  <c r="O24" i="3"/>
  <c r="O31" i="3" s="1"/>
  <c r="L24" i="3"/>
  <c r="Q31" i="3" s="1"/>
  <c r="K24" i="3"/>
  <c r="Q24" i="3" s="1"/>
  <c r="J24" i="3" a="1"/>
  <c r="J24" i="3" s="1"/>
  <c r="H24" i="3"/>
  <c r="G24" i="3"/>
  <c r="F24" i="3" a="1"/>
  <c r="F24" i="3" s="1"/>
  <c r="D24" i="3"/>
  <c r="C24" i="3"/>
  <c r="B24" i="3" a="1"/>
  <c r="B24" i="3" s="1"/>
  <c r="V23" i="3"/>
  <c r="O23" i="3"/>
  <c r="O30" i="3" s="1"/>
  <c r="L23" i="3"/>
  <c r="Q30" i="3" s="1"/>
  <c r="K23" i="3"/>
  <c r="Q23" i="3" s="1"/>
  <c r="J23" i="3" a="1"/>
  <c r="J23" i="3" s="1"/>
  <c r="H23" i="3"/>
  <c r="G23" i="3"/>
  <c r="F23" i="3" a="1"/>
  <c r="F23" i="3" s="1"/>
  <c r="D23" i="3"/>
  <c r="C23" i="3"/>
  <c r="B23" i="3" a="1"/>
  <c r="B23" i="3" s="1"/>
  <c r="V22" i="3"/>
  <c r="O22" i="3"/>
  <c r="O29" i="3" s="1"/>
  <c r="L22" i="3"/>
  <c r="Q29" i="3" s="1"/>
  <c r="K22" i="3"/>
  <c r="Q22" i="3" s="1"/>
  <c r="J22" i="3" a="1"/>
  <c r="J22" i="3" s="1"/>
  <c r="H22" i="3"/>
  <c r="G22" i="3"/>
  <c r="F22" i="3" a="1"/>
  <c r="F22" i="3" s="1"/>
  <c r="D22" i="3"/>
  <c r="C22" i="3"/>
  <c r="B22" i="3" a="1"/>
  <c r="B22" i="3" s="1"/>
  <c r="V21" i="3"/>
  <c r="O21" i="3"/>
  <c r="O28" i="3" s="1"/>
  <c r="L21" i="3"/>
  <c r="Q28" i="3" s="1"/>
  <c r="K21" i="3"/>
  <c r="Q21" i="3" s="1"/>
  <c r="J21" i="3" a="1"/>
  <c r="J21" i="3" s="1"/>
  <c r="H21" i="3"/>
  <c r="G21" i="3"/>
  <c r="F21" i="3" a="1"/>
  <c r="F21" i="3" s="1"/>
  <c r="D21" i="3"/>
  <c r="C21" i="3"/>
  <c r="B21" i="3" a="1"/>
  <c r="B21" i="3" s="1"/>
  <c r="V20" i="3"/>
  <c r="O20" i="3"/>
  <c r="O27" i="3" s="1"/>
  <c r="L20" i="3"/>
  <c r="Q27" i="3" s="1"/>
  <c r="K20" i="3"/>
  <c r="Q20" i="3" s="1"/>
  <c r="J20" i="3" a="1"/>
  <c r="J20" i="3" s="1"/>
  <c r="H20" i="3"/>
  <c r="G20" i="3"/>
  <c r="F20" i="3" a="1"/>
  <c r="F20" i="3" s="1"/>
  <c r="D20" i="3"/>
  <c r="C20" i="3"/>
  <c r="B20" i="3" a="1"/>
  <c r="B20" i="3" s="1"/>
  <c r="O18" i="3"/>
  <c r="O17" i="3"/>
  <c r="O16" i="3"/>
  <c r="O15" i="3"/>
  <c r="O14" i="3"/>
  <c r="O13" i="3"/>
  <c r="O12" i="3"/>
  <c r="V11" i="3"/>
  <c r="O11" i="3"/>
  <c r="L11" i="3"/>
  <c r="Q18" i="3" s="1"/>
  <c r="K11" i="3"/>
  <c r="Q11" i="3" s="1"/>
  <c r="J11" i="3" a="1"/>
  <c r="J11" i="3" s="1"/>
  <c r="H11" i="3"/>
  <c r="G11" i="3"/>
  <c r="F11" i="3" a="1"/>
  <c r="F11" i="3" s="1"/>
  <c r="D11" i="3"/>
  <c r="C11" i="3"/>
  <c r="B11" i="3" a="1"/>
  <c r="B11" i="3" s="1"/>
  <c r="V10" i="3"/>
  <c r="O10" i="3"/>
  <c r="L10" i="3"/>
  <c r="Q17" i="3" s="1"/>
  <c r="K10" i="3"/>
  <c r="Q10" i="3" s="1"/>
  <c r="J10" i="3" a="1"/>
  <c r="J10" i="3" s="1"/>
  <c r="H10" i="3"/>
  <c r="G10" i="3"/>
  <c r="F10" i="3" a="1"/>
  <c r="F10" i="3" s="1"/>
  <c r="D10" i="3"/>
  <c r="C10" i="3"/>
  <c r="B10" i="3" a="1"/>
  <c r="B10" i="3" s="1"/>
  <c r="V9" i="3"/>
  <c r="O9" i="3"/>
  <c r="L9" i="3"/>
  <c r="Q16" i="3" s="1"/>
  <c r="K9" i="3"/>
  <c r="Q9" i="3" s="1"/>
  <c r="J9" i="3" a="1"/>
  <c r="J9" i="3" s="1"/>
  <c r="H9" i="3"/>
  <c r="G9" i="3"/>
  <c r="F9" i="3" a="1"/>
  <c r="F9" i="3" s="1"/>
  <c r="D9" i="3"/>
  <c r="C9" i="3"/>
  <c r="B9" i="3" a="1"/>
  <c r="B9" i="3" s="1"/>
  <c r="V8" i="3"/>
  <c r="O8" i="3"/>
  <c r="L8" i="3"/>
  <c r="Q15" i="3" s="1"/>
  <c r="K8" i="3"/>
  <c r="Q8" i="3" s="1"/>
  <c r="J8" i="3" a="1"/>
  <c r="J8" i="3" s="1"/>
  <c r="H8" i="3"/>
  <c r="G8" i="3"/>
  <c r="F8" i="3" a="1"/>
  <c r="F8" i="3" s="1"/>
  <c r="D8" i="3"/>
  <c r="C8" i="3"/>
  <c r="B8" i="3" a="1"/>
  <c r="B8" i="3" s="1"/>
  <c r="V7" i="3"/>
  <c r="O7" i="3"/>
  <c r="L7" i="3"/>
  <c r="Q14" i="3" s="1"/>
  <c r="K7" i="3"/>
  <c r="Q7" i="3" s="1"/>
  <c r="J7" i="3" a="1"/>
  <c r="J7" i="3" s="1"/>
  <c r="H7" i="3"/>
  <c r="G7" i="3"/>
  <c r="F7" i="3" a="1"/>
  <c r="F7" i="3" s="1"/>
  <c r="D7" i="3"/>
  <c r="C7" i="3"/>
  <c r="B7" i="3" a="1"/>
  <c r="B7" i="3" s="1"/>
  <c r="V6" i="3"/>
  <c r="O6" i="3"/>
  <c r="K6" i="3"/>
  <c r="Q6" i="3" s="1"/>
  <c r="J6" i="3" a="1"/>
  <c r="J6" i="3" s="1"/>
  <c r="H6" i="3"/>
  <c r="G6" i="3"/>
  <c r="F6" i="3" a="1"/>
  <c r="F6" i="3" s="1"/>
  <c r="D6" i="3"/>
  <c r="C6" i="3"/>
  <c r="B6" i="3" a="1"/>
  <c r="B6" i="3" s="1"/>
  <c r="O5" i="3"/>
  <c r="L5" i="3"/>
  <c r="Q12" i="3" s="1"/>
  <c r="K5" i="3"/>
  <c r="Q5" i="3" s="1"/>
  <c r="J5" i="3" a="1"/>
  <c r="J5" i="3" s="1"/>
  <c r="H5" i="3"/>
  <c r="G5" i="3"/>
  <c r="F5" i="3" a="1"/>
  <c r="F5" i="3" s="1"/>
  <c r="D5" i="3"/>
  <c r="C5" i="3"/>
  <c r="B5" i="3" a="1"/>
  <c r="B5" i="3" s="1"/>
  <c r="C71" i="5" l="1"/>
  <c r="W23" i="5"/>
  <c r="X51" i="5"/>
  <c r="E41" i="5"/>
  <c r="W55" i="5"/>
  <c r="Q63" i="5"/>
  <c r="R57" i="5"/>
  <c r="Q23" i="5"/>
  <c r="N71" i="5"/>
  <c r="T49" i="5"/>
  <c r="W71" i="5"/>
  <c r="K23" i="5"/>
  <c r="Z68" i="5"/>
  <c r="U34" i="5"/>
  <c r="Q50" i="5"/>
  <c r="F30" i="5"/>
  <c r="N60" i="5"/>
  <c r="X49" i="5"/>
  <c r="AB51" i="5"/>
  <c r="I24" i="5"/>
  <c r="J35" i="5"/>
  <c r="R62" i="5"/>
  <c r="V47" i="5"/>
  <c r="M37" i="5"/>
  <c r="C65" i="5"/>
  <c r="V60" i="5"/>
  <c r="H51" i="5"/>
  <c r="F44" i="5"/>
  <c r="W46" i="5"/>
  <c r="AA49" i="5"/>
  <c r="T60" i="5"/>
  <c r="AB67" i="5"/>
  <c r="O30" i="5"/>
  <c r="N46" i="5"/>
  <c r="E24" i="5"/>
  <c r="Q25" i="5"/>
  <c r="I42" i="5"/>
  <c r="L35" i="5"/>
  <c r="P53" i="5"/>
  <c r="T56" i="5"/>
  <c r="AA24" i="5"/>
  <c r="Z65" i="5"/>
  <c r="N70" i="5"/>
  <c r="O44" i="5"/>
  <c r="T66" i="5"/>
  <c r="G55" i="5"/>
  <c r="H36" i="5"/>
  <c r="Q58" i="5"/>
  <c r="AB62" i="5"/>
  <c r="J71" i="5"/>
  <c r="K33" i="5"/>
  <c r="R70" i="5"/>
  <c r="W34" i="5"/>
  <c r="W24" i="5"/>
  <c r="H58" i="5"/>
  <c r="P60" i="5"/>
  <c r="T57" i="5"/>
  <c r="Y27" i="5"/>
  <c r="T24" i="5"/>
  <c r="M28" i="5"/>
  <c r="H32" i="5"/>
  <c r="V39" i="5"/>
  <c r="Q33" i="5"/>
  <c r="G59" i="5"/>
  <c r="M47" i="5"/>
  <c r="AB38" i="5"/>
  <c r="Z52" i="5"/>
  <c r="C49" i="5"/>
  <c r="L61" i="5"/>
  <c r="M72" i="5"/>
  <c r="E31" i="5"/>
  <c r="H31" i="5"/>
  <c r="D72" i="5"/>
  <c r="R34" i="5"/>
  <c r="K71" i="5"/>
  <c r="O66" i="5"/>
  <c r="H50" i="5"/>
  <c r="G48" i="5"/>
  <c r="F31" i="5"/>
  <c r="X71" i="5"/>
  <c r="E26" i="5"/>
  <c r="AA33" i="5"/>
  <c r="Z48" i="5"/>
  <c r="I58" i="5"/>
  <c r="Y38" i="5"/>
  <c r="Z29" i="5"/>
  <c r="AC29" i="5" s="1"/>
  <c r="P37" i="5"/>
  <c r="T23" i="5"/>
  <c r="I64" i="5"/>
  <c r="E33" i="5"/>
  <c r="C27" i="5"/>
  <c r="L42" i="5"/>
  <c r="K51" i="5"/>
  <c r="H48" i="5"/>
  <c r="F52" i="5"/>
  <c r="K43" i="5"/>
  <c r="G60" i="5"/>
  <c r="I28" i="5"/>
  <c r="AA61" i="5"/>
  <c r="J27" i="5"/>
  <c r="C32" i="5"/>
  <c r="AA30" i="5"/>
  <c r="M58" i="5"/>
  <c r="N55" i="5"/>
  <c r="H30" i="5"/>
  <c r="G28" i="5"/>
  <c r="AA41" i="5"/>
  <c r="N52" i="5"/>
  <c r="C52" i="5"/>
  <c r="I23" i="5"/>
  <c r="L23" i="5"/>
  <c r="J28" i="5"/>
  <c r="H70" i="5"/>
  <c r="X69" i="5"/>
  <c r="R46" i="5"/>
  <c r="W32" i="5"/>
  <c r="AB28" i="5"/>
  <c r="Z70" i="5"/>
  <c r="AC70" i="5" s="1"/>
  <c r="V69" i="5"/>
  <c r="E48" i="5"/>
  <c r="F45" i="5"/>
  <c r="K69" i="5"/>
  <c r="U62" i="5"/>
  <c r="D63" i="5"/>
  <c r="V40" i="5"/>
  <c r="Z50" i="5"/>
  <c r="N45" i="5"/>
  <c r="I41" i="5"/>
  <c r="N54" i="5"/>
  <c r="H40" i="5"/>
  <c r="W66" i="5"/>
  <c r="J33" i="5"/>
  <c r="W68" i="5"/>
  <c r="O70" i="5"/>
  <c r="R27" i="5"/>
  <c r="G23" i="5"/>
  <c r="Q41" i="5"/>
  <c r="R48" i="5"/>
  <c r="S56" i="5"/>
  <c r="Q72" i="5"/>
  <c r="Q55" i="5"/>
  <c r="Q31" i="5"/>
  <c r="Q38" i="5"/>
  <c r="H72" i="5"/>
  <c r="Z35" i="5"/>
  <c r="AC35" i="5" s="1"/>
  <c r="J25" i="5"/>
  <c r="E57" i="5"/>
  <c r="J57" i="5"/>
  <c r="AA52" i="5"/>
  <c r="Q48" i="5"/>
  <c r="H61" i="5"/>
  <c r="N50" i="5"/>
  <c r="O60" i="5"/>
  <c r="L63" i="5"/>
  <c r="Q66" i="5"/>
  <c r="Y68" i="5"/>
  <c r="G51" i="5"/>
  <c r="N26" i="5"/>
  <c r="Y71" i="5"/>
  <c r="Q49" i="5"/>
  <c r="L72" i="5"/>
  <c r="U56" i="5"/>
  <c r="I65" i="5"/>
  <c r="K59" i="5"/>
  <c r="T68" i="5"/>
  <c r="J65" i="5"/>
  <c r="R33" i="5"/>
  <c r="U33" i="5"/>
  <c r="O65" i="5"/>
  <c r="I34" i="5"/>
  <c r="L41" i="5"/>
  <c r="J55" i="5"/>
  <c r="L24" i="5"/>
  <c r="D55" i="5"/>
  <c r="Z41" i="5"/>
  <c r="T67" i="5"/>
  <c r="AB49" i="5"/>
  <c r="M63" i="5"/>
  <c r="AB24" i="5"/>
  <c r="I26" i="5"/>
  <c r="M50" i="5"/>
  <c r="R65" i="5"/>
  <c r="E58" i="5"/>
  <c r="Z54" i="5"/>
  <c r="K62" i="5"/>
  <c r="H44" i="5"/>
  <c r="S31" i="5"/>
  <c r="D65" i="5"/>
  <c r="Z59" i="5"/>
  <c r="T48" i="5"/>
  <c r="W64" i="5"/>
  <c r="W27" i="5"/>
  <c r="AB65" i="5"/>
  <c r="Q45" i="5"/>
  <c r="R25" i="5"/>
  <c r="V36" i="5"/>
  <c r="H64" i="5"/>
  <c r="T39" i="5"/>
  <c r="L65" i="5"/>
  <c r="I29" i="5"/>
  <c r="H28" i="5"/>
  <c r="U68" i="5"/>
  <c r="X61" i="5"/>
  <c r="C44" i="5"/>
  <c r="X66" i="5"/>
  <c r="P55" i="5"/>
  <c r="S60" i="5"/>
  <c r="O33" i="5"/>
  <c r="U52" i="5"/>
  <c r="C57" i="5"/>
  <c r="M36" i="5"/>
  <c r="K63" i="5"/>
  <c r="O37" i="5"/>
  <c r="AA36" i="5"/>
  <c r="D62" i="5"/>
  <c r="S37" i="5"/>
  <c r="F23" i="5"/>
  <c r="Y66" i="5"/>
  <c r="I51" i="5"/>
  <c r="O31" i="5"/>
  <c r="E60" i="5"/>
  <c r="Q69" i="5"/>
  <c r="R56" i="5"/>
  <c r="C64" i="5"/>
  <c r="D57" i="5"/>
  <c r="M64" i="5"/>
  <c r="AB32" i="5"/>
  <c r="I27" i="5"/>
  <c r="U25" i="5"/>
  <c r="F61" i="5"/>
  <c r="K39" i="5"/>
  <c r="E69" i="5"/>
  <c r="Z28" i="5"/>
  <c r="AC28" i="5" s="1"/>
  <c r="E32" i="5"/>
  <c r="T61" i="5"/>
  <c r="Y52" i="5"/>
  <c r="C47" i="5"/>
  <c r="G31" i="5"/>
  <c r="F67" i="5"/>
  <c r="J48" i="5"/>
  <c r="L52" i="5"/>
  <c r="P50" i="5"/>
  <c r="T25" i="5"/>
  <c r="K35" i="5"/>
  <c r="P61" i="5"/>
  <c r="U72" i="5"/>
  <c r="J70" i="5"/>
  <c r="I49" i="5"/>
  <c r="U58" i="5"/>
  <c r="R24" i="5"/>
  <c r="AA54" i="5"/>
  <c r="E66" i="5"/>
  <c r="E54" i="5"/>
  <c r="X63" i="5"/>
  <c r="C66" i="5"/>
  <c r="I43" i="5"/>
  <c r="L44" i="5"/>
  <c r="N65" i="5"/>
  <c r="H56" i="5"/>
  <c r="O49" i="5"/>
  <c r="J30" i="5"/>
  <c r="P36" i="5"/>
  <c r="X55" i="5"/>
  <c r="T40" i="5"/>
  <c r="F71" i="5"/>
  <c r="AB64" i="5"/>
  <c r="T41" i="5"/>
  <c r="Y35" i="5"/>
  <c r="S63" i="5"/>
  <c r="D32" i="5"/>
  <c r="Y24" i="5"/>
  <c r="U49" i="5"/>
  <c r="Y61" i="5"/>
  <c r="J38" i="5"/>
  <c r="M38" i="5"/>
  <c r="Y47" i="5"/>
  <c r="J63" i="5"/>
  <c r="S36" i="5"/>
  <c r="I55" i="5"/>
  <c r="Y53" i="5"/>
  <c r="Y50" i="5"/>
  <c r="AA53" i="5"/>
  <c r="AC53" i="5" s="1"/>
  <c r="AB52" i="5"/>
  <c r="P65" i="5"/>
  <c r="K27" i="5"/>
  <c r="AA32" i="5"/>
  <c r="R43" i="5"/>
  <c r="T55" i="5"/>
  <c r="J53" i="5"/>
  <c r="N28" i="5"/>
  <c r="D28" i="5"/>
  <c r="U63" i="5"/>
  <c r="I31" i="5"/>
  <c r="P35" i="5"/>
  <c r="H38" i="5"/>
  <c r="J29" i="5"/>
  <c r="J24" i="5"/>
  <c r="T69" i="5"/>
  <c r="X36" i="5"/>
  <c r="Q51" i="5"/>
  <c r="N27" i="5"/>
  <c r="E28" i="5"/>
  <c r="I69" i="5"/>
  <c r="D26" i="5"/>
  <c r="O27" i="5"/>
  <c r="AA72" i="5"/>
  <c r="Q43" i="5"/>
  <c r="H39" i="5"/>
  <c r="K41" i="5"/>
  <c r="L67" i="5"/>
  <c r="L39" i="5"/>
  <c r="Z63" i="5"/>
  <c r="AC63" i="5" s="1"/>
  <c r="AD63" i="5" s="1"/>
  <c r="G72" i="5"/>
  <c r="I72" i="5"/>
  <c r="W67" i="5"/>
  <c r="Y30" i="5"/>
  <c r="L51" i="5"/>
  <c r="K24" i="5"/>
  <c r="N49" i="5"/>
  <c r="U53" i="5"/>
  <c r="C59" i="5"/>
  <c r="Q54" i="5"/>
  <c r="L59" i="5"/>
  <c r="T32" i="5"/>
  <c r="J61" i="5"/>
  <c r="Z61" i="5"/>
  <c r="C42" i="5"/>
  <c r="X23" i="5"/>
  <c r="R41" i="5"/>
  <c r="J31" i="5"/>
  <c r="K40" i="5"/>
  <c r="D49" i="5"/>
  <c r="N57" i="5"/>
  <c r="H25" i="5"/>
  <c r="Z60" i="5"/>
  <c r="AA42" i="5"/>
  <c r="AC42" i="5" s="1"/>
  <c r="AD42" i="5" s="1"/>
  <c r="D56" i="5"/>
  <c r="R23" i="5"/>
  <c r="Z31" i="5"/>
  <c r="P32" i="5"/>
  <c r="Q70" i="5"/>
  <c r="S69" i="5"/>
  <c r="P56" i="5"/>
  <c r="AB35" i="5"/>
  <c r="D61" i="5"/>
  <c r="R59" i="5"/>
  <c r="S68" i="5"/>
  <c r="Z40" i="5"/>
  <c r="N47" i="5"/>
  <c r="I37" i="5"/>
  <c r="U45" i="5"/>
  <c r="R44" i="5"/>
  <c r="U44" i="5"/>
  <c r="W61" i="5"/>
  <c r="S54" i="5"/>
  <c r="O26" i="5"/>
  <c r="AB54" i="5"/>
  <c r="V67" i="5"/>
  <c r="AB56" i="5"/>
  <c r="U35" i="5"/>
  <c r="E52" i="5"/>
  <c r="O36" i="5"/>
  <c r="K42" i="5"/>
  <c r="C53" i="5"/>
  <c r="AA40" i="5"/>
  <c r="W56" i="5"/>
  <c r="P30" i="5"/>
  <c r="O58" i="5"/>
  <c r="S51" i="5"/>
  <c r="S49" i="5"/>
  <c r="O25" i="5"/>
  <c r="K48" i="5"/>
  <c r="H43" i="5"/>
  <c r="O59" i="5"/>
  <c r="R29" i="5"/>
  <c r="F37" i="5"/>
  <c r="M26" i="5"/>
  <c r="Y67" i="5"/>
  <c r="V33" i="5"/>
  <c r="Y33" i="5"/>
  <c r="S52" i="5"/>
  <c r="U42" i="5"/>
  <c r="G68" i="5"/>
  <c r="I66" i="5"/>
  <c r="W54" i="5"/>
  <c r="Z44" i="5"/>
  <c r="AC44" i="5" s="1"/>
  <c r="AD44" i="5" s="1"/>
  <c r="Z23" i="5"/>
  <c r="N51" i="5"/>
  <c r="L62" i="5"/>
  <c r="W33" i="5"/>
  <c r="P45" i="5"/>
  <c r="N66" i="5"/>
  <c r="P67" i="5"/>
  <c r="Z43" i="5"/>
  <c r="T51" i="5"/>
  <c r="AA67" i="5"/>
  <c r="J40" i="5"/>
  <c r="Z47" i="5"/>
  <c r="M29" i="5"/>
  <c r="O56" i="5"/>
  <c r="C29" i="5"/>
  <c r="X58" i="5"/>
  <c r="AB31" i="5"/>
  <c r="F35" i="5"/>
  <c r="G70" i="5"/>
  <c r="G38" i="5"/>
  <c r="G32" i="5"/>
  <c r="R39" i="5"/>
  <c r="J43" i="5"/>
  <c r="E55" i="5"/>
  <c r="Q32" i="5"/>
  <c r="P57" i="5"/>
  <c r="G46" i="5"/>
  <c r="E27" i="5"/>
  <c r="X65" i="5"/>
  <c r="V23" i="5"/>
  <c r="X24" i="5"/>
  <c r="V55" i="5"/>
  <c r="R60" i="5"/>
  <c r="I71" i="5"/>
  <c r="Z51" i="5"/>
  <c r="G29" i="5"/>
  <c r="E68" i="5"/>
  <c r="D48" i="5"/>
  <c r="O35" i="5"/>
  <c r="Z62" i="5"/>
  <c r="X53" i="5"/>
  <c r="R72" i="5"/>
  <c r="C54" i="5"/>
  <c r="M65" i="5"/>
  <c r="W60" i="5"/>
  <c r="AB34" i="5"/>
  <c r="L46" i="5"/>
  <c r="F60" i="5"/>
  <c r="F55" i="5"/>
  <c r="F24" i="5"/>
  <c r="P42" i="5"/>
  <c r="E23" i="5"/>
  <c r="AA47" i="5"/>
  <c r="J51" i="5"/>
  <c r="AB29" i="5"/>
  <c r="V27" i="5"/>
  <c r="AA31" i="5"/>
  <c r="S53" i="5"/>
  <c r="D69" i="5"/>
  <c r="R30" i="5"/>
  <c r="O57" i="5"/>
  <c r="V68" i="5"/>
  <c r="C43" i="5"/>
  <c r="K47" i="5"/>
  <c r="AA65" i="5"/>
  <c r="I35" i="5"/>
  <c r="H27" i="5"/>
  <c r="F72" i="5"/>
  <c r="I30" i="5"/>
  <c r="Q71" i="5"/>
  <c r="E70" i="5"/>
  <c r="F25" i="5"/>
  <c r="I25" i="5"/>
  <c r="D70" i="5"/>
  <c r="R32" i="5"/>
  <c r="D33" i="5"/>
  <c r="E49" i="5"/>
  <c r="T43" i="5"/>
  <c r="R55" i="5"/>
  <c r="P58" i="5"/>
  <c r="G62" i="5"/>
  <c r="X32" i="5"/>
  <c r="F63" i="5"/>
  <c r="I39" i="5"/>
  <c r="L71" i="5"/>
  <c r="Z64" i="5"/>
  <c r="T53" i="5"/>
  <c r="I68" i="5"/>
  <c r="M57" i="5"/>
  <c r="X68" i="5"/>
  <c r="T34" i="5"/>
  <c r="T30" i="5"/>
  <c r="W52" i="5"/>
  <c r="N32" i="5"/>
  <c r="X44" i="5"/>
  <c r="P29" i="5"/>
  <c r="U60" i="5"/>
  <c r="I59" i="5"/>
  <c r="D64" i="5"/>
  <c r="S64" i="5"/>
  <c r="U66" i="5"/>
  <c r="N72" i="5"/>
  <c r="K32" i="5"/>
  <c r="M52" i="5"/>
  <c r="O23" i="5"/>
  <c r="E42" i="5"/>
  <c r="AA23" i="5"/>
  <c r="J49" i="5"/>
  <c r="Y62" i="5"/>
  <c r="U67" i="5"/>
  <c r="G69" i="5"/>
  <c r="AB46" i="5"/>
  <c r="U27" i="5"/>
  <c r="H52" i="5"/>
  <c r="V63" i="5"/>
  <c r="Q44" i="5"/>
  <c r="L55" i="5"/>
  <c r="F36" i="5"/>
  <c r="S67" i="5"/>
  <c r="D35" i="5"/>
  <c r="H33" i="5"/>
  <c r="X60" i="5"/>
  <c r="H63" i="5"/>
  <c r="Y49" i="5"/>
  <c r="M48" i="5"/>
  <c r="L50" i="5"/>
  <c r="O55" i="5"/>
  <c r="Y55" i="5"/>
  <c r="P59" i="5"/>
  <c r="D67" i="5"/>
  <c r="M30" i="5"/>
  <c r="S43" i="5"/>
  <c r="O29" i="5"/>
  <c r="H62" i="5"/>
  <c r="T35" i="5"/>
  <c r="M67" i="5"/>
  <c r="R45" i="5"/>
  <c r="F29" i="5"/>
  <c r="AA43" i="5"/>
  <c r="R53" i="5"/>
  <c r="L58" i="5"/>
  <c r="AA56" i="5"/>
  <c r="V32" i="5"/>
  <c r="F58" i="5"/>
  <c r="V62" i="5"/>
  <c r="M55" i="5"/>
  <c r="M31" i="5"/>
  <c r="D44" i="5"/>
  <c r="N25" i="5"/>
  <c r="S47" i="5"/>
  <c r="W62" i="5"/>
  <c r="E43" i="5"/>
  <c r="Q30" i="5"/>
  <c r="T46" i="5"/>
  <c r="R63" i="5"/>
  <c r="S66" i="5"/>
  <c r="H54" i="5"/>
  <c r="N37" i="5"/>
  <c r="Z71" i="5"/>
  <c r="K31" i="5"/>
  <c r="X30" i="5"/>
  <c r="V59" i="5"/>
  <c r="X38" i="5"/>
  <c r="Q64" i="5"/>
  <c r="K28" i="5"/>
  <c r="AA25" i="5"/>
  <c r="AC25" i="5" s="1"/>
  <c r="AD25" i="5" s="1"/>
  <c r="P63" i="5"/>
  <c r="N30" i="5"/>
  <c r="Z38" i="5"/>
  <c r="Y28" i="5"/>
  <c r="AA66" i="5"/>
  <c r="AC66" i="5" s="1"/>
  <c r="H47" i="5"/>
  <c r="U36" i="5"/>
  <c r="Q62" i="5"/>
  <c r="G45" i="5"/>
  <c r="Q46" i="5"/>
  <c r="V41" i="5"/>
  <c r="C30" i="5"/>
  <c r="L29" i="5"/>
  <c r="R54" i="5"/>
  <c r="F62" i="5"/>
  <c r="Y34" i="5"/>
  <c r="T63" i="5"/>
  <c r="R42" i="5"/>
  <c r="M42" i="5"/>
  <c r="Y46" i="5"/>
  <c r="J59" i="5"/>
  <c r="K60" i="5"/>
  <c r="L54" i="5"/>
  <c r="W50" i="5"/>
  <c r="U59" i="5"/>
  <c r="AA59" i="5"/>
  <c r="Y31" i="5"/>
  <c r="F59" i="5"/>
  <c r="P26" i="5"/>
  <c r="U30" i="5"/>
  <c r="D68" i="5"/>
  <c r="M51" i="5"/>
  <c r="AB61" i="5"/>
  <c r="P31" i="5"/>
  <c r="R28" i="5"/>
  <c r="P62" i="5"/>
  <c r="W57" i="5"/>
  <c r="P34" i="5"/>
  <c r="Y25" i="5"/>
  <c r="Y48" i="5"/>
  <c r="C36" i="5"/>
  <c r="Q34" i="5"/>
  <c r="Z30" i="5"/>
  <c r="Z69" i="5"/>
  <c r="C69" i="5"/>
  <c r="P40" i="5"/>
  <c r="N48" i="5"/>
  <c r="P70" i="5"/>
  <c r="H68" i="5"/>
  <c r="C62" i="5"/>
  <c r="F41" i="5"/>
  <c r="W69" i="5"/>
  <c r="W35" i="5"/>
  <c r="S27" i="5"/>
  <c r="T59" i="5"/>
  <c r="AB26" i="5"/>
  <c r="U23" i="5"/>
  <c r="M43" i="5"/>
  <c r="Z55" i="5"/>
  <c r="S41" i="5"/>
  <c r="L38" i="5"/>
  <c r="J23" i="5"/>
  <c r="V56" i="5"/>
  <c r="U65" i="5"/>
  <c r="AB71" i="5"/>
  <c r="D30" i="5"/>
  <c r="Z67" i="5"/>
  <c r="I50" i="5"/>
  <c r="O39" i="5"/>
  <c r="K25" i="5"/>
  <c r="G65" i="5"/>
  <c r="T36" i="5"/>
  <c r="AA26" i="5"/>
  <c r="AC26" i="5" s="1"/>
  <c r="Q65" i="5"/>
  <c r="AB70" i="5"/>
  <c r="F56" i="5"/>
  <c r="K55" i="5"/>
  <c r="P51" i="5"/>
  <c r="S35" i="5"/>
  <c r="U69" i="5"/>
  <c r="X62" i="5"/>
  <c r="C31" i="5"/>
  <c r="X67" i="5"/>
  <c r="V29" i="5"/>
  <c r="L68" i="5"/>
  <c r="AA45" i="5"/>
  <c r="X41" i="5"/>
  <c r="G43" i="5"/>
  <c r="R47" i="5"/>
  <c r="O53" i="5"/>
  <c r="H67" i="5"/>
  <c r="AB55" i="5"/>
  <c r="P64" i="5"/>
  <c r="U57" i="5"/>
  <c r="U43" i="5"/>
  <c r="D29" i="5"/>
  <c r="Y58" i="5"/>
  <c r="R69" i="5"/>
  <c r="F54" i="5"/>
  <c r="Q36" i="5"/>
  <c r="K30" i="5"/>
  <c r="AA60" i="5"/>
  <c r="C56" i="5"/>
  <c r="M25" i="5"/>
  <c r="F65" i="5"/>
  <c r="Z72" i="5"/>
  <c r="H57" i="5"/>
  <c r="T42" i="5"/>
  <c r="J41" i="5"/>
  <c r="N38" i="5"/>
  <c r="H23" i="5"/>
  <c r="T47" i="5"/>
  <c r="I53" i="5"/>
  <c r="U38" i="5"/>
  <c r="V26" i="5"/>
  <c r="Y54" i="5"/>
  <c r="Y63" i="5"/>
  <c r="W38" i="5"/>
  <c r="F68" i="5"/>
  <c r="O54" i="5"/>
  <c r="S39" i="5"/>
  <c r="V43" i="5"/>
  <c r="K52" i="5"/>
  <c r="U29" i="5"/>
  <c r="T54" i="5"/>
  <c r="Q29" i="5"/>
  <c r="L34" i="5"/>
  <c r="D23" i="5"/>
  <c r="O32" i="5"/>
  <c r="Y32" i="5"/>
  <c r="L47" i="5"/>
  <c r="Q56" i="5"/>
  <c r="X46" i="5"/>
  <c r="AA48" i="5"/>
  <c r="AB40" i="5"/>
  <c r="F34" i="5"/>
  <c r="H24" i="5"/>
  <c r="D58" i="5"/>
  <c r="Y39" i="5"/>
  <c r="C61" i="5"/>
  <c r="K36" i="5"/>
  <c r="O69" i="5"/>
  <c r="J64" i="5"/>
  <c r="X43" i="5"/>
  <c r="L45" i="5"/>
  <c r="AA27" i="5"/>
  <c r="O28" i="5"/>
  <c r="P33" i="5"/>
  <c r="S70" i="5"/>
  <c r="R50" i="5"/>
  <c r="V28" i="5"/>
  <c r="Y43" i="5"/>
  <c r="G54" i="5"/>
  <c r="E25" i="5"/>
  <c r="T31" i="5"/>
  <c r="V52" i="5"/>
  <c r="P47" i="5"/>
  <c r="V31" i="5"/>
  <c r="M45" i="5"/>
  <c r="AB48" i="5"/>
  <c r="P41" i="5"/>
  <c r="P66" i="5"/>
  <c r="P25" i="5"/>
  <c r="Z39" i="5"/>
  <c r="AC39" i="5" s="1"/>
  <c r="D31" i="5"/>
  <c r="N40" i="5"/>
  <c r="G39" i="5"/>
  <c r="D66" i="5"/>
  <c r="AB45" i="5"/>
  <c r="S34" i="5"/>
  <c r="L60" i="5"/>
  <c r="X31" i="5"/>
  <c r="C55" i="5"/>
  <c r="F66" i="5"/>
  <c r="X40" i="5"/>
  <c r="H42" i="5"/>
  <c r="AB43" i="5"/>
  <c r="E59" i="5"/>
  <c r="G66" i="5"/>
  <c r="AB66" i="5"/>
  <c r="I36" i="5"/>
  <c r="X72" i="5"/>
  <c r="Y44" i="5"/>
  <c r="G52" i="5"/>
  <c r="T62" i="5"/>
  <c r="D36" i="5"/>
  <c r="E65" i="5"/>
  <c r="D59" i="5"/>
  <c r="R67" i="5"/>
  <c r="W59" i="5"/>
  <c r="Z49" i="5"/>
  <c r="X26" i="5"/>
  <c r="K68" i="5"/>
  <c r="Y36" i="5"/>
  <c r="K61" i="5"/>
  <c r="E38" i="5"/>
  <c r="I40" i="5"/>
  <c r="E61" i="5"/>
  <c r="K57" i="5"/>
  <c r="K50" i="5"/>
  <c r="N59" i="5"/>
  <c r="L66" i="5"/>
  <c r="Y37" i="5"/>
  <c r="O47" i="5"/>
  <c r="V45" i="5"/>
  <c r="Y70" i="5"/>
  <c r="E56" i="5"/>
  <c r="AA62" i="5"/>
  <c r="X45" i="5"/>
  <c r="F70" i="5"/>
  <c r="X56" i="5"/>
  <c r="H65" i="5"/>
  <c r="T28" i="5"/>
  <c r="V35" i="5"/>
  <c r="AB39" i="5"/>
  <c r="O52" i="5"/>
  <c r="G35" i="5"/>
  <c r="I63" i="5"/>
  <c r="Q68" i="5"/>
  <c r="O46" i="5"/>
  <c r="E35" i="5"/>
  <c r="H49" i="5"/>
  <c r="F64" i="5"/>
  <c r="X27" i="5"/>
  <c r="S57" i="5"/>
  <c r="K45" i="5"/>
  <c r="G67" i="5"/>
  <c r="AA71" i="5"/>
  <c r="G64" i="5"/>
  <c r="V50" i="5"/>
  <c r="O61" i="5"/>
  <c r="X52" i="5"/>
  <c r="L33" i="5"/>
  <c r="M24" i="5"/>
  <c r="L31" i="5"/>
  <c r="F32" i="5"/>
  <c r="I54" i="5"/>
  <c r="H45" i="5"/>
  <c r="F43" i="5"/>
  <c r="G41" i="5"/>
  <c r="F49" i="5"/>
  <c r="T52" i="5"/>
  <c r="Q27" i="5"/>
  <c r="K38" i="5"/>
  <c r="Z34" i="5"/>
  <c r="AC34" i="5" s="1"/>
  <c r="AB57" i="5"/>
  <c r="I45" i="5"/>
  <c r="W53" i="5"/>
  <c r="Z33" i="5"/>
  <c r="G30" i="5"/>
  <c r="AA68" i="5"/>
  <c r="I52" i="5"/>
  <c r="J68" i="5"/>
  <c r="O24" i="5"/>
  <c r="W28" i="5"/>
  <c r="J39" i="5"/>
  <c r="H66" i="5"/>
  <c r="W41" i="5"/>
  <c r="M27" i="5"/>
  <c r="S61" i="5"/>
  <c r="Y60" i="5"/>
  <c r="T44" i="5"/>
  <c r="H26" i="5"/>
  <c r="G24" i="5"/>
  <c r="K49" i="5"/>
  <c r="M33" i="5"/>
  <c r="Z24" i="5"/>
  <c r="Q60" i="5"/>
  <c r="U39" i="5"/>
  <c r="Y26" i="5"/>
  <c r="E53" i="5"/>
  <c r="C39" i="5"/>
  <c r="U41" i="5"/>
  <c r="I48" i="5"/>
  <c r="AA55" i="5"/>
  <c r="J67" i="5"/>
  <c r="AB53" i="5"/>
  <c r="S29" i="5"/>
  <c r="P23" i="5"/>
  <c r="U70" i="5"/>
  <c r="C48" i="5"/>
  <c r="F57" i="5"/>
  <c r="R49" i="5"/>
  <c r="I67" i="5"/>
  <c r="O63" i="5"/>
  <c r="K26" i="5"/>
  <c r="Y72" i="5"/>
  <c r="S58" i="5"/>
  <c r="S24" i="5"/>
  <c r="D46" i="5"/>
  <c r="Z27" i="5"/>
  <c r="P38" i="5"/>
  <c r="I46" i="5"/>
  <c r="F50" i="5"/>
  <c r="V64" i="5"/>
  <c r="S55" i="5"/>
  <c r="X42" i="5"/>
  <c r="D42" i="5"/>
  <c r="C60" i="5"/>
  <c r="W58" i="5"/>
  <c r="L40" i="5"/>
  <c r="S65" i="5"/>
  <c r="L64" i="5"/>
  <c r="G56" i="5"/>
  <c r="S59" i="5"/>
  <c r="M44" i="5"/>
  <c r="N58" i="5"/>
  <c r="D38" i="5"/>
  <c r="S62" i="5"/>
  <c r="G27" i="5"/>
  <c r="AB50" i="5"/>
  <c r="V30" i="5"/>
  <c r="AA69" i="5"/>
  <c r="W44" i="5"/>
  <c r="E71" i="5"/>
  <c r="G71" i="5"/>
  <c r="N53" i="5"/>
  <c r="Y59" i="5"/>
  <c r="AA38" i="5"/>
  <c r="J46" i="5"/>
  <c r="L37" i="5"/>
  <c r="M56" i="5"/>
  <c r="K54" i="5"/>
  <c r="R64" i="5"/>
  <c r="U64" i="5"/>
  <c r="T45" i="5"/>
  <c r="M69" i="5"/>
  <c r="H55" i="5"/>
  <c r="N64" i="5"/>
  <c r="Q26" i="5"/>
  <c r="C35" i="5"/>
  <c r="R38" i="5"/>
  <c r="V51" i="5"/>
  <c r="O34" i="5"/>
  <c r="P71" i="5"/>
  <c r="P54" i="5"/>
  <c r="N56" i="5"/>
  <c r="E45" i="5"/>
  <c r="R66" i="5"/>
  <c r="L28" i="5"/>
  <c r="L43" i="5"/>
  <c r="T65" i="5"/>
  <c r="D52" i="5"/>
  <c r="AB58" i="5"/>
  <c r="AA64" i="5"/>
  <c r="S50" i="5"/>
  <c r="N44" i="5"/>
  <c r="T50" i="5"/>
  <c r="Z32" i="5"/>
  <c r="X59" i="5"/>
  <c r="S42" i="5"/>
  <c r="Q42" i="5"/>
  <c r="W30" i="5"/>
  <c r="F38" i="5"/>
  <c r="G42" i="5"/>
  <c r="D25" i="5"/>
  <c r="G58" i="5"/>
  <c r="F39" i="5"/>
  <c r="C23" i="5"/>
  <c r="A10" i="5" s="1"/>
  <c r="D71" i="5"/>
  <c r="S23" i="5"/>
  <c r="G26" i="5"/>
  <c r="AB41" i="5"/>
  <c r="S48" i="5"/>
  <c r="V38" i="5"/>
  <c r="P46" i="5"/>
  <c r="I57" i="5"/>
  <c r="W45" i="5"/>
  <c r="I60" i="5"/>
  <c r="U54" i="5"/>
  <c r="G25" i="5"/>
  <c r="V44" i="5"/>
  <c r="J32" i="5"/>
  <c r="K56" i="5"/>
  <c r="V61" i="5"/>
  <c r="H71" i="5"/>
  <c r="C25" i="5"/>
  <c r="L36" i="5"/>
  <c r="G44" i="5"/>
  <c r="P52" i="5"/>
  <c r="W40" i="5"/>
  <c r="M41" i="5"/>
  <c r="AA50" i="5"/>
  <c r="W36" i="5"/>
  <c r="T27" i="5"/>
  <c r="Z56" i="5"/>
  <c r="X29" i="5"/>
  <c r="X47" i="5"/>
  <c r="S30" i="5"/>
  <c r="Z45" i="5"/>
  <c r="AB36" i="5"/>
  <c r="G50" i="5"/>
  <c r="I38" i="5"/>
  <c r="N42" i="5"/>
  <c r="P28" i="5"/>
  <c r="P69" i="5"/>
  <c r="O45" i="5"/>
  <c r="W31" i="5"/>
  <c r="C46" i="5"/>
  <c r="G34" i="5"/>
  <c r="N33" i="5"/>
  <c r="L30" i="5"/>
  <c r="H29" i="5"/>
  <c r="J60" i="5"/>
  <c r="L70" i="5"/>
  <c r="H41" i="5"/>
  <c r="AA51" i="5"/>
  <c r="C33" i="5"/>
  <c r="D43" i="5"/>
  <c r="X54" i="5"/>
  <c r="O40" i="5"/>
  <c r="T37" i="5"/>
  <c r="J36" i="5"/>
  <c r="D41" i="5"/>
  <c r="M40" i="5"/>
  <c r="Q37" i="5"/>
  <c r="G36" i="5"/>
  <c r="V34" i="5"/>
  <c r="V46" i="5"/>
  <c r="P44" i="5"/>
  <c r="F48" i="5"/>
  <c r="R37" i="5"/>
  <c r="L26" i="5"/>
  <c r="S25" i="5"/>
  <c r="Z36" i="5"/>
  <c r="M35" i="5"/>
  <c r="C34" i="5"/>
  <c r="J45" i="5"/>
  <c r="F51" i="5"/>
  <c r="T29" i="5"/>
  <c r="O42" i="5"/>
  <c r="W63" i="5"/>
  <c r="H34" i="5"/>
  <c r="AC37" i="5"/>
  <c r="AD37" i="5" s="1"/>
  <c r="AC46" i="5"/>
  <c r="AC57" i="5"/>
  <c r="AC58" i="5"/>
  <c r="K41" i="2"/>
  <c r="K59" i="2"/>
  <c r="K58" i="2"/>
  <c r="K57" i="2"/>
  <c r="K60" i="2"/>
  <c r="K4" i="2"/>
  <c r="K8" i="2"/>
  <c r="K25" i="2"/>
  <c r="K24" i="2"/>
  <c r="K40" i="2"/>
  <c r="K22" i="2"/>
  <c r="K39" i="2"/>
  <c r="K7" i="2"/>
  <c r="K6" i="2"/>
  <c r="K20" i="2"/>
  <c r="K38" i="2"/>
  <c r="K5" i="2"/>
  <c r="K55" i="2"/>
  <c r="K36" i="2"/>
  <c r="K19" i="2"/>
  <c r="K3" i="2"/>
  <c r="K54" i="2"/>
  <c r="K9" i="2"/>
  <c r="K21" i="2"/>
  <c r="K56" i="2"/>
  <c r="K23" i="2"/>
  <c r="K35" i="2"/>
  <c r="K37" i="2"/>
  <c r="AC68" i="5" l="1"/>
  <c r="AD68" i="5" s="1"/>
  <c r="AC24" i="5"/>
  <c r="AD24" i="5" s="1"/>
  <c r="AC65" i="5"/>
  <c r="AD65" i="5" s="1"/>
  <c r="AC49" i="5"/>
  <c r="AD49" i="5" s="1"/>
  <c r="AC52" i="5"/>
  <c r="AD52" i="5" s="1"/>
  <c r="AC61" i="5"/>
  <c r="AD61" i="5" s="1"/>
  <c r="AC54" i="5"/>
  <c r="AD54" i="5" s="1"/>
  <c r="AC72" i="5"/>
  <c r="AD72" i="5" s="1"/>
  <c r="AC41" i="5"/>
  <c r="AD41" i="5" s="1"/>
  <c r="AC33" i="5"/>
  <c r="AD33" i="5" s="1"/>
  <c r="AC48" i="5"/>
  <c r="AD48" i="5" s="1"/>
  <c r="AC59" i="5"/>
  <c r="AD59" i="5" s="1"/>
  <c r="AC36" i="5"/>
  <c r="AD36" i="5" s="1"/>
  <c r="AD28" i="5"/>
  <c r="AC30" i="5"/>
  <c r="AD30" i="5" s="1"/>
  <c r="AC50" i="5"/>
  <c r="AD50" i="5" s="1"/>
  <c r="AC32" i="5"/>
  <c r="AD32" i="5" s="1"/>
  <c r="AC40" i="5"/>
  <c r="AD40" i="5" s="1"/>
  <c r="AC47" i="5"/>
  <c r="AD47" i="5" s="1"/>
  <c r="AC31" i="5"/>
  <c r="AD31" i="5" s="1"/>
  <c r="AC60" i="5"/>
  <c r="AD60" i="5" s="1"/>
  <c r="AC43" i="5"/>
  <c r="AD43" i="5" s="1"/>
  <c r="AC23" i="5"/>
  <c r="AD23" i="5" s="1"/>
  <c r="AC51" i="5"/>
  <c r="AD51" i="5" s="1"/>
  <c r="AC71" i="5"/>
  <c r="AD71" i="5" s="1"/>
  <c r="AC56" i="5"/>
  <c r="AD56" i="5" s="1"/>
  <c r="AC67" i="5"/>
  <c r="AD67" i="5" s="1"/>
  <c r="AD35" i="5"/>
  <c r="AC64" i="5"/>
  <c r="AD64" i="5" s="1"/>
  <c r="AD29" i="5"/>
  <c r="AC62" i="5"/>
  <c r="AD62" i="5" s="1"/>
  <c r="AD34" i="5"/>
  <c r="AD46" i="5"/>
  <c r="AC38" i="5"/>
  <c r="AD38" i="5" s="1"/>
  <c r="AD39" i="5"/>
  <c r="AD70" i="5"/>
  <c r="AD26" i="5"/>
  <c r="AC45" i="5"/>
  <c r="AD45" i="5" s="1"/>
  <c r="AC27" i="5"/>
  <c r="AD27" i="5" s="1"/>
  <c r="AC69" i="5"/>
  <c r="AD69" i="5" s="1"/>
  <c r="AC55" i="5"/>
  <c r="AD55" i="5" s="1"/>
  <c r="AD58" i="5"/>
  <c r="AD66" i="5"/>
  <c r="AD57" i="5"/>
  <c r="AD5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<sst xmlns="http://schemas.openxmlformats.org/spreadsheetml/2006/main" count="631" uniqueCount="161">
  <si>
    <t>IRZ5H7</t>
  </si>
  <si>
    <t>IRZ5Z6</t>
  </si>
  <si>
    <t>IRH6H7</t>
  </si>
  <si>
    <t>IRM6M7</t>
  </si>
  <si>
    <t>IRZ5M6</t>
  </si>
  <si>
    <t>IRH7M7</t>
  </si>
  <si>
    <t>OPP</t>
  </si>
  <si>
    <t>IRU6U7</t>
  </si>
  <si>
    <t>IRZ5U6</t>
  </si>
  <si>
    <t>IRH7U7</t>
  </si>
  <si>
    <t>IRH6M7</t>
  </si>
  <si>
    <t>IRH6U6</t>
  </si>
  <si>
    <t>IRM7U7</t>
  </si>
  <si>
    <t>BA</t>
  </si>
  <si>
    <t>bid</t>
  </si>
  <si>
    <t>IRM6U7</t>
  </si>
  <si>
    <t>IRU6Z7</t>
  </si>
  <si>
    <t>IRZ5M7</t>
  </si>
  <si>
    <t>`</t>
  </si>
  <si>
    <t>IRZ5H6</t>
  </si>
  <si>
    <t>SAME</t>
  </si>
  <si>
    <t>IRH6U7</t>
  </si>
  <si>
    <t>IRH6M6</t>
  </si>
  <si>
    <t>same</t>
  </si>
  <si>
    <t>IRM6Z7</t>
  </si>
  <si>
    <t>IRU6H8</t>
  </si>
  <si>
    <t>IRZ5U7</t>
  </si>
  <si>
    <t>IRH6Z7</t>
  </si>
  <si>
    <t>IRM7Z7</t>
  </si>
  <si>
    <t>IRU7Z7</t>
  </si>
  <si>
    <t>IRM6H8</t>
  </si>
  <si>
    <t>IRM6U6</t>
  </si>
  <si>
    <t>IRU7H8</t>
  </si>
  <si>
    <t>IRU6M8</t>
  </si>
  <si>
    <t>Exotic S</t>
  </si>
  <si>
    <t>vwap</t>
  </si>
  <si>
    <t>12M S</t>
  </si>
  <si>
    <t>ttq</t>
  </si>
  <si>
    <t>Price</t>
  </si>
  <si>
    <t>ask</t>
  </si>
  <si>
    <t>3M S</t>
  </si>
  <si>
    <t>price</t>
  </si>
  <si>
    <t>12M -4*3M S</t>
  </si>
  <si>
    <t>high</t>
  </si>
  <si>
    <t>low</t>
  </si>
  <si>
    <t>Product</t>
  </si>
  <si>
    <t>Account</t>
  </si>
  <si>
    <t>Order Price</t>
  </si>
  <si>
    <t>Order Qty</t>
  </si>
  <si>
    <t>Profit Ticks</t>
  </si>
  <si>
    <t>Stop Ticks</t>
  </si>
  <si>
    <t>Stop Vol</t>
  </si>
  <si>
    <t>On/Off</t>
  </si>
  <si>
    <t>Order Side</t>
  </si>
  <si>
    <t>IMS</t>
  </si>
  <si>
    <t>TextTT</t>
  </si>
  <si>
    <t>IRM5(2-3F-6F)</t>
  </si>
  <si>
    <t>IRM5M6</t>
  </si>
  <si>
    <t>IRU5Z5</t>
  </si>
  <si>
    <t>XGDMN</t>
  </si>
  <si>
    <t>IRU5(2-3F-6F)</t>
  </si>
  <si>
    <t>IRU5U6</t>
  </si>
  <si>
    <t>IRZ5(2-3F-6F)</t>
  </si>
  <si>
    <t>IRH6(2-3F-6F)</t>
  </si>
  <si>
    <t>IRM6(2-3F-6F)</t>
  </si>
  <si>
    <t>IRU6Z6</t>
  </si>
  <si>
    <t>IRU6(2-3F-6F)</t>
  </si>
  <si>
    <t>IRZ6H7</t>
  </si>
  <si>
    <t>IRZ6(2-3F-6F)</t>
  </si>
  <si>
    <t>IRZ6Z7</t>
  </si>
  <si>
    <t xml:space="preserve"> </t>
  </si>
  <si>
    <t>6M S</t>
  </si>
  <si>
    <t>12M -2*6M S</t>
  </si>
  <si>
    <t>IRU5H6</t>
  </si>
  <si>
    <t>IRM5F-IRZ5F</t>
  </si>
  <si>
    <t>IRU5F-IRH6F</t>
  </si>
  <si>
    <t>IRZ5F-IRM6F</t>
  </si>
  <si>
    <t>IRM6Z6</t>
  </si>
  <si>
    <t>IRH6F-IRU6F</t>
  </si>
  <si>
    <t>IRU6H7</t>
  </si>
  <si>
    <t>IRM6F-IRZ6F</t>
  </si>
  <si>
    <t>IRZ6M7</t>
  </si>
  <si>
    <t>IRU6F-IRH7F</t>
  </si>
  <si>
    <t>IRZ6F-IRM7F</t>
  </si>
  <si>
    <t>9M S</t>
  </si>
  <si>
    <t>9M -3*3M S</t>
  </si>
  <si>
    <t>IRM5H6</t>
  </si>
  <si>
    <t>IRM5F-2IRU5F</t>
  </si>
  <si>
    <t>IRU5M6</t>
  </si>
  <si>
    <t>IRU5F-2IRZ5F</t>
  </si>
  <si>
    <t>IRZ5F-2IRH6F</t>
  </si>
  <si>
    <t>IRH6Z6</t>
  </si>
  <si>
    <t>IRH6F-2IRM6F</t>
  </si>
  <si>
    <t>IRM6H7</t>
  </si>
  <si>
    <t>IRM6F-2IRU6F</t>
  </si>
  <si>
    <t>IRU6M7</t>
  </si>
  <si>
    <t>IRU6F-2IRZ6F</t>
  </si>
  <si>
    <t>IRZ6U7</t>
  </si>
  <si>
    <t>IRZ6F-2IRH7F</t>
  </si>
  <si>
    <t>IRM5U5</t>
  </si>
  <si>
    <t>M5 3MF (3M vs 3M)</t>
  </si>
  <si>
    <t>U5 3MF (3M vs 3M)</t>
  </si>
  <si>
    <t>Z5 3MF (3M vs 3M)</t>
  </si>
  <si>
    <t>H6 3MF (3M vs 3M)</t>
  </si>
  <si>
    <t>M6 3MF (3M vs 3M)</t>
  </si>
  <si>
    <t>U6 3MF (3M vs 3M)</t>
  </si>
  <si>
    <t>Z6 3MF (3M vs 3M)</t>
  </si>
  <si>
    <t>FILL SET</t>
  </si>
  <si>
    <t>OVERVIEW</t>
  </si>
  <si>
    <t>You can use RTD to monitor fills in your spreadsheet. You can use a fill set to focus on fills for a particular set of orders and, for each fill, include values for columns available in the Fills widget. The RTD formula for retrieving fill information uses the below format.</t>
  </si>
  <si>
    <t>VARIABLE</t>
  </si>
  <si>
    <t>N/A</t>
  </si>
  <si>
    <t>FORMULA</t>
  </si>
  <si>
    <t>=RTD("tt.rtd",,"TTFills",fills-columns,num-fills,fillset-id,cell-address)</t>
  </si>
  <si>
    <t>DOCUMENTATION</t>
  </si>
  <si>
    <t>https://library.tradingtechnologies.com/trade/xl-retrieving-orders-fills.html#retrieving-fills</t>
  </si>
  <si>
    <t xml:space="preserve">  APPENDIX</t>
  </si>
  <si>
    <t>GUID</t>
  </si>
  <si>
    <t>FILTER</t>
  </si>
  <si>
    <t>B/S</t>
  </si>
  <si>
    <t>ENABLE FILTER</t>
  </si>
  <si>
    <t>Date</t>
  </si>
  <si>
    <t>Time</t>
  </si>
  <si>
    <t>Exch</t>
  </si>
  <si>
    <t>Term</t>
  </si>
  <si>
    <t>Contract</t>
  </si>
  <si>
    <t>Prod Type</t>
  </si>
  <si>
    <t>P/F</t>
  </si>
  <si>
    <t>FillQty</t>
  </si>
  <si>
    <t>ExeQty</t>
  </si>
  <si>
    <t>AvgPrc</t>
  </si>
  <si>
    <t>TIF</t>
  </si>
  <si>
    <t>Type</t>
  </si>
  <si>
    <t>AlgoName</t>
  </si>
  <si>
    <t>TrigPrc</t>
  </si>
  <si>
    <t>Status</t>
  </si>
  <si>
    <t>CurrentUser</t>
  </si>
  <si>
    <t>Originator</t>
  </si>
  <si>
    <t>Route</t>
  </si>
  <si>
    <t>TTOrderID</t>
  </si>
  <si>
    <t>ParentID</t>
  </si>
  <si>
    <t>TextA</t>
  </si>
  <si>
    <t>bid/ask</t>
  </si>
  <si>
    <t>bid-ask</t>
  </si>
  <si>
    <t>leg1</t>
  </si>
  <si>
    <t>leg2</t>
  </si>
  <si>
    <t>IRM5U6</t>
  </si>
  <si>
    <t>com_AT</t>
  </si>
  <si>
    <t>IRU5Z6</t>
  </si>
  <si>
    <t>IRZ6H8</t>
  </si>
  <si>
    <t>IRH7H8</t>
  </si>
  <si>
    <t>IRH7Z7</t>
  </si>
  <si>
    <t>H6 3MF (6M vs 3M)</t>
  </si>
  <si>
    <t>M5 3MF (6M vs 3M)</t>
  </si>
  <si>
    <t>M6 3MF (6M vs 3M)</t>
  </si>
  <si>
    <t>U5 3MF (6M vs 3M)</t>
  </si>
  <si>
    <t>U6 3MF (6M vs 3M)</t>
  </si>
  <si>
    <t>Z5 3MF (6M vs 3M)</t>
  </si>
  <si>
    <t>Z6 3MF (6M vs 3M)</t>
  </si>
  <si>
    <t>3m fly</t>
  </si>
  <si>
    <t>XGDMN-SIM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</si>
</sst>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F4F4F4"/>
      <name val="Aptos Narrow"/>
      <family val="2"/>
      <scheme val="minor"/>
    </font>
    <font>
      <sz val="1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rgb="FFF4F4F4"/>
      <name val="Aptos Narrow"/>
      <family val="2"/>
      <scheme val="minor"/>
    </font>
    <font>
      <b/>
      <sz val="1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5BD5F"/>
        <bgColor indexed="64"/>
      </patternFill>
    </fill>
    <fill>
      <patternFill patternType="solid">
        <fgColor rgb="FFDE9E9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6" xfId="0" applyBorder="1"/>
    <xf numFmtId="0" fontId="3" fillId="4" borderId="10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164" fontId="0" fillId="6" borderId="13" xfId="0" applyNumberFormat="1" applyFill="1" applyBorder="1" applyAlignment="1">
      <alignment horizontal="center" vertical="center"/>
    </xf>
    <xf numFmtId="0" fontId="0" fillId="6" borderId="13" xfId="0" applyFill="1" applyBorder="1" applyAlignment="1">
      <alignment horizontal="center"/>
    </xf>
    <xf numFmtId="0" fontId="0" fillId="0" borderId="13" xfId="0" applyBorder="1"/>
    <xf numFmtId="2" fontId="0" fillId="0" borderId="0" xfId="0" applyNumberFormat="1"/>
    <xf numFmtId="2" fontId="0" fillId="0" borderId="3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7" fontId="0" fillId="0" borderId="4" xfId="0" applyNumberFormat="1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2" fontId="0" fillId="0" borderId="9" xfId="0" applyNumberFormat="1" applyBorder="1"/>
    <xf numFmtId="0" fontId="0" fillId="7" borderId="0" xfId="0" applyFill="1" applyAlignment="1">
      <alignment horizontal="center"/>
    </xf>
    <xf numFmtId="0" fontId="0" fillId="7" borderId="0" xfId="0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 applyAlignment="1">
      <alignment horizontal="left" vertical="center"/>
    </xf>
    <xf numFmtId="0" fontId="9" fillId="7" borderId="0" xfId="0" applyFont="1" applyFill="1"/>
    <xf numFmtId="0" fontId="0" fillId="7" borderId="0" xfId="0" applyFill="1" applyAlignment="1">
      <alignment horizontal="left"/>
    </xf>
    <xf numFmtId="0" fontId="10" fillId="7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 applyAlignment="1">
      <alignment vertical="center"/>
    </xf>
    <xf numFmtId="0" fontId="7" fillId="7" borderId="0" xfId="0" applyFont="1" applyFill="1" applyAlignment="1">
      <alignment horizontal="center"/>
    </xf>
    <xf numFmtId="0" fontId="4" fillId="10" borderId="2" xfId="0" applyFont="1" applyFill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7" fillId="7" borderId="0" xfId="0" applyFont="1" applyFill="1" applyAlignment="1">
      <alignment horizontal="left"/>
    </xf>
    <xf numFmtId="0" fontId="0" fillId="12" borderId="19" xfId="0" applyFill="1" applyBorder="1"/>
    <xf numFmtId="0" fontId="0" fillId="12" borderId="20" xfId="0" applyFill="1" applyBorder="1"/>
    <xf numFmtId="0" fontId="0" fillId="12" borderId="21" xfId="0" applyFill="1" applyBorder="1"/>
    <xf numFmtId="0" fontId="0" fillId="12" borderId="22" xfId="0" applyFill="1" applyBorder="1"/>
    <xf numFmtId="0" fontId="4" fillId="13" borderId="23" xfId="0" applyFont="1" applyFill="1" applyBorder="1"/>
    <xf numFmtId="0" fontId="0" fillId="7" borderId="18" xfId="0" applyFill="1" applyBorder="1"/>
    <xf numFmtId="0" fontId="11" fillId="7" borderId="0" xfId="0" applyFont="1" applyFill="1"/>
    <xf numFmtId="0" fontId="4" fillId="14" borderId="2" xfId="0" applyFont="1" applyFill="1" applyBorder="1" applyAlignment="1">
      <alignment horizontal="left" vertical="center"/>
    </xf>
    <xf numFmtId="0" fontId="0" fillId="14" borderId="3" xfId="0" applyFill="1" applyBorder="1"/>
    <xf numFmtId="0" fontId="0" fillId="14" borderId="18" xfId="0" applyFill="1" applyBorder="1"/>
    <xf numFmtId="0" fontId="4" fillId="14" borderId="23" xfId="0" applyFont="1" applyFill="1" applyBorder="1" applyAlignment="1">
      <alignment horizontal="center"/>
    </xf>
    <xf numFmtId="0" fontId="4" fillId="14" borderId="24" xfId="0" applyFont="1" applyFill="1" applyBorder="1" applyAlignment="1">
      <alignment horizontal="center"/>
    </xf>
    <xf numFmtId="0" fontId="4" fillId="14" borderId="25" xfId="0" applyFont="1" applyFill="1" applyBorder="1" applyAlignment="1">
      <alignment horizontal="center"/>
    </xf>
    <xf numFmtId="0" fontId="4" fillId="14" borderId="26" xfId="0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27" xfId="0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6" xfId="0" applyFill="1" applyBorder="1" applyAlignment="1">
      <alignment horizontal="left"/>
    </xf>
    <xf numFmtId="0" fontId="0" fillId="9" borderId="28" xfId="0" applyFill="1" applyBorder="1" applyAlignment="1">
      <alignment horizontal="center"/>
    </xf>
    <xf numFmtId="0" fontId="4" fillId="11" borderId="2" xfId="0" applyFont="1" applyFill="1" applyBorder="1" applyAlignment="1">
      <alignment horizontal="left" vertical="center"/>
    </xf>
    <xf numFmtId="0" fontId="4" fillId="11" borderId="18" xfId="0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8" fillId="7" borderId="0" xfId="0" applyFont="1" applyFill="1" applyAlignment="1">
      <alignment horizontal="left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5" xfId="0" applyFont="1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vertical="center" wrapText="1"/>
    </xf>
    <xf numFmtId="0" fontId="0" fillId="9" borderId="14" xfId="0" quotePrefix="1" applyFill="1" applyBorder="1" applyAlignment="1">
      <alignment horizontal="left" vertical="center" wrapText="1"/>
    </xf>
    <xf numFmtId="0" fontId="0" fillId="9" borderId="16" xfId="0" quotePrefix="1" applyFill="1" applyBorder="1" applyAlignment="1">
      <alignment horizontal="left" vertical="center" wrapText="1"/>
    </xf>
    <xf numFmtId="0" fontId="0" fillId="9" borderId="15" xfId="0" quotePrefix="1" applyFill="1" applyBorder="1" applyAlignment="1">
      <alignment horizontal="left" vertical="center" wrapText="1"/>
    </xf>
    <xf numFmtId="0" fontId="5" fillId="9" borderId="14" xfId="2" applyFill="1" applyBorder="1" applyAlignment="1">
      <alignment horizontal="left" vertical="center" wrapText="1"/>
    </xf>
    <xf numFmtId="0" fontId="5" fillId="9" borderId="16" xfId="2" applyFill="1" applyBorder="1" applyAlignment="1">
      <alignment horizontal="left" vertical="center" wrapText="1"/>
    </xf>
    <xf numFmtId="0" fontId="5" fillId="9" borderId="15" xfId="2" applyFill="1" applyBorder="1" applyAlignment="1">
      <alignment horizontal="left" vertical="center" wrapText="1"/>
    </xf>
    <xf numFmtId="0" fontId="6" fillId="7" borderId="17" xfId="0" applyFont="1" applyFill="1" applyBorder="1" applyAlignment="1">
      <alignment horizontal="left"/>
    </xf>
  </cellXfs>
  <cellStyles count="3">
    <cellStyle name="Heading 3" xfId="1" builtinId="18"/>
    <cellStyle name="Hyperlink" xfId="2" builtinId="8"/>
    <cellStyle name="Normal" xfId="0" builtinId="0"/>
  </cellStyles>
  <dxfs count="23">
    <dxf>
      <font>
        <color rgb="FF00206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488FD0"/>
      </font>
    </dxf>
    <dxf>
      <font>
        <color rgb="FFE60000"/>
      </font>
    </dxf>
    <dxf>
      <font>
        <color rgb="FFEDEDED"/>
      </font>
      <fill>
        <patternFill>
          <bgColor rgb="FFEDEDED"/>
        </patternFill>
      </fill>
    </dxf>
    <dxf>
      <fill>
        <patternFill>
          <bgColor theme="0" tint="-0.14996795556505021"/>
        </patternFill>
      </fill>
    </dxf>
    <dxf>
      <fill>
        <patternFill>
          <bgColor rgb="FFDE9E9E"/>
        </patternFill>
      </fill>
    </dxf>
    <dxf>
      <fill>
        <patternFill>
          <bgColor theme="0" tint="-0.14996795556505021"/>
        </patternFill>
      </fill>
    </dxf>
    <dxf>
      <font>
        <color rgb="FF488FD0"/>
      </font>
    </dxf>
    <dxf>
      <font>
        <color rgb="FFE60000"/>
      </font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206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t.rtd">
      <tp t="e">
        <v>#N/A</v>
        <stp/>
        <stp>FS</stp>
        <tr r="G11" s="5"/>
      </tp>
      <tp t="e">
        <v>#N/A</v>
        <stp/>
        <stp>FS</stp>
        <stp>Account=XGDMN</stp>
        <stp>Account=XGDMN</stp>
        <stp>Account=XGDMN</stp>
        <stp>Account=XGDMN</stp>
        <tr r="F11" s="5"/>
      </tp>
      <tp t="e">
        <v>#N/A</v>
        <stp/>
        <stp>Inst</stp>
        <stp>ASX</stp>
        <stp>IRM5U5</stp>
        <tr r="V5" s="3"/>
        <tr r="V5" s="3"/>
        <tr r="V5" s="3"/>
        <tr r="V5" s="3"/>
        <tr r="V12" s="3"/>
        <tr r="V12" s="3"/>
        <tr r="V12" s="3"/>
        <tr r="V12" s="3"/>
        <tr r="J5" s="3"/>
        <tr r="J5" s="3"/>
        <tr r="J5" s="3"/>
        <tr r="J5" s="3"/>
        <tr r="J5" s="3"/>
        <tr r="J5" s="3"/>
        <tr r="J5" s="3"/>
        <tr r="J5" s="3"/>
        <tr r="J5" s="3"/>
        <tr r="V20" s="3"/>
        <tr r="V20" s="3"/>
        <tr r="V20" s="3"/>
        <tr r="V20" s="3"/>
        <tr r="K5" s="3"/>
        <tr r="V27" s="3"/>
        <tr r="V27" s="3"/>
        <tr r="V27" s="3"/>
        <tr r="V27" s="3"/>
        <tr r="B54" s="2"/>
        <tr r="C54" s="2"/>
        <tr r="C54" s="2"/>
        <tr r="C54" s="2"/>
        <tr r="C54" s="2"/>
        <tr r="C54" s="2"/>
        <tr r="C54" s="2"/>
        <tr r="C54" s="2"/>
        <tr r="C54" s="2"/>
        <tr r="C54" s="2"/>
        <tr r="D54" s="2"/>
        <tr r="L5" s="3"/>
        <tr r="J20" s="3"/>
        <tr r="J20" s="3"/>
        <tr r="J20" s="3"/>
        <tr r="J20" s="3"/>
        <tr r="J20" s="3"/>
        <tr r="J20" s="3"/>
        <tr r="J20" s="3"/>
        <tr r="J20" s="3"/>
        <tr r="J20" s="3"/>
        <tr r="L20" s="3"/>
        <tr r="E54" s="2"/>
        <tr r="K20" s="3"/>
      </tp>
      <tp t="e">
        <v>#N/A</v>
        <stp/>
        <stp>Inst</stp>
        <stp>ASX</stp>
        <stp>IRZ5U6</stp>
        <tr r="C37" s="2"/>
        <tr r="C37" s="2"/>
        <tr r="C37" s="2"/>
        <tr r="C37" s="2"/>
        <tr r="C37" s="2"/>
        <tr r="C37" s="2"/>
        <tr r="C37" s="2"/>
        <tr r="C37" s="2"/>
        <tr r="C37" s="2"/>
        <tr r="D37" s="2"/>
        <tr r="E37" s="2"/>
        <tr r="F21" s="3"/>
        <tr r="F21" s="3"/>
        <tr r="F21" s="3"/>
        <tr r="F21" s="3"/>
        <tr r="F21" s="3"/>
        <tr r="F21" s="3"/>
        <tr r="F21" s="3"/>
        <tr r="F21" s="3"/>
        <tr r="F21" s="3"/>
        <tr r="H21" s="3"/>
        <tr r="G21" s="3"/>
        <tr r="B37" s="2"/>
      </tp>
      <tp t="e">
        <v>#N/A</v>
        <stp/>
        <stp>Inst</stp>
        <stp>ASX</stp>
        <stp>IRU5U6</stp>
        <tr r="B21" s="3"/>
        <tr r="B21" s="3"/>
        <tr r="B21" s="3"/>
        <tr r="B21" s="3"/>
        <tr r="B21" s="3"/>
        <tr r="B21" s="3"/>
        <tr r="B21" s="3"/>
        <tr r="B21" s="3"/>
        <tr r="B21" s="3"/>
        <tr r="B20" s="2"/>
        <tr r="G5" s="3"/>
        <tr r="H5" s="3"/>
        <tr r="C21" s="3"/>
        <tr r="C20" s="2"/>
        <tr r="C20" s="2"/>
        <tr r="C20" s="2"/>
        <tr r="C20" s="2"/>
        <tr r="C20" s="2"/>
        <tr r="C20" s="2"/>
        <tr r="C20" s="2"/>
        <tr r="C20" s="2"/>
        <tr r="C20" s="2"/>
        <tr r="D21" s="3"/>
        <tr r="B4" s="2"/>
        <tr r="D20" s="2"/>
        <tr r="C4" s="2"/>
        <tr r="C4" s="2"/>
        <tr r="C4" s="2"/>
        <tr r="C4" s="2"/>
        <tr r="C4" s="2"/>
        <tr r="C4" s="2"/>
        <tr r="C4" s="2"/>
        <tr r="C4" s="2"/>
        <tr r="C4" s="2"/>
        <tr r="E20" s="2"/>
        <tr r="D4" s="2"/>
        <tr r="E4" s="2"/>
        <tr r="F5" s="3"/>
        <tr r="F5" s="3"/>
        <tr r="F5" s="3"/>
        <tr r="F5" s="3"/>
        <tr r="F5" s="3"/>
        <tr r="F5" s="3"/>
        <tr r="F5" s="3"/>
        <tr r="F5" s="3"/>
        <tr r="F5" s="3"/>
      </tp>
      <tp t="e">
        <v>#N/A</v>
        <stp/>
        <stp>Inst</stp>
        <stp>ASX</stp>
        <stp>IRM5U6</stp>
        <tr r="B5" s="3"/>
        <tr r="B5" s="3"/>
        <tr r="B5" s="3"/>
        <tr r="B5" s="3"/>
        <tr r="B5" s="3"/>
        <tr r="B5" s="3"/>
        <tr r="B5" s="3"/>
        <tr r="B5" s="3"/>
        <tr r="B5" s="3"/>
        <tr r="D5" s="3"/>
        <tr r="C5" s="3"/>
      </tp>
      <tp t="e">
        <v>#N/A</v>
        <stp/>
        <stp>Inst</stp>
        <stp>ASX</stp>
        <stp>IRU5Z5</stp>
        <tr r="H54" s="2"/>
        <tr r="H54" s="2"/>
        <tr r="H54" s="2"/>
        <tr r="H54" s="2"/>
        <tr r="H54" s="2"/>
        <tr r="H54" s="2"/>
        <tr r="H54" s="2"/>
        <tr r="H54" s="2"/>
        <tr r="H54" s="2"/>
        <tr r="L6" s="3"/>
        <tr r="K21" s="3"/>
        <tr r="L21" s="3"/>
        <tr r="J3" s="2"/>
        <tr r="G35" s="2"/>
        <tr r="I54" s="2"/>
        <tr r="J6" s="3"/>
        <tr r="J6" s="3"/>
        <tr r="J6" s="3"/>
        <tr r="J6" s="3"/>
        <tr r="J6" s="3"/>
        <tr r="J6" s="3"/>
        <tr r="J6" s="3"/>
        <tr r="J6" s="3"/>
        <tr r="J6" s="3"/>
        <tr r="I3" s="2"/>
        <tr r="H35" s="2"/>
        <tr r="H35" s="2"/>
        <tr r="H35" s="2"/>
        <tr r="H35" s="2"/>
        <tr r="H35" s="2"/>
        <tr r="H35" s="2"/>
        <tr r="H35" s="2"/>
        <tr r="H35" s="2"/>
        <tr r="H35" s="2"/>
        <tr r="J54" s="2"/>
        <tr r="V21" s="3"/>
        <tr r="V21" s="3"/>
        <tr r="V21" s="3"/>
        <tr r="V21" s="3"/>
        <tr r="I35" s="2"/>
        <tr r="B55" s="2"/>
        <tr r="V28" s="3"/>
        <tr r="V28" s="3"/>
        <tr r="V28" s="3"/>
        <tr r="V28" s="3"/>
        <tr r="J35" s="2"/>
        <tr r="C55" s="2"/>
        <tr r="C55" s="2"/>
        <tr r="C55" s="2"/>
        <tr r="C55" s="2"/>
        <tr r="C55" s="2"/>
        <tr r="C55" s="2"/>
        <tr r="C55" s="2"/>
        <tr r="C55" s="2"/>
        <tr r="C55" s="2"/>
        <tr r="D55" s="2"/>
        <tr r="G3" s="2"/>
        <tr r="E55" s="2"/>
        <tr r="K6" s="3"/>
        <tr r="V6" s="3"/>
        <tr r="V6" s="3"/>
        <tr r="V6" s="3"/>
        <tr r="V6" s="3"/>
        <tr r="J21" s="3"/>
        <tr r="J21" s="3"/>
        <tr r="J21" s="3"/>
        <tr r="J21" s="3"/>
        <tr r="J21" s="3"/>
        <tr r="J21" s="3"/>
        <tr r="J21" s="3"/>
        <tr r="J21" s="3"/>
        <tr r="J21" s="3"/>
        <tr r="H3" s="2"/>
        <tr r="H3" s="2"/>
        <tr r="H3" s="2"/>
        <tr r="H3" s="2"/>
        <tr r="H3" s="2"/>
        <tr r="H3" s="2"/>
        <tr r="H3" s="2"/>
        <tr r="H3" s="2"/>
        <tr r="H3" s="2"/>
        <tr r="G54" s="2"/>
        <tr r="V13" s="3"/>
        <tr r="V13" s="3"/>
        <tr r="V13" s="3"/>
        <tr r="V13" s="3"/>
      </tp>
      <tp t="e">
        <v>#N/A</v>
        <stp/>
        <stp>Inst</stp>
        <stp>ASX</stp>
        <stp>IRZ5Z6</stp>
        <tr r="B22" s="3"/>
        <tr r="B22" s="3"/>
        <tr r="B22" s="3"/>
        <tr r="B22" s="3"/>
        <tr r="B22" s="3"/>
        <tr r="B22" s="3"/>
        <tr r="B22" s="3"/>
        <tr r="B22" s="3"/>
        <tr r="B22" s="3"/>
        <tr r="F6" s="3"/>
        <tr r="F6" s="3"/>
        <tr r="F6" s="3"/>
        <tr r="F6" s="3"/>
        <tr r="F6" s="3"/>
        <tr r="F6" s="3"/>
        <tr r="F6" s="3"/>
        <tr r="F6" s="3"/>
        <tr r="F6" s="3"/>
        <tr r="G6" s="3"/>
        <tr r="B21" s="2"/>
        <tr r="H6" s="3"/>
        <tr r="C21" s="2"/>
        <tr r="C21" s="2"/>
        <tr r="C21" s="2"/>
        <tr r="C21" s="2"/>
        <tr r="C21" s="2"/>
        <tr r="C21" s="2"/>
        <tr r="C21" s="2"/>
        <tr r="C21" s="2"/>
        <tr r="C21" s="2"/>
        <tr r="B5" s="2"/>
        <tr r="D21" s="2"/>
        <tr r="C5" s="2"/>
        <tr r="C5" s="2"/>
        <tr r="C5" s="2"/>
        <tr r="C5" s="2"/>
        <tr r="C5" s="2"/>
        <tr r="C5" s="2"/>
        <tr r="C5" s="2"/>
        <tr r="C5" s="2"/>
        <tr r="C5" s="2"/>
        <tr r="E21" s="2"/>
        <tr r="D22" s="3"/>
        <tr r="D5" s="2"/>
        <tr r="C22" s="3"/>
        <tr r="E5" s="2"/>
      </tp>
      <tp t="e">
        <v>#N/A</v>
        <stp/>
        <stp>Inst</stp>
        <stp>ASX</stp>
        <stp>IRU5Z6</stp>
        <tr r="D6" s="3"/>
        <tr r="B6" s="3"/>
        <tr r="B6" s="3"/>
        <tr r="B6" s="3"/>
        <tr r="B6" s="3"/>
        <tr r="B6" s="3"/>
        <tr r="B6" s="3"/>
        <tr r="B6" s="3"/>
        <tr r="B6" s="3"/>
        <tr r="B6" s="3"/>
        <tr r="C6" s="3"/>
      </tp>
      <tp t="e">
        <v>#N/A</v>
        <stp/>
        <stp>Inst</stp>
        <stp>ASX</stp>
        <stp>IRZ5M6</stp>
        <tr r="J20" s="2"/>
        <tr r="G20" s="2"/>
        <tr r="H20" s="2"/>
        <tr r="H20" s="2"/>
        <tr r="H20" s="2"/>
        <tr r="H20" s="2"/>
        <tr r="H20" s="2"/>
        <tr r="H20" s="2"/>
        <tr r="H20" s="2"/>
        <tr r="H20" s="2"/>
        <tr r="H20" s="2"/>
        <tr r="I20" s="2"/>
      </tp>
      <tp t="e">
        <v>#N/A</v>
        <stp/>
        <stp>Inst</stp>
        <stp>ASX</stp>
        <stp>IRU5M6</stp>
        <tr r="D36" s="2"/>
        <tr r="F20" s="3"/>
        <tr r="F20" s="3"/>
        <tr r="F20" s="3"/>
        <tr r="F20" s="3"/>
        <tr r="F20" s="3"/>
        <tr r="F20" s="3"/>
        <tr r="F20" s="3"/>
        <tr r="F20" s="3"/>
        <tr r="F20" s="3"/>
        <tr r="E36" s="2"/>
        <tr r="G20" s="3"/>
        <tr r="H20" s="3"/>
        <tr r="B36" s="2"/>
        <tr r="C36" s="2"/>
        <tr r="C36" s="2"/>
        <tr r="C36" s="2"/>
        <tr r="C36" s="2"/>
        <tr r="C36" s="2"/>
        <tr r="C36" s="2"/>
        <tr r="C36" s="2"/>
        <tr r="C36" s="2"/>
        <tr r="C36" s="2"/>
      </tp>
      <tp t="e">
        <v>#N/A</v>
        <stp/>
        <stp>Inst</stp>
        <stp>ASX</stp>
        <stp>IRM5M6</stp>
        <tr r="B19" s="2"/>
        <tr r="C19" s="2"/>
        <tr r="C19" s="2"/>
        <tr r="C19" s="2"/>
        <tr r="C19" s="2"/>
        <tr r="C19" s="2"/>
        <tr r="C19" s="2"/>
        <tr r="C19" s="2"/>
        <tr r="C19" s="2"/>
        <tr r="C19" s="2"/>
        <tr r="D20" s="3"/>
        <tr r="B3" s="2"/>
        <tr r="D19" s="2"/>
        <tr r="C3" s="2"/>
        <tr r="C3" s="2"/>
        <tr r="C3" s="2"/>
        <tr r="C3" s="2"/>
        <tr r="C3" s="2"/>
        <tr r="C3" s="2"/>
        <tr r="C3" s="2"/>
        <tr r="C3" s="2"/>
        <tr r="C3" s="2"/>
        <tr r="E19" s="2"/>
        <tr r="D3" s="2"/>
        <tr r="E3" s="2"/>
        <tr r="B20" s="3"/>
        <tr r="B20" s="3"/>
        <tr r="B20" s="3"/>
        <tr r="B20" s="3"/>
        <tr r="B20" s="3"/>
        <tr r="B20" s="3"/>
        <tr r="B20" s="3"/>
        <tr r="B20" s="3"/>
        <tr r="B20" s="3"/>
        <tr r="C20" s="3"/>
      </tp>
      <tp t="e">
        <v>#N/A</v>
        <stp/>
        <stp>Inst</stp>
        <stp>ASX</stp>
        <stp>IRZ5H6</stp>
        <tr r="H55" s="2"/>
        <tr r="H55" s="2"/>
        <tr r="H55" s="2"/>
        <tr r="H55" s="2"/>
        <tr r="H55" s="2"/>
        <tr r="H55" s="2"/>
        <tr r="H55" s="2"/>
        <tr r="H55" s="2"/>
        <tr r="H55" s="2"/>
        <tr r="L7" s="3"/>
        <tr r="I4" s="2"/>
        <tr r="I55" s="2"/>
        <tr r="H4" s="2"/>
        <tr r="H4" s="2"/>
        <tr r="H4" s="2"/>
        <tr r="H4" s="2"/>
        <tr r="H4" s="2"/>
        <tr r="H4" s="2"/>
        <tr r="H4" s="2"/>
        <tr r="H4" s="2"/>
        <tr r="H4" s="2"/>
        <tr r="V7" s="3"/>
        <tr r="V7" s="3"/>
        <tr r="V7" s="3"/>
        <tr r="V7" s="3"/>
        <tr r="J22" s="3"/>
        <tr r="J22" s="3"/>
        <tr r="J22" s="3"/>
        <tr r="J22" s="3"/>
        <tr r="J22" s="3"/>
        <tr r="J22" s="3"/>
        <tr r="J22" s="3"/>
        <tr r="J22" s="3"/>
        <tr r="J22" s="3"/>
        <tr r="J4" s="2"/>
        <tr r="G36" s="2"/>
        <tr r="J55" s="2"/>
        <tr r="K22" s="3"/>
        <tr r="H36" s="2"/>
        <tr r="H36" s="2"/>
        <tr r="H36" s="2"/>
        <tr r="H36" s="2"/>
        <tr r="H36" s="2"/>
        <tr r="H36" s="2"/>
        <tr r="H36" s="2"/>
        <tr r="H36" s="2"/>
        <tr r="H36" s="2"/>
        <tr r="B56" s="2"/>
        <tr r="I36" s="2"/>
        <tr r="C56" s="2"/>
        <tr r="C56" s="2"/>
        <tr r="C56" s="2"/>
        <tr r="C56" s="2"/>
        <tr r="C56" s="2"/>
        <tr r="C56" s="2"/>
        <tr r="C56" s="2"/>
        <tr r="C56" s="2"/>
        <tr r="C56" s="2"/>
        <tr r="L22" s="3"/>
        <tr r="V29" s="3"/>
        <tr r="V29" s="3"/>
        <tr r="V29" s="3"/>
        <tr r="V29" s="3"/>
        <tr r="J36" s="2"/>
        <tr r="D56" s="2"/>
        <tr r="J7" s="3"/>
        <tr r="J7" s="3"/>
        <tr r="J7" s="3"/>
        <tr r="J7" s="3"/>
        <tr r="J7" s="3"/>
        <tr r="J7" s="3"/>
        <tr r="J7" s="3"/>
        <tr r="J7" s="3"/>
        <tr r="J7" s="3"/>
        <tr r="V22" s="3"/>
        <tr r="V22" s="3"/>
        <tr r="V22" s="3"/>
        <tr r="V22" s="3"/>
        <tr r="E56" s="2"/>
        <tr r="V14" s="3"/>
        <tr r="V14" s="3"/>
        <tr r="V14" s="3"/>
        <tr r="V14" s="3"/>
        <tr r="K7" s="3"/>
        <tr r="G4" s="2"/>
        <tr r="G55" s="2"/>
      </tp>
      <tp t="e">
        <v>#N/A</v>
        <stp/>
        <stp>Inst</stp>
        <stp>ASX</stp>
        <stp>IRU5H6</stp>
        <tr r="G19" s="2"/>
        <tr r="H19" s="2"/>
        <tr r="H19" s="2"/>
        <tr r="H19" s="2"/>
        <tr r="H19" s="2"/>
        <tr r="H19" s="2"/>
        <tr r="H19" s="2"/>
        <tr r="H19" s="2"/>
        <tr r="H19" s="2"/>
        <tr r="H19" s="2"/>
        <tr r="I19" s="2"/>
        <tr r="J19" s="2"/>
      </tp>
      <tp t="e">
        <v>#N/A</v>
        <stp/>
        <stp>Inst</stp>
        <stp>ASX</stp>
        <stp>IRM5H6</stp>
        <tr r="E35" s="2"/>
        <tr r="B35" s="2"/>
        <tr r="C35" s="2"/>
        <tr r="C35" s="2"/>
        <tr r="C35" s="2"/>
        <tr r="C35" s="2"/>
        <tr r="C35" s="2"/>
        <tr r="C35" s="2"/>
        <tr r="C35" s="2"/>
        <tr r="C35" s="2"/>
        <tr r="C35" s="2"/>
        <tr r="D35" s="2"/>
      </tp>
      <tp t="e">
        <v>#N/A</v>
        <stp/>
        <stp>Inst</stp>
        <stp>ASX</stp>
        <stp>IRZ5H7</stp>
        <tr r="B7" s="3"/>
        <tr r="B7" s="3"/>
        <tr r="B7" s="3"/>
        <tr r="B7" s="3"/>
        <tr r="B7" s="3"/>
        <tr r="B7" s="3"/>
        <tr r="B7" s="3"/>
        <tr r="B7" s="3"/>
        <tr r="B7" s="3"/>
        <tr r="C7" s="3"/>
        <tr r="D7" s="3"/>
      </tp>
      <tp t="e">
        <v>#N/A</v>
        <stp/>
        <stp>Inst</stp>
        <stp>ASX</stp>
        <stp>IRM6U6</stp>
        <tr r="H57" s="2"/>
        <tr r="H57" s="2"/>
        <tr r="H57" s="2"/>
        <tr r="H57" s="2"/>
        <tr r="H57" s="2"/>
        <tr r="H57" s="2"/>
        <tr r="H57" s="2"/>
        <tr r="H57" s="2"/>
        <tr r="H57" s="2"/>
        <tr r="K24" s="3"/>
        <tr r="G6" s="2"/>
        <tr r="I57" s="2"/>
        <tr r="V9" s="3"/>
        <tr r="V9" s="3"/>
        <tr r="V9" s="3"/>
        <tr r="V9" s="3"/>
        <tr r="J24" s="3"/>
        <tr r="J24" s="3"/>
        <tr r="J24" s="3"/>
        <tr r="J24" s="3"/>
        <tr r="J24" s="3"/>
        <tr r="J24" s="3"/>
        <tr r="J24" s="3"/>
        <tr r="J24" s="3"/>
        <tr r="J24" s="3"/>
        <tr r="L24" s="3"/>
        <tr r="H6" s="2"/>
        <tr r="H6" s="2"/>
        <tr r="H6" s="2"/>
        <tr r="H6" s="2"/>
        <tr r="H6" s="2"/>
        <tr r="H6" s="2"/>
        <tr r="H6" s="2"/>
        <tr r="H6" s="2"/>
        <tr r="H6" s="2"/>
        <tr r="J57" s="2"/>
        <tr r="I6" s="2"/>
        <tr r="B58" s="2"/>
        <tr r="J6" s="2"/>
        <tr r="G38" s="2"/>
        <tr r="C58" s="2"/>
        <tr r="C58" s="2"/>
        <tr r="C58" s="2"/>
        <tr r="C58" s="2"/>
        <tr r="C58" s="2"/>
        <tr r="C58" s="2"/>
        <tr r="C58" s="2"/>
        <tr r="C58" s="2"/>
        <tr r="C58" s="2"/>
        <tr r="V16" s="3"/>
        <tr r="V16" s="3"/>
        <tr r="V16" s="3"/>
        <tr r="V16" s="3"/>
        <tr r="H38" s="2"/>
        <tr r="H38" s="2"/>
        <tr r="H38" s="2"/>
        <tr r="H38" s="2"/>
        <tr r="H38" s="2"/>
        <tr r="H38" s="2"/>
        <tr r="H38" s="2"/>
        <tr r="H38" s="2"/>
        <tr r="H38" s="2"/>
        <tr r="D58" s="2"/>
        <tr r="L9" s="3"/>
        <tr r="I38" s="2"/>
        <tr r="E58" s="2"/>
        <tr r="J9" s="3"/>
        <tr r="J9" s="3"/>
        <tr r="J9" s="3"/>
        <tr r="J9" s="3"/>
        <tr r="J9" s="3"/>
        <tr r="J9" s="3"/>
        <tr r="J9" s="3"/>
        <tr r="J9" s="3"/>
        <tr r="J9" s="3"/>
        <tr r="V24" s="3"/>
        <tr r="V24" s="3"/>
        <tr r="V24" s="3"/>
        <tr r="V24" s="3"/>
        <tr r="K9" s="3"/>
        <tr r="V31" s="3"/>
        <tr r="V31" s="3"/>
        <tr r="V31" s="3"/>
        <tr r="V31" s="3"/>
        <tr r="J38" s="2"/>
        <tr r="G57" s="2"/>
      </tp>
      <tp t="e">
        <v>#N/A</v>
        <stp/>
        <stp>Inst</stp>
        <stp>ASX</stp>
        <stp>IRH6U6</stp>
        <tr r="I21" s="2"/>
        <tr r="J21" s="2"/>
        <tr r="G21" s="2"/>
        <tr r="H21" s="2"/>
        <tr r="H21" s="2"/>
        <tr r="H21" s="2"/>
        <tr r="H21" s="2"/>
        <tr r="H21" s="2"/>
        <tr r="H21" s="2"/>
        <tr r="H21" s="2"/>
        <tr r="H21" s="2"/>
        <tr r="H21" s="2"/>
      </tp>
      <tp t="e">
        <v>#N/A</v>
        <stp/>
        <stp>Inst</stp>
        <stp>ASX</stp>
        <stp>IRZ6U7</stp>
        <tr r="F25" s="3"/>
        <tr r="F25" s="3"/>
        <tr r="F25" s="3"/>
        <tr r="F25" s="3"/>
        <tr r="F25" s="3"/>
        <tr r="F25" s="3"/>
        <tr r="F25" s="3"/>
        <tr r="F25" s="3"/>
        <tr r="F25" s="3"/>
        <tr r="G25" s="3"/>
        <tr r="H25" s="3"/>
        <tr r="B41" s="2"/>
        <tr r="C41" s="2"/>
        <tr r="C41" s="2"/>
        <tr r="C41" s="2"/>
        <tr r="C41" s="2"/>
        <tr r="C41" s="2"/>
        <tr r="C41" s="2"/>
        <tr r="C41" s="2"/>
        <tr r="C41" s="2"/>
        <tr r="C41" s="2"/>
        <tr r="D41" s="2"/>
        <tr r="E41" s="2"/>
      </tp>
      <tp t="e">
        <v>#N/A</v>
        <stp/>
        <stp>Inst</stp>
        <stp>ASX</stp>
        <stp>IRU6U7</stp>
        <tr r="C8" s="2"/>
        <tr r="C8" s="2"/>
        <tr r="C8" s="2"/>
        <tr r="C8" s="2"/>
        <tr r="C8" s="2"/>
        <tr r="C8" s="2"/>
        <tr r="C8" s="2"/>
        <tr r="C8" s="2"/>
        <tr r="C8" s="2"/>
        <tr r="F9" s="3"/>
        <tr r="F9" s="3"/>
        <tr r="F9" s="3"/>
        <tr r="F9" s="3"/>
        <tr r="F9" s="3"/>
        <tr r="F9" s="3"/>
        <tr r="F9" s="3"/>
        <tr r="F9" s="3"/>
        <tr r="F9" s="3"/>
        <tr r="D8" s="2"/>
        <tr r="G9" s="3"/>
        <tr r="E8" s="2"/>
        <tr r="H9" s="3"/>
        <tr r="B24" s="2"/>
        <tr r="B25" s="3"/>
        <tr r="B25" s="3"/>
        <tr r="B25" s="3"/>
        <tr r="B25" s="3"/>
        <tr r="B25" s="3"/>
        <tr r="B25" s="3"/>
        <tr r="B25" s="3"/>
        <tr r="B25" s="3"/>
        <tr r="B25" s="3"/>
        <tr r="C24" s="2"/>
        <tr r="C24" s="2"/>
        <tr r="C24" s="2"/>
        <tr r="C24" s="2"/>
        <tr r="C24" s="2"/>
        <tr r="C24" s="2"/>
        <tr r="C24" s="2"/>
        <tr r="C24" s="2"/>
        <tr r="C24" s="2"/>
        <tr r="C25" s="3"/>
        <tr r="D24" s="2"/>
        <tr r="D25" s="3"/>
        <tr r="B8" s="2"/>
        <tr r="E24" s="2"/>
      </tp>
      <tp t="e">
        <v>#N/A</v>
        <stp/>
        <stp>Inst</stp>
        <stp>ASX</stp>
        <stp>IRM6U7</stp>
        <tr r="D9" s="3"/>
        <tr r="B9" s="3"/>
        <tr r="B9" s="3"/>
        <tr r="B9" s="3"/>
        <tr r="B9" s="3"/>
        <tr r="B9" s="3"/>
        <tr r="B9" s="3"/>
        <tr r="B9" s="3"/>
        <tr r="B9" s="3"/>
        <tr r="B9" s="3"/>
        <tr r="C9" s="3"/>
      </tp>
      <tp t="e">
        <v>#N/A</v>
        <stp/>
        <stp>Inst</stp>
        <stp>ASX</stp>
        <stp>IRU6Z6</stp>
        <tr r="K10" s="3"/>
        <tr r="J39" s="2"/>
        <tr r="H58" s="2"/>
        <tr r="H58" s="2"/>
        <tr r="H58" s="2"/>
        <tr r="H58" s="2"/>
        <tr r="H58" s="2"/>
        <tr r="H58" s="2"/>
        <tr r="H58" s="2"/>
        <tr r="H58" s="2"/>
        <tr r="H58" s="2"/>
        <tr r="L10" s="3"/>
        <tr r="I58" s="2"/>
        <tr r="V32" s="3"/>
        <tr r="V32" s="3"/>
        <tr r="V32" s="3"/>
        <tr r="V32" s="3"/>
        <tr r="V26" s="3"/>
        <tr r="V26" s="3"/>
        <tr r="V26" s="3"/>
        <tr r="V26" s="3"/>
        <tr r="G7" s="2"/>
        <tr r="J58" s="2"/>
        <tr r="V10" s="3"/>
        <tr r="V10" s="3"/>
        <tr r="V10" s="3"/>
        <tr r="V10" s="3"/>
        <tr r="J25" s="3"/>
        <tr r="J25" s="3"/>
        <tr r="J25" s="3"/>
        <tr r="J25" s="3"/>
        <tr r="J25" s="3"/>
        <tr r="J25" s="3"/>
        <tr r="J25" s="3"/>
        <tr r="J25" s="3"/>
        <tr r="J25" s="3"/>
        <tr r="H7" s="2"/>
        <tr r="H7" s="2"/>
        <tr r="H7" s="2"/>
        <tr r="H7" s="2"/>
        <tr r="H7" s="2"/>
        <tr r="H7" s="2"/>
        <tr r="H7" s="2"/>
        <tr r="H7" s="2"/>
        <tr r="H7" s="2"/>
        <tr r="B59" s="2"/>
        <tr r="V17" s="3"/>
        <tr r="V17" s="3"/>
        <tr r="V17" s="3"/>
        <tr r="V17" s="3"/>
        <tr r="K25" s="3"/>
        <tr r="I7" s="2"/>
        <tr r="C59" s="2"/>
        <tr r="C59" s="2"/>
        <tr r="C59" s="2"/>
        <tr r="C59" s="2"/>
        <tr r="C59" s="2"/>
        <tr r="C59" s="2"/>
        <tr r="C59" s="2"/>
        <tr r="C59" s="2"/>
        <tr r="C59" s="2"/>
        <tr r="L25" s="3"/>
        <tr r="J7" s="2"/>
        <tr r="G39" s="2"/>
        <tr r="D59" s="2"/>
        <tr r="V11" s="3"/>
        <tr r="V11" s="3"/>
        <tr r="V11" s="3"/>
        <tr r="V11" s="3"/>
        <tr r="H39" s="2"/>
        <tr r="H39" s="2"/>
        <tr r="H39" s="2"/>
        <tr r="H39" s="2"/>
        <tr r="H39" s="2"/>
        <tr r="H39" s="2"/>
        <tr r="H39" s="2"/>
        <tr r="H39" s="2"/>
        <tr r="H39" s="2"/>
        <tr r="E59" s="2"/>
        <tr r="J10" s="3"/>
        <tr r="J10" s="3"/>
        <tr r="J10" s="3"/>
        <tr r="J10" s="3"/>
        <tr r="J10" s="3"/>
        <tr r="J10" s="3"/>
        <tr r="J10" s="3"/>
        <tr r="J10" s="3"/>
        <tr r="J10" s="3"/>
        <tr r="V25" s="3"/>
        <tr r="V25" s="3"/>
        <tr r="V25" s="3"/>
        <tr r="V25" s="3"/>
        <tr r="I39" s="2"/>
        <tr r="G58" s="2"/>
      </tp>
      <tp t="e">
        <v>#N/A</v>
        <stp/>
        <stp>Inst</stp>
        <stp>ASX</stp>
        <stp>IRM6Z6</stp>
        <tr r="H22" s="2"/>
        <tr r="H22" s="2"/>
        <tr r="H22" s="2"/>
        <tr r="H22" s="2"/>
        <tr r="H22" s="2"/>
        <tr r="H22" s="2"/>
        <tr r="H22" s="2"/>
        <tr r="H22" s="2"/>
        <tr r="H22" s="2"/>
        <tr r="I22" s="2"/>
        <tr r="J22" s="2"/>
        <tr r="G22" s="2"/>
      </tp>
      <tp t="e">
        <v>#N/A</v>
        <stp/>
        <stp>Inst</stp>
        <stp>ASX</stp>
        <stp>IRH6Z6</stp>
        <tr r="B38" s="2"/>
        <tr r="G22" s="3"/>
        <tr r="H22" s="3"/>
        <tr r="C38" s="2"/>
        <tr r="C38" s="2"/>
        <tr r="C38" s="2"/>
        <tr r="C38" s="2"/>
        <tr r="C38" s="2"/>
        <tr r="C38" s="2"/>
        <tr r="C38" s="2"/>
        <tr r="C38" s="2"/>
        <tr r="C38" s="2"/>
        <tr r="D38" s="2"/>
        <tr r="E38" s="2"/>
        <tr r="F22" s="3"/>
        <tr r="F22" s="3"/>
        <tr r="F22" s="3"/>
        <tr r="F22" s="3"/>
        <tr r="F22" s="3"/>
        <tr r="F22" s="3"/>
        <tr r="F22" s="3"/>
        <tr r="F22" s="3"/>
        <tr r="F22" s="3"/>
      </tp>
      <tp t="e">
        <v>#N/A</v>
        <stp/>
        <stp>Inst</stp>
        <stp>ASX</stp>
        <stp>IRZ6Z7</stp>
        <tr r="B26" s="3"/>
        <tr r="B26" s="3"/>
        <tr r="B26" s="3"/>
        <tr r="B26" s="3"/>
        <tr r="B26" s="3"/>
        <tr r="B26" s="3"/>
        <tr r="B26" s="3"/>
        <tr r="B26" s="3"/>
        <tr r="B26" s="3"/>
        <tr r="B9" s="2"/>
        <tr r="E25" s="2"/>
        <tr r="C26" s="3"/>
        <tr r="C9" s="2"/>
        <tr r="C9" s="2"/>
        <tr r="C9" s="2"/>
        <tr r="C9" s="2"/>
        <tr r="C9" s="2"/>
        <tr r="C9" s="2"/>
        <tr r="C9" s="2"/>
        <tr r="C9" s="2"/>
        <tr r="C9" s="2"/>
        <tr r="D26" s="3"/>
        <tr r="D9" s="2"/>
        <tr r="E9" s="2"/>
        <tr r="F10" s="3"/>
        <tr r="F10" s="3"/>
        <tr r="F10" s="3"/>
        <tr r="F10" s="3"/>
        <tr r="F10" s="3"/>
        <tr r="F10" s="3"/>
        <tr r="F10" s="3"/>
        <tr r="F10" s="3"/>
        <tr r="F10" s="3"/>
        <tr r="B25" s="2"/>
        <tr r="H10" s="3"/>
        <tr r="C25" s="2"/>
        <tr r="C25" s="2"/>
        <tr r="C25" s="2"/>
        <tr r="C25" s="2"/>
        <tr r="C25" s="2"/>
        <tr r="C25" s="2"/>
        <tr r="C25" s="2"/>
        <tr r="C25" s="2"/>
        <tr r="C25" s="2"/>
        <tr r="G10" s="3"/>
        <tr r="D25" s="2"/>
      </tp>
      <tp t="e">
        <v>#N/A</v>
        <stp/>
        <stp>Inst</stp>
        <stp>ASX</stp>
        <stp>IRU6Z7</stp>
        <tr r="B10" s="3"/>
        <tr r="B10" s="3"/>
        <tr r="B10" s="3"/>
        <tr r="B10" s="3"/>
        <tr r="B10" s="3"/>
        <tr r="B10" s="3"/>
        <tr r="B10" s="3"/>
        <tr r="B10" s="3"/>
        <tr r="B10" s="3"/>
        <tr r="C10" s="3"/>
        <tr r="D10" s="3"/>
      </tp>
      <tp t="e">
        <v>#N/A</v>
        <stp/>
        <stp>Inst</stp>
        <stp>ASX</stp>
        <stp>IRH6M6</stp>
        <tr r="H56" s="2"/>
        <tr r="H56" s="2"/>
        <tr r="H56" s="2"/>
        <tr r="H56" s="2"/>
        <tr r="H56" s="2"/>
        <tr r="H56" s="2"/>
        <tr r="H56" s="2"/>
        <tr r="H56" s="2"/>
        <tr r="H56" s="2"/>
        <tr r="J8" s="3"/>
        <tr r="J8" s="3"/>
        <tr r="J8" s="3"/>
        <tr r="J8" s="3"/>
        <tr r="J8" s="3"/>
        <tr r="J8" s="3"/>
        <tr r="J8" s="3"/>
        <tr r="J8" s="3"/>
        <tr r="J8" s="3"/>
        <tr r="V23" s="3"/>
        <tr r="V23" s="3"/>
        <tr r="V23" s="3"/>
        <tr r="V23" s="3"/>
        <tr r="H5" s="2"/>
        <tr r="H5" s="2"/>
        <tr r="H5" s="2"/>
        <tr r="H5" s="2"/>
        <tr r="H5" s="2"/>
        <tr r="H5" s="2"/>
        <tr r="H5" s="2"/>
        <tr r="H5" s="2"/>
        <tr r="H5" s="2"/>
        <tr r="I56" s="2"/>
        <tr r="G5" s="2"/>
        <tr r="K8" s="3"/>
        <tr r="I5" s="2"/>
        <tr r="J56" s="2"/>
        <tr r="L8" s="3"/>
        <tr r="J5" s="2"/>
        <tr r="G37" s="2"/>
        <tr r="B57" s="2"/>
        <tr r="H37" s="2"/>
        <tr r="H37" s="2"/>
        <tr r="H37" s="2"/>
        <tr r="H37" s="2"/>
        <tr r="H37" s="2"/>
        <tr r="H37" s="2"/>
        <tr r="H37" s="2"/>
        <tr r="H37" s="2"/>
        <tr r="H37" s="2"/>
        <tr r="C57" s="2"/>
        <tr r="C57" s="2"/>
        <tr r="C57" s="2"/>
        <tr r="C57" s="2"/>
        <tr r="C57" s="2"/>
        <tr r="C57" s="2"/>
        <tr r="C57" s="2"/>
        <tr r="C57" s="2"/>
        <tr r="C57" s="2"/>
        <tr r="I37" s="2"/>
        <tr r="D57" s="2"/>
        <tr r="V15" s="3"/>
        <tr r="V15" s="3"/>
        <tr r="V15" s="3"/>
        <tr r="V15" s="3"/>
        <tr r="J23" s="3"/>
        <tr r="J23" s="3"/>
        <tr r="J23" s="3"/>
        <tr r="J23" s="3"/>
        <tr r="J23" s="3"/>
        <tr r="J23" s="3"/>
        <tr r="J23" s="3"/>
        <tr r="J23" s="3"/>
        <tr r="J23" s="3"/>
        <tr r="K23" s="3"/>
        <tr r="V30" s="3"/>
        <tr r="V30" s="3"/>
        <tr r="V30" s="3"/>
        <tr r="V30" s="3"/>
        <tr r="J37" s="2"/>
        <tr r="E57" s="2"/>
        <tr r="V8" s="3"/>
        <tr r="V8" s="3"/>
        <tr r="V8" s="3"/>
        <tr r="V8" s="3"/>
        <tr r="L23" s="3"/>
        <tr r="G56" s="2"/>
      </tp>
      <tp t="e">
        <v>#N/A</v>
        <stp/>
        <stp>Inst</stp>
        <stp>ASX</stp>
        <stp>IRZ6M7</stp>
        <tr r="G24" s="2"/>
        <tr r="H24" s="2"/>
        <tr r="H24" s="2"/>
        <tr r="H24" s="2"/>
        <tr r="H24" s="2"/>
        <tr r="H24" s="2"/>
        <tr r="H24" s="2"/>
        <tr r="H24" s="2"/>
        <tr r="H24" s="2"/>
        <tr r="H24" s="2"/>
        <tr r="I24" s="2"/>
        <tr r="J24" s="2"/>
      </tp>
      <tp t="e">
        <v>#N/A</v>
        <stp/>
        <stp>Inst</stp>
        <stp>ASX</stp>
        <stp>IRU6M7</stp>
        <tr r="B40" s="2"/>
        <tr r="C40" s="2"/>
        <tr r="C40" s="2"/>
        <tr r="C40" s="2"/>
        <tr r="C40" s="2"/>
        <tr r="C40" s="2"/>
        <tr r="C40" s="2"/>
        <tr r="C40" s="2"/>
        <tr r="C40" s="2"/>
        <tr r="C40" s="2"/>
        <tr r="D40" s="2"/>
        <tr r="F24" s="3"/>
        <tr r="F24" s="3"/>
        <tr r="F24" s="3"/>
        <tr r="F24" s="3"/>
        <tr r="F24" s="3"/>
        <tr r="F24" s="3"/>
        <tr r="F24" s="3"/>
        <tr r="F24" s="3"/>
        <tr r="F24" s="3"/>
        <tr r="E40" s="2"/>
        <tr r="G24" s="3"/>
        <tr r="H24" s="3"/>
      </tp>
      <tp t="e">
        <v>#N/A</v>
        <stp/>
        <stp>Inst</stp>
        <stp>ASX</stp>
        <stp>IRM6M7</stp>
        <tr r="H8" s="3"/>
        <tr r="E7" s="2"/>
        <tr r="D7" s="2"/>
        <tr r="B24" s="3"/>
        <tr r="B24" s="3"/>
        <tr r="B24" s="3"/>
        <tr r="B24" s="3"/>
        <tr r="B24" s="3"/>
        <tr r="B24" s="3"/>
        <tr r="B24" s="3"/>
        <tr r="B24" s="3"/>
        <tr r="B24" s="3"/>
        <tr r="C24" s="3"/>
        <tr r="B23" s="2"/>
        <tr r="D24" s="3"/>
        <tr r="C23" s="2"/>
        <tr r="C23" s="2"/>
        <tr r="C23" s="2"/>
        <tr r="C23" s="2"/>
        <tr r="C23" s="2"/>
        <tr r="C23" s="2"/>
        <tr r="C23" s="2"/>
        <tr r="C23" s="2"/>
        <tr r="C23" s="2"/>
        <tr r="F8" s="3"/>
        <tr r="F8" s="3"/>
        <tr r="F8" s="3"/>
        <tr r="F8" s="3"/>
        <tr r="F8" s="3"/>
        <tr r="F8" s="3"/>
        <tr r="F8" s="3"/>
        <tr r="F8" s="3"/>
        <tr r="F8" s="3"/>
        <tr r="B7" s="2"/>
        <tr r="D23" s="2"/>
        <tr r="G8" s="3"/>
        <tr r="C7" s="2"/>
        <tr r="C7" s="2"/>
        <tr r="C7" s="2"/>
        <tr r="C7" s="2"/>
        <tr r="C7" s="2"/>
        <tr r="C7" s="2"/>
        <tr r="C7" s="2"/>
        <tr r="C7" s="2"/>
        <tr r="C7" s="2"/>
        <tr r="E23" s="2"/>
      </tp>
      <tp t="e">
        <v>#N/A</v>
        <stp/>
        <stp>Inst</stp>
        <stp>ASX</stp>
        <stp>IRH6M7</stp>
        <tr r="C8" s="3"/>
        <tr r="B8" s="3"/>
        <tr r="B8" s="3"/>
        <tr r="B8" s="3"/>
        <tr r="B8" s="3"/>
        <tr r="B8" s="3"/>
        <tr r="B8" s="3"/>
        <tr r="B8" s="3"/>
        <tr r="B8" s="3"/>
        <tr r="B8" s="3"/>
        <tr r="D8" s="3"/>
      </tp>
      <tp t="e">
        <v>#N/A</v>
        <stp/>
        <stp>Inst</stp>
        <stp>ASX</stp>
        <stp>IRZ6H8</stp>
        <tr r="B11" s="3"/>
        <tr r="B11" s="3"/>
        <tr r="B11" s="3"/>
        <tr r="B11" s="3"/>
        <tr r="B11" s="3"/>
        <tr r="B11" s="3"/>
        <tr r="B11" s="3"/>
        <tr r="B11" s="3"/>
        <tr r="B11" s="3"/>
        <tr r="D11" s="3"/>
        <tr r="C11" s="3"/>
      </tp>
      <tp t="e">
        <v>#N/A</v>
        <stp/>
        <stp>Inst</stp>
        <stp>ASX</stp>
        <stp>IRZ6H7</stp>
        <tr r="L26" s="3"/>
        <tr r="I40" s="2"/>
        <tr r="H59" s="2"/>
        <tr r="H59" s="2"/>
        <tr r="H59" s="2"/>
        <tr r="H59" s="2"/>
        <tr r="H59" s="2"/>
        <tr r="H59" s="2"/>
        <tr r="H59" s="2"/>
        <tr r="H59" s="2"/>
        <tr r="H59" s="2"/>
        <tr r="V33" s="3"/>
        <tr r="V33" s="3"/>
        <tr r="V33" s="3"/>
        <tr r="V33" s="3"/>
        <tr r="J40" s="2"/>
        <tr r="I59" s="2"/>
        <tr r="J11" s="3"/>
        <tr r="J11" s="3"/>
        <tr r="J11" s="3"/>
        <tr r="J11" s="3"/>
        <tr r="J11" s="3"/>
        <tr r="J11" s="3"/>
        <tr r="J11" s="3"/>
        <tr r="J11" s="3"/>
        <tr r="J11" s="3"/>
        <tr r="J59" s="2"/>
        <tr r="V18" s="3"/>
        <tr r="V18" s="3"/>
        <tr r="V18" s="3"/>
        <tr r="V18" s="3"/>
        <tr r="K11" s="3"/>
        <tr r="G8" s="2"/>
        <tr r="B60" s="2"/>
        <tr r="H8" s="2"/>
        <tr r="H8" s="2"/>
        <tr r="H8" s="2"/>
        <tr r="H8" s="2"/>
        <tr r="H8" s="2"/>
        <tr r="H8" s="2"/>
        <tr r="H8" s="2"/>
        <tr r="H8" s="2"/>
        <tr r="H8" s="2"/>
        <tr r="C60" s="2"/>
        <tr r="C60" s="2"/>
        <tr r="C60" s="2"/>
        <tr r="C60" s="2"/>
        <tr r="C60" s="2"/>
        <tr r="C60" s="2"/>
        <tr r="C60" s="2"/>
        <tr r="C60" s="2"/>
        <tr r="C60" s="2"/>
        <tr r="L11" s="3"/>
        <tr r="I8" s="2"/>
        <tr r="D60" s="2"/>
        <tr r="J26" s="3"/>
        <tr r="J26" s="3"/>
        <tr r="J26" s="3"/>
        <tr r="J26" s="3"/>
        <tr r="J26" s="3"/>
        <tr r="J26" s="3"/>
        <tr r="J26" s="3"/>
        <tr r="J26" s="3"/>
        <tr r="J26" s="3"/>
        <tr r="J8" s="2"/>
        <tr r="G40" s="2"/>
        <tr r="E60" s="2"/>
        <tr r="K26" s="3"/>
        <tr r="H40" s="2"/>
        <tr r="H40" s="2"/>
        <tr r="H40" s="2"/>
        <tr r="H40" s="2"/>
        <tr r="H40" s="2"/>
        <tr r="H40" s="2"/>
        <tr r="H40" s="2"/>
        <tr r="H40" s="2"/>
        <tr r="H40" s="2"/>
        <tr r="G59" s="2"/>
      </tp>
      <tp t="e">
        <v>#N/A</v>
        <stp/>
        <stp>Inst</stp>
        <stp>ASX</stp>
        <stp>IRU6H7</stp>
        <tr r="I23" s="2"/>
        <tr r="H23" s="2"/>
        <tr r="H23" s="2"/>
        <tr r="H23" s="2"/>
        <tr r="H23" s="2"/>
        <tr r="H23" s="2"/>
        <tr r="H23" s="2"/>
        <tr r="H23" s="2"/>
        <tr r="H23" s="2"/>
        <tr r="H23" s="2"/>
        <tr r="J23" s="2"/>
        <tr r="G23" s="2"/>
      </tp>
      <tp t="e">
        <v>#N/A</v>
        <stp/>
        <stp>Inst</stp>
        <stp>ASX</stp>
        <stp>IRM6H7</stp>
        <tr r="H23" s="3"/>
        <tr r="B39" s="2"/>
        <tr r="F23" s="3"/>
        <tr r="F23" s="3"/>
        <tr r="F23" s="3"/>
        <tr r="F23" s="3"/>
        <tr r="F23" s="3"/>
        <tr r="F23" s="3"/>
        <tr r="F23" s="3"/>
        <tr r="F23" s="3"/>
        <tr r="F23" s="3"/>
        <tr r="C39" s="2"/>
        <tr r="C39" s="2"/>
        <tr r="C39" s="2"/>
        <tr r="C39" s="2"/>
        <tr r="C39" s="2"/>
        <tr r="C39" s="2"/>
        <tr r="C39" s="2"/>
        <tr r="C39" s="2"/>
        <tr r="C39" s="2"/>
        <tr r="G23" s="3"/>
        <tr r="D39" s="2"/>
        <tr r="E39" s="2"/>
      </tp>
      <tp t="e">
        <v>#N/A</v>
        <stp/>
        <stp>Inst</stp>
        <stp>ASX</stp>
        <stp>IRH6H7</stp>
        <tr r="C23" s="3"/>
        <tr r="D23" s="3"/>
        <tr r="G7" s="3"/>
        <tr r="E6" s="2"/>
        <tr r="F7" s="3"/>
        <tr r="F7" s="3"/>
        <tr r="F7" s="3"/>
        <tr r="F7" s="3"/>
        <tr r="F7" s="3"/>
        <tr r="F7" s="3"/>
        <tr r="F7" s="3"/>
        <tr r="F7" s="3"/>
        <tr r="F7" s="3"/>
        <tr r="B22" s="2"/>
        <tr r="C22" s="2"/>
        <tr r="C22" s="2"/>
        <tr r="C22" s="2"/>
        <tr r="C22" s="2"/>
        <tr r="C22" s="2"/>
        <tr r="C22" s="2"/>
        <tr r="C22" s="2"/>
        <tr r="C22" s="2"/>
        <tr r="C22" s="2"/>
        <tr r="B6" s="2"/>
        <tr r="D22" s="2"/>
        <tr r="C6" s="2"/>
        <tr r="C6" s="2"/>
        <tr r="C6" s="2"/>
        <tr r="C6" s="2"/>
        <tr r="C6" s="2"/>
        <tr r="C6" s="2"/>
        <tr r="C6" s="2"/>
        <tr r="C6" s="2"/>
        <tr r="C6" s="2"/>
        <tr r="E22" s="2"/>
        <tr r="H7" s="3"/>
        <tr r="B23" s="3"/>
        <tr r="B23" s="3"/>
        <tr r="B23" s="3"/>
        <tr r="B23" s="3"/>
        <tr r="B23" s="3"/>
        <tr r="B23" s="3"/>
        <tr r="B23" s="3"/>
        <tr r="B23" s="3"/>
        <tr r="B23" s="3"/>
        <tr r="D6" s="2"/>
      </tp>
      <tp t="e">
        <v>#N/A</v>
        <stp/>
        <stp>Inst</stp>
        <stp>ASX</stp>
        <stp>IRH7U7</stp>
        <tr r="G25" s="2"/>
        <tr r="H25" s="2"/>
        <tr r="H25" s="2"/>
        <tr r="H25" s="2"/>
        <tr r="H25" s="2"/>
        <tr r="H25" s="2"/>
        <tr r="H25" s="2"/>
        <tr r="H25" s="2"/>
        <tr r="H25" s="2"/>
        <tr r="H25" s="2"/>
        <tr r="I25" s="2"/>
        <tr r="J25" s="2"/>
      </tp>
      <tp t="e">
        <v>#N/A</v>
        <stp/>
        <stp>Inst</stp>
        <stp>ASX</stp>
        <stp>IRH7Z7</stp>
        <tr r="F26" s="3"/>
        <tr r="F26" s="3"/>
        <tr r="F26" s="3"/>
        <tr r="F26" s="3"/>
        <tr r="F26" s="3"/>
        <tr r="F26" s="3"/>
        <tr r="F26" s="3"/>
        <tr r="F26" s="3"/>
        <tr r="F26" s="3"/>
        <tr r="G26" s="3"/>
        <tr r="H26" s="3"/>
      </tp>
      <tp t="e">
        <v>#N/A</v>
        <stp/>
        <stp>Inst</stp>
        <stp>ASX</stp>
        <stp>IRH7M7</stp>
        <tr r="H41" s="2"/>
        <tr r="H41" s="2"/>
        <tr r="H41" s="2"/>
        <tr r="H41" s="2"/>
        <tr r="H41" s="2"/>
        <tr r="H41" s="2"/>
        <tr r="H41" s="2"/>
        <tr r="H41" s="2"/>
        <tr r="H41" s="2"/>
        <tr r="H60" s="2"/>
        <tr r="H60" s="2"/>
        <tr r="H60" s="2"/>
        <tr r="H60" s="2"/>
        <tr r="H60" s="2"/>
        <tr r="H60" s="2"/>
        <tr r="H60" s="2"/>
        <tr r="H60" s="2"/>
        <tr r="H60" s="2"/>
        <tr r="I41" s="2"/>
        <tr r="I60" s="2"/>
        <tr r="J41" s="2"/>
        <tr r="J60" s="2"/>
        <tr r="G9" s="2"/>
        <tr r="H9" s="2"/>
        <tr r="H9" s="2"/>
        <tr r="H9" s="2"/>
        <tr r="H9" s="2"/>
        <tr r="H9" s="2"/>
        <tr r="H9" s="2"/>
        <tr r="H9" s="2"/>
        <tr r="H9" s="2"/>
        <tr r="H9" s="2"/>
        <tr r="I9" s="2"/>
        <tr r="J9" s="2"/>
        <tr r="G41" s="2"/>
        <tr r="G60" s="2"/>
      </tp>
      <tp t="e">
        <v>#N/A</v>
        <stp/>
        <stp>Inst</stp>
        <stp>ASX</stp>
        <stp>IRH7H8</stp>
        <tr r="H11" s="3"/>
        <tr r="G11" s="3"/>
        <tr r="F11" s="3"/>
        <tr r="F11" s="3"/>
        <tr r="F11" s="3"/>
        <tr r="F11" s="3"/>
        <tr r="F11" s="3"/>
        <tr r="F11" s="3"/>
        <tr r="F11" s="3"/>
        <tr r="F11" s="3"/>
        <tr r="F11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openxmlformats.org/officeDocument/2006/relationships/volatileDependencies" Target="volatileDependencies.xml"/></Relationships>
</file>

<file path=xl/ctrlProps/ctrlProp1.xml><?xml version="1.0" encoding="utf-8"?>
<formControlPr xmlns="http://schemas.microsoft.com/office/spreadsheetml/2009/9/main" objectType="CheckBox" checked="Checked" fmlaLink="$E$1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17</xdr:row>
          <xdr:rowOff>38100</xdr:rowOff>
        </xdr:from>
        <xdr:to>
          <xdr:col>3</xdr:col>
          <xdr:colOff>673100</xdr:colOff>
          <xdr:row>18</xdr:row>
          <xdr:rowOff>101600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22860</xdr:colOff>
      <xdr:row>0</xdr:row>
      <xdr:rowOff>30480</xdr:rowOff>
    </xdr:from>
    <xdr:ext cx="327659" cy="335279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FF0F8-EB89-49EA-9A05-4E7712605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30480"/>
          <a:ext cx="327659" cy="335279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library.tradingtechnologies.com/trade/xl-retrieving-orders-fills.html" TargetMode="Externa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A3AD-FEE5-C443-BE25-89B8CC9F4F33}">
  <dimension ref="B2:O67"/>
  <sheetViews>
    <sheetView workbookViewId="0">
      <selection activeCell="F25" sqref="F25"/>
    </sheetView>
  </sheetViews>
  <sheetFormatPr baseColWidth="10" defaultColWidth="11" defaultRowHeight="16" x14ac:dyDescent="0.2"/>
  <sheetData>
    <row r="2" spans="2:15" x14ac:dyDescent="0.2">
      <c r="B2" s="1"/>
    </row>
    <row r="3" spans="2:15" x14ac:dyDescent="0.2">
      <c r="B3" s="1"/>
    </row>
    <row r="4" spans="2:15" x14ac:dyDescent="0.2">
      <c r="B4" s="1"/>
    </row>
    <row r="5" spans="2:15" x14ac:dyDescent="0.2">
      <c r="B5" s="1"/>
    </row>
    <row r="6" spans="2:15" x14ac:dyDescent="0.2">
      <c r="C6" s="1" t="s">
        <v>0</v>
      </c>
      <c r="D6" s="1" t="s">
        <v>1</v>
      </c>
    </row>
    <row r="7" spans="2:15" x14ac:dyDescent="0.2">
      <c r="C7" s="1" t="s">
        <v>0</v>
      </c>
      <c r="D7" s="1" t="s">
        <v>2</v>
      </c>
    </row>
    <row r="8" spans="2:15" x14ac:dyDescent="0.2">
      <c r="B8">
        <v>1</v>
      </c>
      <c r="C8" s="1" t="s">
        <v>0</v>
      </c>
      <c r="D8" s="1" t="s">
        <v>3</v>
      </c>
      <c r="E8" t="s">
        <v>4</v>
      </c>
      <c r="F8" t="s">
        <v>5</v>
      </c>
      <c r="G8" t="s">
        <v>6</v>
      </c>
    </row>
    <row r="9" spans="2:15" x14ac:dyDescent="0.2">
      <c r="B9">
        <v>1</v>
      </c>
      <c r="C9" s="1" t="s">
        <v>0</v>
      </c>
      <c r="D9" s="1" t="s">
        <v>7</v>
      </c>
      <c r="E9" t="s">
        <v>8</v>
      </c>
      <c r="F9" t="s">
        <v>9</v>
      </c>
      <c r="G9" t="s">
        <v>6</v>
      </c>
    </row>
    <row r="10" spans="2:15" x14ac:dyDescent="0.2">
      <c r="C10" s="1"/>
      <c r="D10" s="1"/>
    </row>
    <row r="11" spans="2:15" x14ac:dyDescent="0.2">
      <c r="C11" s="1" t="s">
        <v>10</v>
      </c>
      <c r="D11" s="1" t="s">
        <v>1</v>
      </c>
    </row>
    <row r="12" spans="2:15" x14ac:dyDescent="0.2">
      <c r="C12" s="1" t="s">
        <v>10</v>
      </c>
      <c r="D12" s="1" t="s">
        <v>2</v>
      </c>
    </row>
    <row r="13" spans="2:15" x14ac:dyDescent="0.2">
      <c r="C13" s="1" t="s">
        <v>10</v>
      </c>
      <c r="D13" s="1" t="s">
        <v>3</v>
      </c>
    </row>
    <row r="14" spans="2:15" x14ac:dyDescent="0.2">
      <c r="B14">
        <v>1</v>
      </c>
      <c r="C14" s="1" t="s">
        <v>10</v>
      </c>
      <c r="D14" s="1" t="s">
        <v>7</v>
      </c>
      <c r="E14" t="s">
        <v>11</v>
      </c>
      <c r="F14" t="s">
        <v>12</v>
      </c>
      <c r="G14" t="s">
        <v>6</v>
      </c>
      <c r="H14" t="s">
        <v>13</v>
      </c>
      <c r="I14" t="s">
        <v>13</v>
      </c>
      <c r="K14" t="s">
        <v>14</v>
      </c>
      <c r="L14" s="1" t="s">
        <v>10</v>
      </c>
      <c r="M14" s="1" t="s">
        <v>7</v>
      </c>
      <c r="N14" t="s">
        <v>11</v>
      </c>
      <c r="O14" t="s">
        <v>12</v>
      </c>
    </row>
    <row r="15" spans="2:15" x14ac:dyDescent="0.2">
      <c r="C15" s="1"/>
    </row>
    <row r="16" spans="2:15" x14ac:dyDescent="0.2">
      <c r="C16" s="1" t="s">
        <v>15</v>
      </c>
      <c r="D16" s="1" t="s">
        <v>1</v>
      </c>
    </row>
    <row r="17" spans="2:7" x14ac:dyDescent="0.2">
      <c r="C17" s="1" t="s">
        <v>15</v>
      </c>
      <c r="D17" s="1" t="s">
        <v>2</v>
      </c>
    </row>
    <row r="18" spans="2:7" x14ac:dyDescent="0.2">
      <c r="C18" s="1" t="s">
        <v>15</v>
      </c>
      <c r="D18" s="1" t="s">
        <v>3</v>
      </c>
    </row>
    <row r="19" spans="2:7" x14ac:dyDescent="0.2">
      <c r="C19" s="1" t="s">
        <v>15</v>
      </c>
      <c r="D19" s="1" t="s">
        <v>7</v>
      </c>
    </row>
    <row r="20" spans="2:7" x14ac:dyDescent="0.2">
      <c r="C20" s="1"/>
    </row>
    <row r="21" spans="2:7" x14ac:dyDescent="0.2">
      <c r="C21" s="1" t="s">
        <v>16</v>
      </c>
      <c r="D21" s="1" t="s">
        <v>1</v>
      </c>
    </row>
    <row r="22" spans="2:7" x14ac:dyDescent="0.2">
      <c r="C22" s="1" t="s">
        <v>16</v>
      </c>
      <c r="D22" s="1" t="s">
        <v>2</v>
      </c>
    </row>
    <row r="23" spans="2:7" x14ac:dyDescent="0.2">
      <c r="C23" s="1" t="s">
        <v>16</v>
      </c>
      <c r="D23" s="1" t="s">
        <v>3</v>
      </c>
    </row>
    <row r="24" spans="2:7" x14ac:dyDescent="0.2">
      <c r="C24" s="1" t="s">
        <v>16</v>
      </c>
      <c r="D24" s="1" t="s">
        <v>7</v>
      </c>
    </row>
    <row r="28" spans="2:7" x14ac:dyDescent="0.2">
      <c r="C28" s="1" t="s">
        <v>17</v>
      </c>
      <c r="D28" s="1" t="s">
        <v>1</v>
      </c>
      <c r="F28" t="s">
        <v>18</v>
      </c>
    </row>
    <row r="29" spans="2:7" x14ac:dyDescent="0.2">
      <c r="B29">
        <v>1</v>
      </c>
      <c r="C29" s="1" t="s">
        <v>17</v>
      </c>
      <c r="D29" s="1" t="s">
        <v>2</v>
      </c>
      <c r="E29" t="s">
        <v>19</v>
      </c>
      <c r="F29" t="s">
        <v>5</v>
      </c>
      <c r="G29" t="s">
        <v>20</v>
      </c>
    </row>
    <row r="30" spans="2:7" x14ac:dyDescent="0.2">
      <c r="B30">
        <v>1</v>
      </c>
      <c r="C30" s="1" t="s">
        <v>17</v>
      </c>
      <c r="D30" s="1" t="s">
        <v>3</v>
      </c>
      <c r="E30" t="s">
        <v>4</v>
      </c>
    </row>
    <row r="31" spans="2:7" x14ac:dyDescent="0.2">
      <c r="C31" s="1" t="s">
        <v>17</v>
      </c>
      <c r="D31" s="1" t="s">
        <v>7</v>
      </c>
    </row>
    <row r="32" spans="2:7" x14ac:dyDescent="0.2">
      <c r="C32" s="1"/>
    </row>
    <row r="33" spans="2:7" x14ac:dyDescent="0.2">
      <c r="C33" s="1" t="s">
        <v>21</v>
      </c>
      <c r="D33" s="1" t="s">
        <v>1</v>
      </c>
    </row>
    <row r="34" spans="2:7" x14ac:dyDescent="0.2">
      <c r="C34" s="1" t="s">
        <v>21</v>
      </c>
      <c r="D34" s="1" t="s">
        <v>2</v>
      </c>
    </row>
    <row r="35" spans="2:7" x14ac:dyDescent="0.2">
      <c r="B35">
        <v>1</v>
      </c>
      <c r="C35" s="1" t="s">
        <v>21</v>
      </c>
      <c r="D35" s="1" t="s">
        <v>3</v>
      </c>
      <c r="E35" t="s">
        <v>22</v>
      </c>
      <c r="F35" t="s">
        <v>12</v>
      </c>
      <c r="G35" t="s">
        <v>23</v>
      </c>
    </row>
    <row r="36" spans="2:7" x14ac:dyDescent="0.2">
      <c r="C36" s="1" t="s">
        <v>21</v>
      </c>
      <c r="D36" s="1" t="s">
        <v>7</v>
      </c>
    </row>
    <row r="37" spans="2:7" x14ac:dyDescent="0.2">
      <c r="C37" s="1"/>
    </row>
    <row r="38" spans="2:7" x14ac:dyDescent="0.2">
      <c r="C38" s="1" t="s">
        <v>24</v>
      </c>
      <c r="D38" s="1" t="s">
        <v>1</v>
      </c>
    </row>
    <row r="39" spans="2:7" x14ac:dyDescent="0.2">
      <c r="C39" s="1" t="s">
        <v>24</v>
      </c>
      <c r="D39" s="1" t="s">
        <v>2</v>
      </c>
    </row>
    <row r="40" spans="2:7" x14ac:dyDescent="0.2">
      <c r="C40" s="1" t="s">
        <v>24</v>
      </c>
      <c r="D40" s="1" t="s">
        <v>3</v>
      </c>
    </row>
    <row r="41" spans="2:7" x14ac:dyDescent="0.2">
      <c r="B41">
        <v>1</v>
      </c>
      <c r="C41" s="1" t="s">
        <v>24</v>
      </c>
      <c r="D41" s="1" t="s">
        <v>7</v>
      </c>
    </row>
    <row r="42" spans="2:7" x14ac:dyDescent="0.2">
      <c r="C42" s="1"/>
    </row>
    <row r="43" spans="2:7" x14ac:dyDescent="0.2">
      <c r="C43" s="1" t="s">
        <v>25</v>
      </c>
      <c r="D43" s="1" t="s">
        <v>1</v>
      </c>
    </row>
    <row r="44" spans="2:7" x14ac:dyDescent="0.2">
      <c r="C44" s="1" t="s">
        <v>25</v>
      </c>
      <c r="D44" s="1" t="s">
        <v>2</v>
      </c>
    </row>
    <row r="45" spans="2:7" x14ac:dyDescent="0.2">
      <c r="C45" s="1" t="s">
        <v>25</v>
      </c>
      <c r="D45" s="1" t="s">
        <v>3</v>
      </c>
    </row>
    <row r="46" spans="2:7" x14ac:dyDescent="0.2">
      <c r="C46" s="1" t="s">
        <v>25</v>
      </c>
      <c r="D46" s="1" t="s">
        <v>7</v>
      </c>
    </row>
    <row r="49" spans="2:6" x14ac:dyDescent="0.2">
      <c r="C49" s="1" t="s">
        <v>26</v>
      </c>
      <c r="D49" s="1" t="s">
        <v>1</v>
      </c>
    </row>
    <row r="50" spans="2:6" x14ac:dyDescent="0.2">
      <c r="B50">
        <v>1</v>
      </c>
      <c r="C50" s="1" t="s">
        <v>26</v>
      </c>
      <c r="D50" s="1" t="s">
        <v>2</v>
      </c>
      <c r="E50" t="s">
        <v>19</v>
      </c>
      <c r="F50" t="s">
        <v>9</v>
      </c>
    </row>
    <row r="51" spans="2:6" x14ac:dyDescent="0.2">
      <c r="B51">
        <v>1</v>
      </c>
      <c r="C51" s="1" t="s">
        <v>26</v>
      </c>
      <c r="D51" s="1" t="s">
        <v>3</v>
      </c>
      <c r="E51" t="s">
        <v>4</v>
      </c>
      <c r="F51" t="s">
        <v>12</v>
      </c>
    </row>
    <row r="52" spans="2:6" x14ac:dyDescent="0.2">
      <c r="C52" s="1" t="s">
        <v>26</v>
      </c>
      <c r="D52" s="1" t="s">
        <v>7</v>
      </c>
    </row>
    <row r="53" spans="2:6" x14ac:dyDescent="0.2">
      <c r="C53" s="1"/>
    </row>
    <row r="54" spans="2:6" x14ac:dyDescent="0.2">
      <c r="C54" s="1" t="s">
        <v>27</v>
      </c>
      <c r="D54" s="1" t="s">
        <v>1</v>
      </c>
    </row>
    <row r="55" spans="2:6" x14ac:dyDescent="0.2">
      <c r="C55" s="1" t="s">
        <v>27</v>
      </c>
      <c r="D55" s="1" t="s">
        <v>2</v>
      </c>
    </row>
    <row r="56" spans="2:6" x14ac:dyDescent="0.2">
      <c r="B56">
        <v>1</v>
      </c>
      <c r="C56" s="1" t="s">
        <v>27</v>
      </c>
      <c r="D56" s="1" t="s">
        <v>3</v>
      </c>
      <c r="E56" t="s">
        <v>22</v>
      </c>
      <c r="F56" t="s">
        <v>28</v>
      </c>
    </row>
    <row r="57" spans="2:6" x14ac:dyDescent="0.2">
      <c r="B57">
        <v>1</v>
      </c>
      <c r="C57" s="1" t="s">
        <v>27</v>
      </c>
      <c r="D57" s="1" t="s">
        <v>7</v>
      </c>
      <c r="E57" t="s">
        <v>11</v>
      </c>
      <c r="F57" t="s">
        <v>29</v>
      </c>
    </row>
    <row r="58" spans="2:6" x14ac:dyDescent="0.2">
      <c r="C58" s="1"/>
    </row>
    <row r="59" spans="2:6" x14ac:dyDescent="0.2">
      <c r="C59" s="1" t="s">
        <v>30</v>
      </c>
      <c r="D59" s="1" t="s">
        <v>1</v>
      </c>
    </row>
    <row r="60" spans="2:6" x14ac:dyDescent="0.2">
      <c r="C60" s="1" t="s">
        <v>30</v>
      </c>
      <c r="D60" s="1" t="s">
        <v>2</v>
      </c>
    </row>
    <row r="61" spans="2:6" x14ac:dyDescent="0.2">
      <c r="C61" s="1" t="s">
        <v>30</v>
      </c>
      <c r="D61" s="1" t="s">
        <v>3</v>
      </c>
    </row>
    <row r="62" spans="2:6" x14ac:dyDescent="0.2">
      <c r="B62">
        <v>1</v>
      </c>
      <c r="C62" s="1" t="s">
        <v>30</v>
      </c>
      <c r="D62" s="1" t="s">
        <v>7</v>
      </c>
      <c r="E62" t="s">
        <v>31</v>
      </c>
      <c r="F62" t="s">
        <v>32</v>
      </c>
    </row>
    <row r="63" spans="2:6" x14ac:dyDescent="0.2">
      <c r="C63" s="1"/>
    </row>
    <row r="64" spans="2:6" x14ac:dyDescent="0.2">
      <c r="C64" s="1" t="s">
        <v>33</v>
      </c>
      <c r="D64" s="1" t="s">
        <v>1</v>
      </c>
    </row>
    <row r="65" spans="3:4" x14ac:dyDescent="0.2">
      <c r="C65" s="1" t="s">
        <v>33</v>
      </c>
      <c r="D65" s="1" t="s">
        <v>2</v>
      </c>
    </row>
    <row r="66" spans="3:4" x14ac:dyDescent="0.2">
      <c r="C66" s="1" t="s">
        <v>33</v>
      </c>
      <c r="D66" s="1" t="s">
        <v>3</v>
      </c>
    </row>
    <row r="67" spans="3:4" x14ac:dyDescent="0.2">
      <c r="C67" s="1" t="s">
        <v>33</v>
      </c>
      <c r="D67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2497-2F79-0F4C-947E-006C38998F0E}">
  <dimension ref="A1:AF81"/>
  <sheetViews>
    <sheetView tabSelected="1" topLeftCell="G1" zoomScale="106" zoomScaleNormal="106" workbookViewId="0">
      <selection activeCell="AA58" sqref="AA58"/>
    </sheetView>
  </sheetViews>
  <sheetFormatPr baseColWidth="10" defaultColWidth="10.6640625" defaultRowHeight="16" x14ac:dyDescent="0.2"/>
  <cols>
    <col min="3" max="5" width="10.6640625" style="15"/>
    <col min="9" max="10" width="10.6640625" style="15"/>
    <col min="11" max="11" width="12" style="15" customWidth="1"/>
    <col min="12" max="13" width="12" customWidth="1"/>
    <col min="17" max="17" width="13" customWidth="1"/>
    <col min="18" max="18" width="19.1640625" customWidth="1"/>
    <col min="19" max="19" width="14.1640625" customWidth="1"/>
  </cols>
  <sheetData>
    <row r="1" spans="1:32" ht="17" thickBot="1" x14ac:dyDescent="0.25">
      <c r="A1" s="2" t="s">
        <v>34</v>
      </c>
      <c r="C1" s="15" t="s">
        <v>35</v>
      </c>
    </row>
    <row r="2" spans="1:32" ht="17" thickBot="1" x14ac:dyDescent="0.25">
      <c r="A2" s="3" t="s">
        <v>36</v>
      </c>
      <c r="B2" s="4" t="s">
        <v>37</v>
      </c>
      <c r="C2" s="16" t="s">
        <v>38</v>
      </c>
      <c r="D2" s="15" t="s">
        <v>14</v>
      </c>
      <c r="E2" s="15" t="s">
        <v>39</v>
      </c>
      <c r="F2" s="4" t="s">
        <v>40</v>
      </c>
      <c r="G2" s="4" t="s">
        <v>37</v>
      </c>
      <c r="H2" s="4" t="s">
        <v>41</v>
      </c>
      <c r="I2" s="15" t="s">
        <v>14</v>
      </c>
      <c r="J2" s="15" t="s">
        <v>39</v>
      </c>
      <c r="K2" s="17" t="s">
        <v>42</v>
      </c>
      <c r="O2" t="s">
        <v>43</v>
      </c>
      <c r="P2" t="s">
        <v>44</v>
      </c>
      <c r="R2" s="7" t="s">
        <v>45</v>
      </c>
      <c r="S2" s="8" t="s">
        <v>46</v>
      </c>
      <c r="T2" s="9" t="s">
        <v>47</v>
      </c>
      <c r="U2" s="9" t="s">
        <v>48</v>
      </c>
      <c r="V2" s="9" t="s">
        <v>49</v>
      </c>
      <c r="W2" s="9" t="s">
        <v>50</v>
      </c>
      <c r="X2" s="9" t="s">
        <v>51</v>
      </c>
      <c r="Y2" s="9" t="s">
        <v>52</v>
      </c>
      <c r="Z2" s="8" t="s">
        <v>53</v>
      </c>
      <c r="AA2" s="10" t="s">
        <v>54</v>
      </c>
      <c r="AB2" s="10" t="s">
        <v>55</v>
      </c>
      <c r="AD2" t="b">
        <v>1</v>
      </c>
      <c r="AF2" s="11" t="s">
        <v>56</v>
      </c>
    </row>
    <row r="3" spans="1:32" x14ac:dyDescent="0.2">
      <c r="A3" s="5" t="s">
        <v>57</v>
      </c>
      <c r="B3" t="e">
        <f>VALUE(RTD("tt.rtd",,RTD("tt.rtd",,"Inst","ASX",A3),"ttq"))</f>
        <v>#N/A</v>
      </c>
      <c r="C3" s="15" cm="1">
        <f t="array" ref="C3">IFERROR(
  _xlfn.SWITCH($C$1,
    "vwap", ROUND(
      (RTD("tt.rtd",,RTD("tt.rtd",,"Inst","ASX",A3),"BidQty") * RTD("tt.rtd",,RTD("tt.rtd",,"Inst","ASX",A3),"Ask") +
       RTD("tt.rtd",,RTD("tt.rtd",,"Inst","ASX",A3),"AskQty") * RTD("tt.rtd",,RTD("tt.rtd",,"Inst","ASX",A3),"Bid")) /
      (RTD("tt.rtd",,RTD("tt.rtd",,"Inst","ASX",A3),"BidQty") + RTD("tt.rtd",,RTD("tt.rtd",,"Inst","ASX",A3),"AskQty")),
      3
    ),
    "settle", RTD("tt.rtd",,RTD("tt.rtd",,"Inst","ASX",A3),"Settle"),
    "mid", ROUND(
      (RTD("tt.rtd",,RTD("tt.rtd",,"Inst","ASX",A3),"Bid") + RTD("tt.rtd",,RTD("tt.rtd",,"Inst","ASX",A3),"Ask")) / 2,
      3
    ),
    0
  ),
  0
)</f>
        <v>0</v>
      </c>
      <c r="D3" s="15" t="e">
        <f>VALUE(RTD("tt.rtd",,RTD("tt.rtd",,"Inst","ASX",A3),"bid"))</f>
        <v>#N/A</v>
      </c>
      <c r="E3" s="15" t="e">
        <f>VALUE(RTD("tt.rtd",,RTD("tt.rtd",,"Inst","ASX",A3),"ask"))</f>
        <v>#N/A</v>
      </c>
      <c r="F3" s="1" t="s">
        <v>58</v>
      </c>
      <c r="G3" t="e">
        <f>VALUE(RTD("tt.rtd",,RTD("tt.rtd",,"Inst","ASX",F3),"ttq"))</f>
        <v>#N/A</v>
      </c>
      <c r="H3" cm="1">
        <f t="array" ref="H3">IFERROR(
  _xlfn.SWITCH($C$1,
    "vwap", ROUND(
      (RTD("tt.rtd",,RTD("tt.rtd",,"Inst","ASX",F3),"BidQty") * RTD("tt.rtd",,RTD("tt.rtd",,"Inst","ASX",F3),"Ask") +
       RTD("tt.rtd",,RTD("tt.rtd",,"Inst","ASX",F3),"AskQty") * RTD("tt.rtd",,RTD("tt.rtd",,"Inst","ASX",F3),"Bid")) /
      (RTD("tt.rtd",,RTD("tt.rtd",,"Inst","ASX",F3),"BidQty") + RTD("tt.rtd",,RTD("tt.rtd",,"Inst","ASX",F3),"AskQty")),
      3
    ),
    "settle", RTD("tt.rtd",,RTD("tt.rtd",,"Inst","ASX",F3),"Settle"),
    "mid", ROUND(
      (RTD("tt.rtd",,RTD("tt.rtd",,"Inst","ASX",F3),"Bid") + RTD("tt.rtd",,RTD("tt.rtd",,"Inst","ASX",F3),"Ask")) / 2,
      3
    ),
    0
  ),
  0
)</f>
        <v>0</v>
      </c>
      <c r="I3" s="15" t="e">
        <f>VALUE(RTD("tt.rtd",,RTD("tt.rtd",,"Inst","ASX",F3),"bid"))</f>
        <v>#N/A</v>
      </c>
      <c r="J3" s="15" t="e">
        <f>VALUE(RTD("tt.rtd",,RTD("tt.rtd",,"Inst","ASX",F3),"ask"))</f>
        <v>#N/A</v>
      </c>
      <c r="K3" s="18">
        <f t="shared" ref="K3:K9" si="0">C3-4*H3</f>
        <v>0</v>
      </c>
      <c r="L3" s="19">
        <v>45809</v>
      </c>
      <c r="O3">
        <v>0.14000000000000001</v>
      </c>
      <c r="P3">
        <v>-0.04</v>
      </c>
      <c r="Q3" t="b">
        <v>1</v>
      </c>
      <c r="R3" s="11" t="s">
        <v>56</v>
      </c>
      <c r="S3" s="11" t="s">
        <v>59</v>
      </c>
      <c r="T3" s="12">
        <f>$P3</f>
        <v>-0.04</v>
      </c>
      <c r="U3" s="11">
        <v>1</v>
      </c>
      <c r="V3" s="11">
        <v>0</v>
      </c>
      <c r="W3" s="11">
        <v>0</v>
      </c>
      <c r="X3" s="11">
        <v>0</v>
      </c>
      <c r="Y3" s="11" t="b">
        <f>Q3</f>
        <v>1</v>
      </c>
      <c r="Z3" s="11" t="s">
        <v>14</v>
      </c>
      <c r="AA3" s="11" t="b">
        <v>0</v>
      </c>
      <c r="AB3" s="14"/>
      <c r="AD3" t="b">
        <v>0</v>
      </c>
      <c r="AF3" s="11" t="s">
        <v>60</v>
      </c>
    </row>
    <row r="4" spans="1:32" x14ac:dyDescent="0.2">
      <c r="A4" s="5" t="s">
        <v>61</v>
      </c>
      <c r="B4" t="e">
        <f>VALUE(RTD("tt.rtd",,RTD("tt.rtd",,"Inst","ASX",A4),"ttq"))</f>
        <v>#N/A</v>
      </c>
      <c r="C4" s="15" cm="1">
        <f t="array" ref="C4">IFERROR(
  _xlfn.SWITCH($C$1,
    "vwap", ROUND(
      (RTD("tt.rtd",,RTD("tt.rtd",,"Inst","ASX",A4),"BidQty") * RTD("tt.rtd",,RTD("tt.rtd",,"Inst","ASX",A4),"Ask") +
       RTD("tt.rtd",,RTD("tt.rtd",,"Inst","ASX",A4),"AskQty") * RTD("tt.rtd",,RTD("tt.rtd",,"Inst","ASX",A4),"Bid")) /
      (RTD("tt.rtd",,RTD("tt.rtd",,"Inst","ASX",A4),"BidQty") + RTD("tt.rtd",,RTD("tt.rtd",,"Inst","ASX",A4),"AskQty")),
      3
    ),
    "settle", RTD("tt.rtd",,RTD("tt.rtd",,"Inst","ASX",A4),"Settle"),
    "mid", ROUND(
      (RTD("tt.rtd",,RTD("tt.rtd",,"Inst","ASX",A4),"Bid") + RTD("tt.rtd",,RTD("tt.rtd",,"Inst","ASX",A4),"Ask")) / 2,
      3
    ),
    0
  ),
  0
)</f>
        <v>0</v>
      </c>
      <c r="D4" s="15" t="e">
        <f>VALUE(RTD("tt.rtd",,RTD("tt.rtd",,"Inst","ASX",A4),"bid"))</f>
        <v>#N/A</v>
      </c>
      <c r="E4" s="15" t="e">
        <f>VALUE(RTD("tt.rtd",,RTD("tt.rtd",,"Inst","ASX",A4),"ask"))</f>
        <v>#N/A</v>
      </c>
      <c r="F4" s="1" t="s">
        <v>19</v>
      </c>
      <c r="G4" t="e">
        <f>VALUE(RTD("tt.rtd",,RTD("tt.rtd",,"Inst","ASX",F4),"ttq"))</f>
        <v>#N/A</v>
      </c>
      <c r="H4" cm="1">
        <f t="array" ref="H4">IFERROR(
  _xlfn.SWITCH($C$1,
    "vwap", ROUND(
      (RTD("tt.rtd",,RTD("tt.rtd",,"Inst","ASX",F4),"BidQty") * RTD("tt.rtd",,RTD("tt.rtd",,"Inst","ASX",F4),"Ask") +
       RTD("tt.rtd",,RTD("tt.rtd",,"Inst","ASX",F4),"AskQty") * RTD("tt.rtd",,RTD("tt.rtd",,"Inst","ASX",F4),"Bid")) /
      (RTD("tt.rtd",,RTD("tt.rtd",,"Inst","ASX",F4),"BidQty") + RTD("tt.rtd",,RTD("tt.rtd",,"Inst","ASX",F4),"AskQty")),
      3
    ),
    "settle", RTD("tt.rtd",,RTD("tt.rtd",,"Inst","ASX",F4),"Settle"),
    "mid", ROUND(
      (RTD("tt.rtd",,RTD("tt.rtd",,"Inst","ASX",F4),"Bid") + RTD("tt.rtd",,RTD("tt.rtd",,"Inst","ASX",F4),"Ask")) / 2,
      3
    ),
    0
  ),
  0
)</f>
        <v>0</v>
      </c>
      <c r="I4" s="15" t="e">
        <f>VALUE(RTD("tt.rtd",,RTD("tt.rtd",,"Inst","ASX",F4),"bid"))</f>
        <v>#N/A</v>
      </c>
      <c r="J4" s="15" t="e">
        <f>VALUE(RTD("tt.rtd",,RTD("tt.rtd",,"Inst","ASX",F4),"ask"))</f>
        <v>#N/A</v>
      </c>
      <c r="K4" s="18">
        <f t="shared" si="0"/>
        <v>0</v>
      </c>
      <c r="L4" s="19">
        <v>45901</v>
      </c>
      <c r="O4">
        <v>0.09</v>
      </c>
      <c r="P4">
        <v>-0.03</v>
      </c>
      <c r="Q4" t="b">
        <v>1</v>
      </c>
      <c r="R4" s="11" t="s">
        <v>60</v>
      </c>
      <c r="S4" s="11" t="s">
        <v>59</v>
      </c>
      <c r="T4" s="12">
        <f t="shared" ref="T4:T8" si="1">$P4</f>
        <v>-0.03</v>
      </c>
      <c r="U4" s="11">
        <v>1</v>
      </c>
      <c r="V4" s="11">
        <v>0</v>
      </c>
      <c r="W4" s="11">
        <v>0</v>
      </c>
      <c r="X4" s="11">
        <v>0</v>
      </c>
      <c r="Y4" s="11" t="b">
        <f t="shared" ref="Y4:Y16" si="2">Q4</f>
        <v>1</v>
      </c>
      <c r="Z4" s="11" t="s">
        <v>14</v>
      </c>
      <c r="AA4" s="11" t="b">
        <v>0</v>
      </c>
      <c r="AB4" s="14"/>
      <c r="AF4" s="11" t="s">
        <v>62</v>
      </c>
    </row>
    <row r="5" spans="1:32" x14ac:dyDescent="0.2">
      <c r="A5" s="5" t="s">
        <v>1</v>
      </c>
      <c r="B5" t="e">
        <f>VALUE(RTD("tt.rtd",,RTD("tt.rtd",,"Inst","ASX",A5),"ttq"))</f>
        <v>#N/A</v>
      </c>
      <c r="C5" s="15" cm="1">
        <f t="array" ref="C5">IFERROR(
  _xlfn.SWITCH($C$1,
    "vwap", ROUND(
      (RTD("tt.rtd",,RTD("tt.rtd",,"Inst","ASX",A5),"BidQty") * RTD("tt.rtd",,RTD("tt.rtd",,"Inst","ASX",A5),"Ask") +
       RTD("tt.rtd",,RTD("tt.rtd",,"Inst","ASX",A5),"AskQty") * RTD("tt.rtd",,RTD("tt.rtd",,"Inst","ASX",A5),"Bid")) /
      (RTD("tt.rtd",,RTD("tt.rtd",,"Inst","ASX",A5),"BidQty") + RTD("tt.rtd",,RTD("tt.rtd",,"Inst","ASX",A5),"AskQty")),
      3
    ),
    "settle", RTD("tt.rtd",,RTD("tt.rtd",,"Inst","ASX",A5),"Settle"),
    "mid", ROUND(
      (RTD("tt.rtd",,RTD("tt.rtd",,"Inst","ASX",A5),"Bid") + RTD("tt.rtd",,RTD("tt.rtd",,"Inst","ASX",A5),"Ask")) / 2,
      3
    ),
    0
  ),
  0
)</f>
        <v>0</v>
      </c>
      <c r="D5" s="15" t="e">
        <f>VALUE(RTD("tt.rtd",,RTD("tt.rtd",,"Inst","ASX",A5),"bid"))</f>
        <v>#N/A</v>
      </c>
      <c r="E5" s="15" t="e">
        <f>VALUE(RTD("tt.rtd",,RTD("tt.rtd",,"Inst","ASX",A5),"ask"))</f>
        <v>#N/A</v>
      </c>
      <c r="F5" s="1" t="s">
        <v>22</v>
      </c>
      <c r="G5" t="e">
        <f>VALUE(RTD("tt.rtd",,RTD("tt.rtd",,"Inst","ASX",F5),"ttq"))</f>
        <v>#N/A</v>
      </c>
      <c r="H5" cm="1">
        <f t="array" ref="H5">IFERROR(
  _xlfn.SWITCH($C$1,
    "vwap", ROUND(
      (RTD("tt.rtd",,RTD("tt.rtd",,"Inst","ASX",F5),"BidQty") * RTD("tt.rtd",,RTD("tt.rtd",,"Inst","ASX",F5),"Ask") +
       RTD("tt.rtd",,RTD("tt.rtd",,"Inst","ASX",F5),"AskQty") * RTD("tt.rtd",,RTD("tt.rtd",,"Inst","ASX",F5),"Bid")) /
      (RTD("tt.rtd",,RTD("tt.rtd",,"Inst","ASX",F5),"BidQty") + RTD("tt.rtd",,RTD("tt.rtd",,"Inst","ASX",F5),"AskQty")),
      3
    ),
    "settle", RTD("tt.rtd",,RTD("tt.rtd",,"Inst","ASX",F5),"Settle"),
    "mid", ROUND(
      (RTD("tt.rtd",,RTD("tt.rtd",,"Inst","ASX",F5),"Bid") + RTD("tt.rtd",,RTD("tt.rtd",,"Inst","ASX",F5),"Ask")) / 2,
      3
    ),
    0
  ),
  0
)</f>
        <v>0</v>
      </c>
      <c r="I5" s="15" t="e">
        <f>VALUE(RTD("tt.rtd",,RTD("tt.rtd",,"Inst","ASX",F5),"bid"))</f>
        <v>#N/A</v>
      </c>
      <c r="J5" s="15" t="e">
        <f>VALUE(RTD("tt.rtd",,RTD("tt.rtd",,"Inst","ASX",F5),"ask"))</f>
        <v>#N/A</v>
      </c>
      <c r="K5" s="18">
        <f t="shared" si="0"/>
        <v>0</v>
      </c>
      <c r="L5" s="19">
        <v>45992</v>
      </c>
      <c r="O5">
        <v>7.0000000000000007E-2</v>
      </c>
      <c r="P5">
        <v>-0.05</v>
      </c>
      <c r="Q5" t="b">
        <v>1</v>
      </c>
      <c r="R5" s="11" t="s">
        <v>62</v>
      </c>
      <c r="S5" s="11" t="s">
        <v>59</v>
      </c>
      <c r="T5" s="12">
        <f t="shared" si="1"/>
        <v>-0.05</v>
      </c>
      <c r="U5" s="11">
        <v>1</v>
      </c>
      <c r="V5" s="11">
        <v>0</v>
      </c>
      <c r="W5" s="11">
        <v>0</v>
      </c>
      <c r="X5" s="11">
        <v>0</v>
      </c>
      <c r="Y5" s="11" t="b">
        <f t="shared" si="2"/>
        <v>1</v>
      </c>
      <c r="Z5" s="11" t="s">
        <v>14</v>
      </c>
      <c r="AA5" s="11" t="b">
        <v>0</v>
      </c>
      <c r="AB5" s="14"/>
      <c r="AF5" s="11" t="s">
        <v>63</v>
      </c>
    </row>
    <row r="6" spans="1:32" x14ac:dyDescent="0.2">
      <c r="A6" s="5" t="s">
        <v>2</v>
      </c>
      <c r="B6" t="e">
        <f>VALUE(RTD("tt.rtd",,RTD("tt.rtd",,"Inst","ASX",A6),"ttq"))</f>
        <v>#N/A</v>
      </c>
      <c r="C6" s="15" cm="1">
        <f t="array" ref="C6">IFERROR(
  _xlfn.SWITCH($C$1,
    "vwap", ROUND(
      (RTD("tt.rtd",,RTD("tt.rtd",,"Inst","ASX",A6),"BidQty") * RTD("tt.rtd",,RTD("tt.rtd",,"Inst","ASX",A6),"Ask") +
       RTD("tt.rtd",,RTD("tt.rtd",,"Inst","ASX",A6),"AskQty") * RTD("tt.rtd",,RTD("tt.rtd",,"Inst","ASX",A6),"Bid")) /
      (RTD("tt.rtd",,RTD("tt.rtd",,"Inst","ASX",A6),"BidQty") + RTD("tt.rtd",,RTD("tt.rtd",,"Inst","ASX",A6),"AskQty")),
      3
    ),
    "settle", RTD("tt.rtd",,RTD("tt.rtd",,"Inst","ASX",A6),"Settle"),
    "mid", ROUND(
      (RTD("tt.rtd",,RTD("tt.rtd",,"Inst","ASX",A6),"Bid") + RTD("tt.rtd",,RTD("tt.rtd",,"Inst","ASX",A6),"Ask")) / 2,
      3
    ),
    0
  ),
  0
)</f>
        <v>0</v>
      </c>
      <c r="D6" s="15" t="e">
        <f>VALUE(RTD("tt.rtd",,RTD("tt.rtd",,"Inst","ASX",A6),"bid"))</f>
        <v>#N/A</v>
      </c>
      <c r="E6" s="15" t="e">
        <f>VALUE(RTD("tt.rtd",,RTD("tt.rtd",,"Inst","ASX",A6),"ask"))</f>
        <v>#N/A</v>
      </c>
      <c r="F6" s="1" t="s">
        <v>31</v>
      </c>
      <c r="G6" t="e">
        <f>VALUE(RTD("tt.rtd",,RTD("tt.rtd",,"Inst","ASX",F6),"ttq"))</f>
        <v>#N/A</v>
      </c>
      <c r="H6" cm="1">
        <f t="array" ref="H6">IFERROR(
  _xlfn.SWITCH($C$1,
    "vwap", ROUND(
      (RTD("tt.rtd",,RTD("tt.rtd",,"Inst","ASX",F6),"BidQty") * RTD("tt.rtd",,RTD("tt.rtd",,"Inst","ASX",F6),"Ask") +
       RTD("tt.rtd",,RTD("tt.rtd",,"Inst","ASX",F6),"AskQty") * RTD("tt.rtd",,RTD("tt.rtd",,"Inst","ASX",F6),"Bid")) /
      (RTD("tt.rtd",,RTD("tt.rtd",,"Inst","ASX",F6),"BidQty") + RTD("tt.rtd",,RTD("tt.rtd",,"Inst","ASX",F6),"AskQty")),
      3
    ),
    "settle", RTD("tt.rtd",,RTD("tt.rtd",,"Inst","ASX",F6),"Settle"),
    "mid", ROUND(
      (RTD("tt.rtd",,RTD("tt.rtd",,"Inst","ASX",F6),"Bid") + RTD("tt.rtd",,RTD("tt.rtd",,"Inst","ASX",F6),"Ask")) / 2,
      3
    ),
    0
  ),
  0
)</f>
        <v>0</v>
      </c>
      <c r="I6" s="15" t="e">
        <f>VALUE(RTD("tt.rtd",,RTD("tt.rtd",,"Inst","ASX",F6),"bid"))</f>
        <v>#N/A</v>
      </c>
      <c r="J6" s="15" t="e">
        <f>VALUE(RTD("tt.rtd",,RTD("tt.rtd",,"Inst","ASX",F6),"ask"))</f>
        <v>#N/A</v>
      </c>
      <c r="K6" s="18">
        <f t="shared" si="0"/>
        <v>0</v>
      </c>
      <c r="L6" s="19">
        <v>46082</v>
      </c>
      <c r="O6">
        <v>0.05</v>
      </c>
      <c r="P6">
        <v>-0.06</v>
      </c>
      <c r="Q6" t="b">
        <v>1</v>
      </c>
      <c r="R6" s="11" t="s">
        <v>63</v>
      </c>
      <c r="S6" s="11" t="s">
        <v>59</v>
      </c>
      <c r="T6" s="12">
        <f>$P6</f>
        <v>-0.06</v>
      </c>
      <c r="U6" s="11">
        <v>1</v>
      </c>
      <c r="V6" s="11">
        <v>0</v>
      </c>
      <c r="W6" s="11">
        <v>0</v>
      </c>
      <c r="X6" s="11">
        <v>0</v>
      </c>
      <c r="Y6" s="11" t="b">
        <f t="shared" si="2"/>
        <v>1</v>
      </c>
      <c r="Z6" s="11" t="s">
        <v>14</v>
      </c>
      <c r="AA6" s="11" t="b">
        <v>0</v>
      </c>
      <c r="AB6" s="14"/>
      <c r="AF6" s="11" t="s">
        <v>64</v>
      </c>
    </row>
    <row r="7" spans="1:32" x14ac:dyDescent="0.2">
      <c r="A7" s="5" t="s">
        <v>3</v>
      </c>
      <c r="B7" t="e">
        <f>VALUE(RTD("tt.rtd",,RTD("tt.rtd",,"Inst","ASX",A7),"ttq"))</f>
        <v>#N/A</v>
      </c>
      <c r="C7" s="15" cm="1">
        <f t="array" ref="C7">IFERROR(
  _xlfn.SWITCH($C$1,
    "vwap", ROUND(
      (RTD("tt.rtd",,RTD("tt.rtd",,"Inst","ASX",A7),"BidQty") * RTD("tt.rtd",,RTD("tt.rtd",,"Inst","ASX",A7),"Ask") +
       RTD("tt.rtd",,RTD("tt.rtd",,"Inst","ASX",A7),"AskQty") * RTD("tt.rtd",,RTD("tt.rtd",,"Inst","ASX",A7),"Bid")) /
      (RTD("tt.rtd",,RTD("tt.rtd",,"Inst","ASX",A7),"BidQty") + RTD("tt.rtd",,RTD("tt.rtd",,"Inst","ASX",A7),"AskQty")),
      3
    ),
    "settle", RTD("tt.rtd",,RTD("tt.rtd",,"Inst","ASX",A7),"Settle"),
    "mid", ROUND(
      (RTD("tt.rtd",,RTD("tt.rtd",,"Inst","ASX",A7),"Bid") + RTD("tt.rtd",,RTD("tt.rtd",,"Inst","ASX",A7),"Ask")) / 2,
      3
    ),
    0
  ),
  0
)</f>
        <v>0</v>
      </c>
      <c r="D7" s="15" t="e">
        <f>VALUE(RTD("tt.rtd",,RTD("tt.rtd",,"Inst","ASX",A7),"bid"))</f>
        <v>#N/A</v>
      </c>
      <c r="E7" s="15" t="e">
        <f>VALUE(RTD("tt.rtd",,RTD("tt.rtd",,"Inst","ASX",A7),"ask"))</f>
        <v>#N/A</v>
      </c>
      <c r="F7" s="1" t="s">
        <v>65</v>
      </c>
      <c r="G7" t="e">
        <f>VALUE(RTD("tt.rtd",,RTD("tt.rtd",,"Inst","ASX",F7),"ttq"))</f>
        <v>#N/A</v>
      </c>
      <c r="H7" cm="1">
        <f t="array" ref="H7">IFERROR(
  _xlfn.SWITCH($C$1,
    "vwap", ROUND(
      (RTD("tt.rtd",,RTD("tt.rtd",,"Inst","ASX",F7),"BidQty") * RTD("tt.rtd",,RTD("tt.rtd",,"Inst","ASX",F7),"Ask") +
       RTD("tt.rtd",,RTD("tt.rtd",,"Inst","ASX",F7),"AskQty") * RTD("tt.rtd",,RTD("tt.rtd",,"Inst","ASX",F7),"Bid")) /
      (RTD("tt.rtd",,RTD("tt.rtd",,"Inst","ASX",F7),"BidQty") + RTD("tt.rtd",,RTD("tt.rtd",,"Inst","ASX",F7),"AskQty")),
      3
    ),
    "settle", RTD("tt.rtd",,RTD("tt.rtd",,"Inst","ASX",F7),"Settle"),
    "mid", ROUND(
      (RTD("tt.rtd",,RTD("tt.rtd",,"Inst","ASX",F7),"Bid") + RTD("tt.rtd",,RTD("tt.rtd",,"Inst","ASX",F7),"Ask")) / 2,
      3
    ),
    0
  ),
  0
)</f>
        <v>0</v>
      </c>
      <c r="I7" s="15" t="e">
        <f>VALUE(RTD("tt.rtd",,RTD("tt.rtd",,"Inst","ASX",F7),"bid"))</f>
        <v>#N/A</v>
      </c>
      <c r="J7" s="15" t="e">
        <f>VALUE(RTD("tt.rtd",,RTD("tt.rtd",,"Inst","ASX",F7),"ask"))</f>
        <v>#N/A</v>
      </c>
      <c r="K7" s="18">
        <f t="shared" si="0"/>
        <v>0</v>
      </c>
      <c r="L7" s="19">
        <v>46174</v>
      </c>
      <c r="O7">
        <v>0.05</v>
      </c>
      <c r="P7">
        <v>-0.05</v>
      </c>
      <c r="Q7" t="b">
        <v>1</v>
      </c>
      <c r="R7" s="11" t="s">
        <v>64</v>
      </c>
      <c r="S7" s="11" t="s">
        <v>59</v>
      </c>
      <c r="T7" s="12">
        <f t="shared" si="1"/>
        <v>-0.05</v>
      </c>
      <c r="U7" s="11">
        <v>1</v>
      </c>
      <c r="V7" s="11">
        <v>0</v>
      </c>
      <c r="W7" s="11">
        <v>0</v>
      </c>
      <c r="X7" s="11">
        <v>0</v>
      </c>
      <c r="Y7" s="11" t="b">
        <f t="shared" si="2"/>
        <v>1</v>
      </c>
      <c r="Z7" s="11" t="s">
        <v>14</v>
      </c>
      <c r="AA7" s="11" t="b">
        <v>0</v>
      </c>
      <c r="AB7" s="14"/>
      <c r="AF7" s="11" t="s">
        <v>66</v>
      </c>
    </row>
    <row r="8" spans="1:32" x14ac:dyDescent="0.2">
      <c r="A8" s="5" t="s">
        <v>7</v>
      </c>
      <c r="B8" t="e">
        <f>VALUE(RTD("tt.rtd",,RTD("tt.rtd",,"Inst","ASX",A8),"ttq"))</f>
        <v>#N/A</v>
      </c>
      <c r="C8" s="15" cm="1">
        <f t="array" ref="C8">IFERROR(
  _xlfn.SWITCH($C$1,
    "vwap", ROUND(
      (RTD("tt.rtd",,RTD("tt.rtd",,"Inst","ASX",A8),"BidQty") * RTD("tt.rtd",,RTD("tt.rtd",,"Inst","ASX",A8),"Ask") +
       RTD("tt.rtd",,RTD("tt.rtd",,"Inst","ASX",A8),"AskQty") * RTD("tt.rtd",,RTD("tt.rtd",,"Inst","ASX",A8),"Bid")) /
      (RTD("tt.rtd",,RTD("tt.rtd",,"Inst","ASX",A8),"BidQty") + RTD("tt.rtd",,RTD("tt.rtd",,"Inst","ASX",A8),"AskQty")),
      3
    ),
    "settle", RTD("tt.rtd",,RTD("tt.rtd",,"Inst","ASX",A8),"Settle"),
    "mid", ROUND(
      (RTD("tt.rtd",,RTD("tt.rtd",,"Inst","ASX",A8),"Bid") + RTD("tt.rtd",,RTD("tt.rtd",,"Inst","ASX",A8),"Ask")) / 2,
      3
    ),
    0
  ),
  0
)</f>
        <v>0</v>
      </c>
      <c r="D8" s="15" t="e">
        <f>VALUE(RTD("tt.rtd",,RTD("tt.rtd",,"Inst","ASX",A8),"bid"))</f>
        <v>#N/A</v>
      </c>
      <c r="E8" s="15" t="e">
        <f>VALUE(RTD("tt.rtd",,RTD("tt.rtd",,"Inst","ASX",A8),"ask"))</f>
        <v>#N/A</v>
      </c>
      <c r="F8" s="1" t="s">
        <v>67</v>
      </c>
      <c r="G8" t="e">
        <f>VALUE(RTD("tt.rtd",,RTD("tt.rtd",,"Inst","ASX",F8),"ttq"))</f>
        <v>#N/A</v>
      </c>
      <c r="H8" cm="1">
        <f t="array" ref="H8">IFERROR(
  _xlfn.SWITCH($C$1,
    "vwap", ROUND(
      (RTD("tt.rtd",,RTD("tt.rtd",,"Inst","ASX",F8),"BidQty") * RTD("tt.rtd",,RTD("tt.rtd",,"Inst","ASX",F8),"Ask") +
       RTD("tt.rtd",,RTD("tt.rtd",,"Inst","ASX",F8),"AskQty") * RTD("tt.rtd",,RTD("tt.rtd",,"Inst","ASX",F8),"Bid")) /
      (RTD("tt.rtd",,RTD("tt.rtd",,"Inst","ASX",F8),"BidQty") + RTD("tt.rtd",,RTD("tt.rtd",,"Inst","ASX",F8),"AskQty")),
      3
    ),
    "settle", RTD("tt.rtd",,RTD("tt.rtd",,"Inst","ASX",F8),"Settle"),
    "mid", ROUND(
      (RTD("tt.rtd",,RTD("tt.rtd",,"Inst","ASX",F8),"Bid") + RTD("tt.rtd",,RTD("tt.rtd",,"Inst","ASX",F8),"Ask")) / 2,
      3
    ),
    0
  ),
  0
)</f>
        <v>0</v>
      </c>
      <c r="I8" s="15" t="e">
        <f>VALUE(RTD("tt.rtd",,RTD("tt.rtd",,"Inst","ASX",F8),"bid"))</f>
        <v>#N/A</v>
      </c>
      <c r="J8" s="15" t="e">
        <f>VALUE(RTD("tt.rtd",,RTD("tt.rtd",,"Inst","ASX",F8),"ask"))</f>
        <v>#N/A</v>
      </c>
      <c r="K8" s="18">
        <f t="shared" si="0"/>
        <v>0</v>
      </c>
      <c r="L8" s="19">
        <v>46266</v>
      </c>
      <c r="O8">
        <v>7.0000000000000007E-2</v>
      </c>
      <c r="P8">
        <v>-0.04</v>
      </c>
      <c r="Q8" t="b">
        <v>1</v>
      </c>
      <c r="R8" s="11" t="s">
        <v>66</v>
      </c>
      <c r="S8" s="11" t="s">
        <v>59</v>
      </c>
      <c r="T8" s="12">
        <f t="shared" si="1"/>
        <v>-0.04</v>
      </c>
      <c r="U8" s="11">
        <v>1</v>
      </c>
      <c r="V8" s="11">
        <v>0</v>
      </c>
      <c r="W8" s="11">
        <v>0</v>
      </c>
      <c r="X8" s="11">
        <v>0</v>
      </c>
      <c r="Y8" s="11" t="b">
        <f t="shared" si="2"/>
        <v>1</v>
      </c>
      <c r="Z8" s="11" t="s">
        <v>14</v>
      </c>
      <c r="AA8" s="11" t="b">
        <v>0</v>
      </c>
      <c r="AB8" s="14"/>
      <c r="AF8" s="11" t="s">
        <v>68</v>
      </c>
    </row>
    <row r="9" spans="1:32" x14ac:dyDescent="0.2">
      <c r="A9" s="5" t="s">
        <v>69</v>
      </c>
      <c r="B9" t="e">
        <f>VALUE(RTD("tt.rtd",,RTD("tt.rtd",,"Inst","ASX",A9),"ttq"))</f>
        <v>#N/A</v>
      </c>
      <c r="C9" s="15" cm="1">
        <f t="array" ref="C9">IFERROR(
  _xlfn.SWITCH($C$1,
    "vwap", ROUND(
      (RTD("tt.rtd",,RTD("tt.rtd",,"Inst","ASX",A9),"BidQty") * RTD("tt.rtd",,RTD("tt.rtd",,"Inst","ASX",A9),"Ask") +
       RTD("tt.rtd",,RTD("tt.rtd",,"Inst","ASX",A9),"AskQty") * RTD("tt.rtd",,RTD("tt.rtd",,"Inst","ASX",A9),"Bid")) /
      (RTD("tt.rtd",,RTD("tt.rtd",,"Inst","ASX",A9),"BidQty") + RTD("tt.rtd",,RTD("tt.rtd",,"Inst","ASX",A9),"AskQty")),
      3
    ),
    "settle", RTD("tt.rtd",,RTD("tt.rtd",,"Inst","ASX",A9),"Settle"),
    "mid", ROUND(
      (RTD("tt.rtd",,RTD("tt.rtd",,"Inst","ASX",A9),"Bid") + RTD("tt.rtd",,RTD("tt.rtd",,"Inst","ASX",A9),"Ask")) / 2,
      3
    ),
    0
  ),
  0
)</f>
        <v>0</v>
      </c>
      <c r="D9" s="15" t="e">
        <f>VALUE(RTD("tt.rtd",,RTD("tt.rtd",,"Inst","ASX",A9),"bid"))</f>
        <v>#N/A</v>
      </c>
      <c r="E9" s="15" t="e">
        <f>VALUE(RTD("tt.rtd",,RTD("tt.rtd",,"Inst","ASX",A9),"ask"))</f>
        <v>#N/A</v>
      </c>
      <c r="F9" s="1" t="s">
        <v>5</v>
      </c>
      <c r="G9" t="e">
        <f>VALUE(RTD("tt.rtd",,RTD("tt.rtd",,"Inst","ASX",F9),"ttq"))</f>
        <v>#N/A</v>
      </c>
      <c r="H9" cm="1">
        <f t="array" ref="H9">IFERROR(
  _xlfn.SWITCH($C$1,
    "vwap", ROUND(
      (RTD("tt.rtd",,RTD("tt.rtd",,"Inst","ASX",F9),"BidQty") * RTD("tt.rtd",,RTD("tt.rtd",,"Inst","ASX",F9),"Ask") +
       RTD("tt.rtd",,RTD("tt.rtd",,"Inst","ASX",F9),"AskQty") * RTD("tt.rtd",,RTD("tt.rtd",,"Inst","ASX",F9),"Bid")) /
      (RTD("tt.rtd",,RTD("tt.rtd",,"Inst","ASX",F9),"BidQty") + RTD("tt.rtd",,RTD("tt.rtd",,"Inst","ASX",F9),"AskQty")),
      3
    ),
    "settle", RTD("tt.rtd",,RTD("tt.rtd",,"Inst","ASX",F9),"Settle"),
    "mid", ROUND(
      (RTD("tt.rtd",,RTD("tt.rtd",,"Inst","ASX",F9),"Bid") + RTD("tt.rtd",,RTD("tt.rtd",,"Inst","ASX",F9),"Ask")) / 2,
      3
    ),
    0
  ),
  0
)</f>
        <v>0</v>
      </c>
      <c r="I9" s="15" t="e">
        <f>VALUE(RTD("tt.rtd",,RTD("tt.rtd",,"Inst","ASX",F9),"bid"))</f>
        <v>#N/A</v>
      </c>
      <c r="J9" s="15" t="e">
        <f>VALUE(RTD("tt.rtd",,RTD("tt.rtd",,"Inst","ASX",F9),"ask"))</f>
        <v>#N/A</v>
      </c>
      <c r="K9" s="18">
        <f t="shared" si="0"/>
        <v>0</v>
      </c>
      <c r="L9" s="19">
        <v>46357</v>
      </c>
      <c r="O9">
        <v>0.06</v>
      </c>
      <c r="P9">
        <v>-0.05</v>
      </c>
      <c r="Q9" t="b">
        <v>1</v>
      </c>
      <c r="R9" s="11" t="s">
        <v>68</v>
      </c>
      <c r="S9" s="11" t="s">
        <v>59</v>
      </c>
      <c r="T9" s="12"/>
      <c r="U9" s="11">
        <v>1</v>
      </c>
      <c r="V9" s="11">
        <v>0</v>
      </c>
      <c r="W9" s="11">
        <v>0</v>
      </c>
      <c r="X9" s="11">
        <v>0</v>
      </c>
      <c r="Y9" s="11" t="b">
        <f t="shared" si="2"/>
        <v>1</v>
      </c>
      <c r="Z9" s="11" t="s">
        <v>14</v>
      </c>
      <c r="AA9" s="11" t="b">
        <v>0</v>
      </c>
      <c r="AB9" s="14"/>
    </row>
    <row r="10" spans="1:32" x14ac:dyDescent="0.2">
      <c r="A10" s="20"/>
      <c r="K10" s="18"/>
      <c r="Q10" t="b">
        <v>1</v>
      </c>
      <c r="R10" s="11" t="s">
        <v>56</v>
      </c>
      <c r="S10" s="11" t="s">
        <v>59</v>
      </c>
      <c r="T10" s="12">
        <f>$O3</f>
        <v>0.14000000000000001</v>
      </c>
      <c r="U10" s="11">
        <v>1</v>
      </c>
      <c r="V10" s="11">
        <v>0</v>
      </c>
      <c r="W10" s="11">
        <v>0</v>
      </c>
      <c r="X10" s="11">
        <v>0</v>
      </c>
      <c r="Y10" s="11" t="b">
        <f t="shared" si="2"/>
        <v>1</v>
      </c>
      <c r="Z10" s="11" t="s">
        <v>39</v>
      </c>
      <c r="AA10" s="11" t="b">
        <v>0</v>
      </c>
      <c r="AB10" s="14"/>
    </row>
    <row r="11" spans="1:32" x14ac:dyDescent="0.2">
      <c r="A11" s="20"/>
      <c r="K11" s="18"/>
      <c r="Q11" t="b">
        <v>1</v>
      </c>
      <c r="R11" s="11" t="s">
        <v>60</v>
      </c>
      <c r="S11" s="11" t="s">
        <v>59</v>
      </c>
      <c r="T11" s="12">
        <f t="shared" ref="T11:T15" si="3">$O4</f>
        <v>0.09</v>
      </c>
      <c r="U11" s="11">
        <v>1</v>
      </c>
      <c r="V11" s="11">
        <v>0</v>
      </c>
      <c r="W11" s="11">
        <v>0</v>
      </c>
      <c r="X11" s="11">
        <v>0</v>
      </c>
      <c r="Y11" s="11" t="b">
        <f t="shared" si="2"/>
        <v>1</v>
      </c>
      <c r="Z11" s="11" t="s">
        <v>39</v>
      </c>
      <c r="AA11" s="11" t="b">
        <v>0</v>
      </c>
      <c r="AB11" s="14"/>
    </row>
    <row r="12" spans="1:32" x14ac:dyDescent="0.2">
      <c r="A12" s="20"/>
      <c r="K12" s="18"/>
      <c r="Q12" t="b">
        <v>1</v>
      </c>
      <c r="R12" s="11" t="s">
        <v>62</v>
      </c>
      <c r="S12" s="11" t="s">
        <v>59</v>
      </c>
      <c r="T12" s="12">
        <f t="shared" si="3"/>
        <v>7.0000000000000007E-2</v>
      </c>
      <c r="U12" s="11">
        <v>1</v>
      </c>
      <c r="V12" s="11">
        <v>0</v>
      </c>
      <c r="W12" s="11">
        <v>0</v>
      </c>
      <c r="X12" s="11">
        <v>0</v>
      </c>
      <c r="Y12" s="11" t="b">
        <f t="shared" si="2"/>
        <v>1</v>
      </c>
      <c r="Z12" s="11" t="s">
        <v>39</v>
      </c>
      <c r="AA12" s="11" t="b">
        <v>0</v>
      </c>
      <c r="AB12" s="14"/>
    </row>
    <row r="13" spans="1:32" x14ac:dyDescent="0.2">
      <c r="Q13" t="b">
        <v>1</v>
      </c>
      <c r="R13" s="11" t="s">
        <v>63</v>
      </c>
      <c r="S13" s="11" t="s">
        <v>59</v>
      </c>
      <c r="T13" s="12">
        <f t="shared" si="3"/>
        <v>0.05</v>
      </c>
      <c r="U13" s="11">
        <v>1</v>
      </c>
      <c r="V13" s="11">
        <v>0</v>
      </c>
      <c r="W13" s="11">
        <v>0</v>
      </c>
      <c r="X13" s="11">
        <v>0</v>
      </c>
      <c r="Y13" s="11" t="b">
        <f t="shared" si="2"/>
        <v>1</v>
      </c>
      <c r="Z13" s="11" t="s">
        <v>39</v>
      </c>
      <c r="AA13" s="11" t="b">
        <v>0</v>
      </c>
      <c r="AB13" s="14"/>
    </row>
    <row r="14" spans="1:32" x14ac:dyDescent="0.2">
      <c r="K14" s="18"/>
      <c r="Q14" t="b">
        <v>1</v>
      </c>
      <c r="R14" s="11" t="s">
        <v>64</v>
      </c>
      <c r="S14" s="11" t="s">
        <v>59</v>
      </c>
      <c r="T14" s="12">
        <f t="shared" si="3"/>
        <v>0.05</v>
      </c>
      <c r="U14" s="11">
        <v>1</v>
      </c>
      <c r="V14" s="11">
        <v>0</v>
      </c>
      <c r="W14" s="11">
        <v>0</v>
      </c>
      <c r="X14" s="11">
        <v>0</v>
      </c>
      <c r="Y14" s="11" t="b">
        <f t="shared" si="2"/>
        <v>1</v>
      </c>
      <c r="Z14" s="11" t="s">
        <v>39</v>
      </c>
      <c r="AA14" s="11" t="b">
        <v>0</v>
      </c>
      <c r="AB14" s="14"/>
    </row>
    <row r="15" spans="1:32" x14ac:dyDescent="0.2">
      <c r="H15" t="s">
        <v>70</v>
      </c>
      <c r="K15" s="18"/>
      <c r="Q15" t="b">
        <v>1</v>
      </c>
      <c r="R15" s="11" t="s">
        <v>66</v>
      </c>
      <c r="S15" s="11" t="s">
        <v>59</v>
      </c>
      <c r="T15" s="12">
        <f t="shared" si="3"/>
        <v>7.0000000000000007E-2</v>
      </c>
      <c r="U15" s="11">
        <v>1</v>
      </c>
      <c r="V15" s="11">
        <v>0</v>
      </c>
      <c r="W15" s="11">
        <v>0</v>
      </c>
      <c r="X15" s="11">
        <v>0</v>
      </c>
      <c r="Y15" s="11" t="b">
        <f t="shared" si="2"/>
        <v>1</v>
      </c>
      <c r="Z15" s="11" t="s">
        <v>39</v>
      </c>
      <c r="AA15" s="11" t="b">
        <v>0</v>
      </c>
      <c r="AB15" s="14"/>
    </row>
    <row r="16" spans="1:32" x14ac:dyDescent="0.2">
      <c r="K16" s="18"/>
      <c r="Q16" t="b">
        <v>1</v>
      </c>
      <c r="R16" s="11" t="s">
        <v>68</v>
      </c>
      <c r="S16" s="11" t="s">
        <v>59</v>
      </c>
      <c r="T16" s="12"/>
      <c r="U16" s="11">
        <v>1</v>
      </c>
      <c r="V16" s="11">
        <v>0</v>
      </c>
      <c r="W16" s="11">
        <v>0</v>
      </c>
      <c r="X16" s="11">
        <v>0</v>
      </c>
      <c r="Y16" s="11" t="b">
        <f t="shared" si="2"/>
        <v>1</v>
      </c>
      <c r="Z16" s="11" t="s">
        <v>39</v>
      </c>
      <c r="AA16" s="11" t="b">
        <v>0</v>
      </c>
      <c r="AB16" s="14"/>
    </row>
    <row r="17" spans="1:28" ht="17" thickBot="1" x14ac:dyDescent="0.25">
      <c r="K17" s="18"/>
      <c r="R17" s="11"/>
      <c r="S17" s="11"/>
      <c r="T17" s="12"/>
      <c r="U17" s="11"/>
      <c r="V17" s="11"/>
      <c r="W17" s="11"/>
      <c r="X17" s="11"/>
      <c r="Y17" s="11"/>
      <c r="Z17" s="11"/>
      <c r="AA17" s="11"/>
      <c r="AB17" s="14"/>
    </row>
    <row r="18" spans="1:28" ht="17" thickBot="1" x14ac:dyDescent="0.25">
      <c r="A18" s="3" t="s">
        <v>36</v>
      </c>
      <c r="B18" s="4"/>
      <c r="C18" s="16"/>
      <c r="D18" s="16"/>
      <c r="E18" s="16"/>
      <c r="F18" s="4" t="s">
        <v>71</v>
      </c>
      <c r="G18" s="4"/>
      <c r="H18" s="4"/>
      <c r="I18" s="15" t="s">
        <v>14</v>
      </c>
      <c r="J18" s="15" t="s">
        <v>39</v>
      </c>
      <c r="K18" s="17" t="s">
        <v>72</v>
      </c>
      <c r="O18" t="s">
        <v>43</v>
      </c>
      <c r="P18" t="s">
        <v>44</v>
      </c>
      <c r="R18" s="11"/>
      <c r="S18" s="11"/>
      <c r="T18" s="12"/>
      <c r="U18" s="11"/>
      <c r="V18" s="11"/>
      <c r="W18" s="11"/>
      <c r="X18" s="11"/>
      <c r="Y18" s="11"/>
      <c r="Z18" s="11"/>
      <c r="AA18" s="11"/>
      <c r="AB18" s="14"/>
    </row>
    <row r="19" spans="1:28" x14ac:dyDescent="0.2">
      <c r="A19" s="5" t="s">
        <v>57</v>
      </c>
      <c r="B19" t="e">
        <f>VALUE(RTD("tt.rtd",,RTD("tt.rtd",,"Inst","ASX",A19),"ttq"))</f>
        <v>#N/A</v>
      </c>
      <c r="C19" s="15" cm="1">
        <f t="array" ref="C19">IFERROR(
  _xlfn.SWITCH($C$1,
    "vwap", ROUND(
      (RTD("tt.rtd",,RTD("tt.rtd",,"Inst","ASX",A19),"BidQty") * RTD("tt.rtd",,RTD("tt.rtd",,"Inst","ASX",A19),"Ask") +
       RTD("tt.rtd",,RTD("tt.rtd",,"Inst","ASX",A19),"AskQty") * RTD("tt.rtd",,RTD("tt.rtd",,"Inst","ASX",A19),"Bid")) /
      (RTD("tt.rtd",,RTD("tt.rtd",,"Inst","ASX",A19),"BidQty") + RTD("tt.rtd",,RTD("tt.rtd",,"Inst","ASX",A19),"AskQty")),
      3
    ),
    "settle", RTD("tt.rtd",,RTD("tt.rtd",,"Inst","ASX",A19),"Settle"),
    "mid", ROUND(
      (RTD("tt.rtd",,RTD("tt.rtd",,"Inst","ASX",A19),"Bid") + RTD("tt.rtd",,RTD("tt.rtd",,"Inst","ASX",A19),"Ask")) / 2,
      3
    ),
    0
  ),
  0
)</f>
        <v>0</v>
      </c>
      <c r="D19" s="15" t="e">
        <f>VALUE(RTD("tt.rtd",,RTD("tt.rtd",,"Inst","ASX",A19),"bid"))</f>
        <v>#N/A</v>
      </c>
      <c r="E19" s="15" t="e">
        <f>VALUE(RTD("tt.rtd",,RTD("tt.rtd",,"Inst","ASX",A19),"ask"))</f>
        <v>#N/A</v>
      </c>
      <c r="F19" s="1" t="s">
        <v>73</v>
      </c>
      <c r="G19" t="e">
        <f>VALUE(RTD("tt.rtd",,RTD("tt.rtd",,"Inst","ASX",F19),"ttq"))</f>
        <v>#N/A</v>
      </c>
      <c r="H19" cm="1">
        <f t="array" ref="H19">IFERROR(
  _xlfn.SWITCH($C$1,
    "vwap", ROUND(
      (RTD("tt.rtd",,RTD("tt.rtd",,"Inst","ASX",F19),"BidQty") * RTD("tt.rtd",,RTD("tt.rtd",,"Inst","ASX",F19),"Ask") +
       RTD("tt.rtd",,RTD("tt.rtd",,"Inst","ASX",F19),"AskQty") * RTD("tt.rtd",,RTD("tt.rtd",,"Inst","ASX",F19),"Bid")) /
      (RTD("tt.rtd",,RTD("tt.rtd",,"Inst","ASX",F19),"BidQty") + RTD("tt.rtd",,RTD("tt.rtd",,"Inst","ASX",F19),"AskQty")),
      3
    ),
    "settle", RTD("tt.rtd",,RTD("tt.rtd",,"Inst","ASX",F19),"Settle"),
    "mid", ROUND(
      (RTD("tt.rtd",,RTD("tt.rtd",,"Inst","ASX",F19),"Bid") + RTD("tt.rtd",,RTD("tt.rtd",,"Inst","ASX",F19),"Ask")) / 2,
      3
    ),
    0
  ),
  0
)</f>
        <v>0</v>
      </c>
      <c r="I19" s="15" t="e">
        <f>VALUE(RTD("tt.rtd",,RTD("tt.rtd",,"Inst","ASX",F19),"bid"))</f>
        <v>#N/A</v>
      </c>
      <c r="J19" s="15" t="e">
        <f>VALUE(RTD("tt.rtd",,RTD("tt.rtd",,"Inst","ASX",F19),"ask"))</f>
        <v>#N/A</v>
      </c>
      <c r="K19" s="18">
        <f t="shared" ref="K19:K25" si="4">C19-2*H19</f>
        <v>0</v>
      </c>
      <c r="L19" s="19">
        <v>45809</v>
      </c>
      <c r="O19">
        <v>0.01</v>
      </c>
      <c r="P19">
        <v>-0.13</v>
      </c>
      <c r="R19" t="s">
        <v>74</v>
      </c>
      <c r="S19" s="11" t="s">
        <v>59</v>
      </c>
      <c r="T19" s="12"/>
      <c r="U19" s="11">
        <v>1</v>
      </c>
      <c r="V19" s="11">
        <v>0</v>
      </c>
      <c r="W19" s="11">
        <v>0</v>
      </c>
      <c r="X19" s="11">
        <v>0</v>
      </c>
      <c r="Y19" s="11">
        <f>Q19</f>
        <v>0</v>
      </c>
      <c r="Z19" s="11" t="s">
        <v>14</v>
      </c>
      <c r="AA19" s="11" t="b">
        <v>0</v>
      </c>
      <c r="AB19" s="14"/>
    </row>
    <row r="20" spans="1:28" x14ac:dyDescent="0.2">
      <c r="A20" s="5" t="s">
        <v>61</v>
      </c>
      <c r="B20" t="e">
        <f>VALUE(RTD("tt.rtd",,RTD("tt.rtd",,"Inst","ASX",A20),"ttq"))</f>
        <v>#N/A</v>
      </c>
      <c r="C20" s="15" cm="1">
        <f t="array" ref="C20">IFERROR(
  _xlfn.SWITCH($C$1,
    "vwap", ROUND(
      (RTD("tt.rtd",,RTD("tt.rtd",,"Inst","ASX",A20),"BidQty") * RTD("tt.rtd",,RTD("tt.rtd",,"Inst","ASX",A20),"Ask") +
       RTD("tt.rtd",,RTD("tt.rtd",,"Inst","ASX",A20),"AskQty") * RTD("tt.rtd",,RTD("tt.rtd",,"Inst","ASX",A20),"Bid")) /
      (RTD("tt.rtd",,RTD("tt.rtd",,"Inst","ASX",A20),"BidQty") + RTD("tt.rtd",,RTD("tt.rtd",,"Inst","ASX",A20),"AskQty")),
      3
    ),
    "settle", RTD("tt.rtd",,RTD("tt.rtd",,"Inst","ASX",A20),"Settle"),
    "mid", ROUND(
      (RTD("tt.rtd",,RTD("tt.rtd",,"Inst","ASX",A20),"Bid") + RTD("tt.rtd",,RTD("tt.rtd",,"Inst","ASX",A20),"Ask")) / 2,
      3
    ),
    0
  ),
  0
)</f>
        <v>0</v>
      </c>
      <c r="D20" s="15" t="e">
        <f>VALUE(RTD("tt.rtd",,RTD("tt.rtd",,"Inst","ASX",A20),"bid"))</f>
        <v>#N/A</v>
      </c>
      <c r="E20" s="15" t="e">
        <f>VALUE(RTD("tt.rtd",,RTD("tt.rtd",,"Inst","ASX",A20),"ask"))</f>
        <v>#N/A</v>
      </c>
      <c r="F20" s="1" t="s">
        <v>4</v>
      </c>
      <c r="G20" t="e">
        <f>VALUE(RTD("tt.rtd",,RTD("tt.rtd",,"Inst","ASX",F20),"ttq"))</f>
        <v>#N/A</v>
      </c>
      <c r="H20" cm="1">
        <f t="array" ref="H20">IFERROR(
  _xlfn.SWITCH($C$1,
    "vwap", ROUND(
      (RTD("tt.rtd",,RTD("tt.rtd",,"Inst","ASX",F20),"BidQty") * RTD("tt.rtd",,RTD("tt.rtd",,"Inst","ASX",F20),"Ask") +
       RTD("tt.rtd",,RTD("tt.rtd",,"Inst","ASX",F20),"AskQty") * RTD("tt.rtd",,RTD("tt.rtd",,"Inst","ASX",F20),"Bid")) /
      (RTD("tt.rtd",,RTD("tt.rtd",,"Inst","ASX",F20),"BidQty") + RTD("tt.rtd",,RTD("tt.rtd",,"Inst","ASX",F20),"AskQty")),
      3
    ),
    "settle", RTD("tt.rtd",,RTD("tt.rtd",,"Inst","ASX",F20),"Settle"),
    "mid", ROUND(
      (RTD("tt.rtd",,RTD("tt.rtd",,"Inst","ASX",F20),"Bid") + RTD("tt.rtd",,RTD("tt.rtd",,"Inst","ASX",F20),"Ask")) / 2,
      3
    ),
    0
  ),
  0
)</f>
        <v>0</v>
      </c>
      <c r="I20" s="15" t="e">
        <f>VALUE(RTD("tt.rtd",,RTD("tt.rtd",,"Inst","ASX",F20),"bid"))</f>
        <v>#N/A</v>
      </c>
      <c r="J20" s="15" t="e">
        <f>VALUE(RTD("tt.rtd",,RTD("tt.rtd",,"Inst","ASX",F20),"ask"))</f>
        <v>#N/A</v>
      </c>
      <c r="K20" s="18">
        <f t="shared" si="4"/>
        <v>0</v>
      </c>
      <c r="L20" s="19">
        <v>45901</v>
      </c>
      <c r="O20">
        <v>0</v>
      </c>
      <c r="P20">
        <v>-0.06</v>
      </c>
      <c r="R20" t="s">
        <v>75</v>
      </c>
      <c r="S20" s="11" t="s">
        <v>59</v>
      </c>
      <c r="T20" s="12"/>
      <c r="U20" s="11">
        <v>1</v>
      </c>
      <c r="V20" s="11">
        <v>0</v>
      </c>
      <c r="W20" s="11">
        <v>0</v>
      </c>
      <c r="X20" s="11">
        <v>0</v>
      </c>
      <c r="Y20" s="11">
        <f t="shared" ref="Y20:Y32" si="5">Q20</f>
        <v>0</v>
      </c>
      <c r="Z20" s="11" t="s">
        <v>14</v>
      </c>
      <c r="AA20" s="11" t="b">
        <v>0</v>
      </c>
      <c r="AB20" s="14"/>
    </row>
    <row r="21" spans="1:28" x14ac:dyDescent="0.2">
      <c r="A21" s="5" t="s">
        <v>1</v>
      </c>
      <c r="B21" t="e">
        <f>VALUE(RTD("tt.rtd",,RTD("tt.rtd",,"Inst","ASX",A21),"ttq"))</f>
        <v>#N/A</v>
      </c>
      <c r="C21" s="15" cm="1">
        <f t="array" ref="C21">IFERROR(
  _xlfn.SWITCH($C$1,
    "vwap", ROUND(
      (RTD("tt.rtd",,RTD("tt.rtd",,"Inst","ASX",A21),"BidQty") * RTD("tt.rtd",,RTD("tt.rtd",,"Inst","ASX",A21),"Ask") +
       RTD("tt.rtd",,RTD("tt.rtd",,"Inst","ASX",A21),"AskQty") * RTD("tt.rtd",,RTD("tt.rtd",,"Inst","ASX",A21),"Bid")) /
      (RTD("tt.rtd",,RTD("tt.rtd",,"Inst","ASX",A21),"BidQty") + RTD("tt.rtd",,RTD("tt.rtd",,"Inst","ASX",A21),"AskQty")),
      3
    ),
    "settle", RTD("tt.rtd",,RTD("tt.rtd",,"Inst","ASX",A21),"Settle"),
    "mid", ROUND(
      (RTD("tt.rtd",,RTD("tt.rtd",,"Inst","ASX",A21),"Bid") + RTD("tt.rtd",,RTD("tt.rtd",,"Inst","ASX",A21),"Ask")) / 2,
      3
    ),
    0
  ),
  0
)</f>
        <v>0</v>
      </c>
      <c r="D21" s="15" t="e">
        <f>VALUE(RTD("tt.rtd",,RTD("tt.rtd",,"Inst","ASX",A21),"bid"))</f>
        <v>#N/A</v>
      </c>
      <c r="E21" s="15" t="e">
        <f>VALUE(RTD("tt.rtd",,RTD("tt.rtd",,"Inst","ASX",A21),"ask"))</f>
        <v>#N/A</v>
      </c>
      <c r="F21" s="1" t="s">
        <v>11</v>
      </c>
      <c r="G21" t="e">
        <f>VALUE(RTD("tt.rtd",,RTD("tt.rtd",,"Inst","ASX",F21),"ttq"))</f>
        <v>#N/A</v>
      </c>
      <c r="H21" cm="1">
        <f t="array" ref="H21">IFERROR(
  _xlfn.SWITCH($C$1,
    "vwap", ROUND(
      (RTD("tt.rtd",,RTD("tt.rtd",,"Inst","ASX",F21),"BidQty") * RTD("tt.rtd",,RTD("tt.rtd",,"Inst","ASX",F21),"Ask") +
       RTD("tt.rtd",,RTD("tt.rtd",,"Inst","ASX",F21),"AskQty") * RTD("tt.rtd",,RTD("tt.rtd",,"Inst","ASX",F21),"Bid")) /
      (RTD("tt.rtd",,RTD("tt.rtd",,"Inst","ASX",F21),"BidQty") + RTD("tt.rtd",,RTD("tt.rtd",,"Inst","ASX",F21),"AskQty")),
      3
    ),
    "settle", RTD("tt.rtd",,RTD("tt.rtd",,"Inst","ASX",F21),"Settle"),
    "mid", ROUND(
      (RTD("tt.rtd",,RTD("tt.rtd",,"Inst","ASX",F21),"Bid") + RTD("tt.rtd",,RTD("tt.rtd",,"Inst","ASX",F21),"Ask")) / 2,
      3
    ),
    0
  ),
  0
)</f>
        <v>0</v>
      </c>
      <c r="I21" s="15" t="e">
        <f>VALUE(RTD("tt.rtd",,RTD("tt.rtd",,"Inst","ASX",F21),"bid"))</f>
        <v>#N/A</v>
      </c>
      <c r="J21" s="15" t="e">
        <f>VALUE(RTD("tt.rtd",,RTD("tt.rtd",,"Inst","ASX",F21),"ask"))</f>
        <v>#N/A</v>
      </c>
      <c r="K21" s="18">
        <f t="shared" si="4"/>
        <v>0</v>
      </c>
      <c r="L21" s="19">
        <v>45992</v>
      </c>
      <c r="O21">
        <v>0.01</v>
      </c>
      <c r="P21">
        <v>-0.05</v>
      </c>
      <c r="R21" t="s">
        <v>76</v>
      </c>
      <c r="S21" s="11" t="s">
        <v>59</v>
      </c>
      <c r="T21" s="12"/>
      <c r="U21" s="11">
        <v>1</v>
      </c>
      <c r="V21" s="11">
        <v>0</v>
      </c>
      <c r="W21" s="11">
        <v>0</v>
      </c>
      <c r="X21" s="11">
        <v>0</v>
      </c>
      <c r="Y21" s="11">
        <f t="shared" si="5"/>
        <v>0</v>
      </c>
      <c r="Z21" s="11" t="s">
        <v>14</v>
      </c>
      <c r="AA21" s="11" t="b">
        <v>0</v>
      </c>
      <c r="AB21" s="14"/>
    </row>
    <row r="22" spans="1:28" x14ac:dyDescent="0.2">
      <c r="A22" s="5" t="s">
        <v>2</v>
      </c>
      <c r="B22" t="e">
        <f>VALUE(RTD("tt.rtd",,RTD("tt.rtd",,"Inst","ASX",A22),"ttq"))</f>
        <v>#N/A</v>
      </c>
      <c r="C22" s="15" cm="1">
        <f t="array" ref="C22">IFERROR(
  _xlfn.SWITCH($C$1,
    "vwap", ROUND(
      (RTD("tt.rtd",,RTD("tt.rtd",,"Inst","ASX",A22),"BidQty") * RTD("tt.rtd",,RTD("tt.rtd",,"Inst","ASX",A22),"Ask") +
       RTD("tt.rtd",,RTD("tt.rtd",,"Inst","ASX",A22),"AskQty") * RTD("tt.rtd",,RTD("tt.rtd",,"Inst","ASX",A22),"Bid")) /
      (RTD("tt.rtd",,RTD("tt.rtd",,"Inst","ASX",A22),"BidQty") + RTD("tt.rtd",,RTD("tt.rtd",,"Inst","ASX",A22),"AskQty")),
      3
    ),
    "settle", RTD("tt.rtd",,RTD("tt.rtd",,"Inst","ASX",A22),"Settle"),
    "mid", ROUND(
      (RTD("tt.rtd",,RTD("tt.rtd",,"Inst","ASX",A22),"Bid") + RTD("tt.rtd",,RTD("tt.rtd",,"Inst","ASX",A22),"Ask")) / 2,
      3
    ),
    0
  ),
  0
)</f>
        <v>0</v>
      </c>
      <c r="D22" s="15" t="e">
        <f>VALUE(RTD("tt.rtd",,RTD("tt.rtd",,"Inst","ASX",A22),"bid"))</f>
        <v>#N/A</v>
      </c>
      <c r="E22" s="15" t="e">
        <f>VALUE(RTD("tt.rtd",,RTD("tt.rtd",,"Inst","ASX",A22),"ask"))</f>
        <v>#N/A</v>
      </c>
      <c r="F22" s="1" t="s">
        <v>77</v>
      </c>
      <c r="G22" t="e">
        <f>VALUE(RTD("tt.rtd",,RTD("tt.rtd",,"Inst","ASX",F22),"ttq"))</f>
        <v>#N/A</v>
      </c>
      <c r="H22" cm="1">
        <f t="array" ref="H22">IFERROR(
  _xlfn.SWITCH($C$1,
    "vwap", ROUND(
      (RTD("tt.rtd",,RTD("tt.rtd",,"Inst","ASX",F22),"BidQty") * RTD("tt.rtd",,RTD("tt.rtd",,"Inst","ASX",F22),"Ask") +
       RTD("tt.rtd",,RTD("tt.rtd",,"Inst","ASX",F22),"AskQty") * RTD("tt.rtd",,RTD("tt.rtd",,"Inst","ASX",F22),"Bid")) /
      (RTD("tt.rtd",,RTD("tt.rtd",,"Inst","ASX",F22),"BidQty") + RTD("tt.rtd",,RTD("tt.rtd",,"Inst","ASX",F22),"AskQty")),
      3
    ),
    "settle", RTD("tt.rtd",,RTD("tt.rtd",,"Inst","ASX",F22),"Settle"),
    "mid", ROUND(
      (RTD("tt.rtd",,RTD("tt.rtd",,"Inst","ASX",F22),"Bid") + RTD("tt.rtd",,RTD("tt.rtd",,"Inst","ASX",F22),"Ask")) / 2,
      3
    ),
    0
  ),
  0
)</f>
        <v>0</v>
      </c>
      <c r="I22" s="15" t="e">
        <f>VALUE(RTD("tt.rtd",,RTD("tt.rtd",,"Inst","ASX",F22),"bid"))</f>
        <v>#N/A</v>
      </c>
      <c r="J22" s="15" t="e">
        <f>VALUE(RTD("tt.rtd",,RTD("tt.rtd",,"Inst","ASX",F22),"ask"))</f>
        <v>#N/A</v>
      </c>
      <c r="K22" s="18">
        <f t="shared" si="4"/>
        <v>0</v>
      </c>
      <c r="L22" s="19">
        <v>46082</v>
      </c>
      <c r="O22">
        <v>0.02</v>
      </c>
      <c r="P22">
        <v>-0.04</v>
      </c>
      <c r="R22" t="s">
        <v>78</v>
      </c>
      <c r="S22" s="11" t="s">
        <v>59</v>
      </c>
      <c r="T22" s="12"/>
      <c r="U22" s="11">
        <v>1</v>
      </c>
      <c r="V22" s="11">
        <v>0</v>
      </c>
      <c r="W22" s="11">
        <v>0</v>
      </c>
      <c r="X22" s="11">
        <v>0</v>
      </c>
      <c r="Y22" s="11">
        <f t="shared" si="5"/>
        <v>0</v>
      </c>
      <c r="Z22" s="11" t="s">
        <v>14</v>
      </c>
      <c r="AA22" s="11" t="b">
        <v>0</v>
      </c>
      <c r="AB22" s="14"/>
    </row>
    <row r="23" spans="1:28" x14ac:dyDescent="0.2">
      <c r="A23" s="5" t="s">
        <v>3</v>
      </c>
      <c r="B23" t="e">
        <f>VALUE(RTD("tt.rtd",,RTD("tt.rtd",,"Inst","ASX",A23),"ttq"))</f>
        <v>#N/A</v>
      </c>
      <c r="C23" s="15" cm="1">
        <f t="array" ref="C23">IFERROR(
  _xlfn.SWITCH($C$1,
    "vwap", ROUND(
      (RTD("tt.rtd",,RTD("tt.rtd",,"Inst","ASX",A23),"BidQty") * RTD("tt.rtd",,RTD("tt.rtd",,"Inst","ASX",A23),"Ask") +
       RTD("tt.rtd",,RTD("tt.rtd",,"Inst","ASX",A23),"AskQty") * RTD("tt.rtd",,RTD("tt.rtd",,"Inst","ASX",A23),"Bid")) /
      (RTD("tt.rtd",,RTD("tt.rtd",,"Inst","ASX",A23),"BidQty") + RTD("tt.rtd",,RTD("tt.rtd",,"Inst","ASX",A23),"AskQty")),
      3
    ),
    "settle", RTD("tt.rtd",,RTD("tt.rtd",,"Inst","ASX",A23),"Settle"),
    "mid", ROUND(
      (RTD("tt.rtd",,RTD("tt.rtd",,"Inst","ASX",A23),"Bid") + RTD("tt.rtd",,RTD("tt.rtd",,"Inst","ASX",A23),"Ask")) / 2,
      3
    ),
    0
  ),
  0
)</f>
        <v>0</v>
      </c>
      <c r="D23" s="15" t="e">
        <f>VALUE(RTD("tt.rtd",,RTD("tt.rtd",,"Inst","ASX",A23),"bid"))</f>
        <v>#N/A</v>
      </c>
      <c r="E23" s="15" t="e">
        <f>VALUE(RTD("tt.rtd",,RTD("tt.rtd",,"Inst","ASX",A23),"ask"))</f>
        <v>#N/A</v>
      </c>
      <c r="F23" s="1" t="s">
        <v>79</v>
      </c>
      <c r="G23" t="e">
        <f>VALUE(RTD("tt.rtd",,RTD("tt.rtd",,"Inst","ASX",F23),"ttq"))</f>
        <v>#N/A</v>
      </c>
      <c r="H23" cm="1">
        <f t="array" ref="H23">IFERROR(
  _xlfn.SWITCH($C$1,
    "vwap", ROUND(
      (RTD("tt.rtd",,RTD("tt.rtd",,"Inst","ASX",F23),"BidQty") * RTD("tt.rtd",,RTD("tt.rtd",,"Inst","ASX",F23),"Ask") +
       RTD("tt.rtd",,RTD("tt.rtd",,"Inst","ASX",F23),"AskQty") * RTD("tt.rtd",,RTD("tt.rtd",,"Inst","ASX",F23),"Bid")) /
      (RTD("tt.rtd",,RTD("tt.rtd",,"Inst","ASX",F23),"BidQty") + RTD("tt.rtd",,RTD("tt.rtd",,"Inst","ASX",F23),"AskQty")),
      3
    ),
    "settle", RTD("tt.rtd",,RTD("tt.rtd",,"Inst","ASX",F23),"Settle"),
    "mid", ROUND(
      (RTD("tt.rtd",,RTD("tt.rtd",,"Inst","ASX",F23),"Bid") + RTD("tt.rtd",,RTD("tt.rtd",,"Inst","ASX",F23),"Ask")) / 2,
      3
    ),
    0
  ),
  0
)</f>
        <v>0</v>
      </c>
      <c r="I23" s="15" t="e">
        <f>VALUE(RTD("tt.rtd",,RTD("tt.rtd",,"Inst","ASX",F23),"bid"))</f>
        <v>#N/A</v>
      </c>
      <c r="J23" s="15" t="e">
        <f>VALUE(RTD("tt.rtd",,RTD("tt.rtd",,"Inst","ASX",F23),"ask"))</f>
        <v>#N/A</v>
      </c>
      <c r="K23" s="18">
        <f t="shared" si="4"/>
        <v>0</v>
      </c>
      <c r="L23" s="19">
        <v>46174</v>
      </c>
      <c r="O23">
        <v>0.03</v>
      </c>
      <c r="P23">
        <v>-0.03</v>
      </c>
      <c r="R23" t="s">
        <v>80</v>
      </c>
      <c r="S23" s="11" t="s">
        <v>59</v>
      </c>
      <c r="T23" s="12"/>
      <c r="U23" s="11">
        <v>1</v>
      </c>
      <c r="V23" s="11">
        <v>0</v>
      </c>
      <c r="W23" s="11">
        <v>0</v>
      </c>
      <c r="X23" s="11">
        <v>0</v>
      </c>
      <c r="Y23" s="11">
        <f t="shared" si="5"/>
        <v>0</v>
      </c>
      <c r="Z23" s="11" t="s">
        <v>14</v>
      </c>
      <c r="AA23" s="11" t="b">
        <v>0</v>
      </c>
      <c r="AB23" s="14"/>
    </row>
    <row r="24" spans="1:28" x14ac:dyDescent="0.2">
      <c r="A24" s="5" t="s">
        <v>7</v>
      </c>
      <c r="B24" t="e">
        <f>VALUE(RTD("tt.rtd",,RTD("tt.rtd",,"Inst","ASX",A24),"ttq"))</f>
        <v>#N/A</v>
      </c>
      <c r="C24" s="15" cm="1">
        <f t="array" ref="C24">IFERROR(
  _xlfn.SWITCH($C$1,
    "vwap", ROUND(
      (RTD("tt.rtd",,RTD("tt.rtd",,"Inst","ASX",A24),"BidQty") * RTD("tt.rtd",,RTD("tt.rtd",,"Inst","ASX",A24),"Ask") +
       RTD("tt.rtd",,RTD("tt.rtd",,"Inst","ASX",A24),"AskQty") * RTD("tt.rtd",,RTD("tt.rtd",,"Inst","ASX",A24),"Bid")) /
      (RTD("tt.rtd",,RTD("tt.rtd",,"Inst","ASX",A24),"BidQty") + RTD("tt.rtd",,RTD("tt.rtd",,"Inst","ASX",A24),"AskQty")),
      3
    ),
    "settle", RTD("tt.rtd",,RTD("tt.rtd",,"Inst","ASX",A24),"Settle"),
    "mid", ROUND(
      (RTD("tt.rtd",,RTD("tt.rtd",,"Inst","ASX",A24),"Bid") + RTD("tt.rtd",,RTD("tt.rtd",,"Inst","ASX",A24),"Ask")) / 2,
      3
    ),
    0
  ),
  0
)</f>
        <v>0</v>
      </c>
      <c r="D24" s="15" t="e">
        <f>VALUE(RTD("tt.rtd",,RTD("tt.rtd",,"Inst","ASX",A24),"bid"))</f>
        <v>#N/A</v>
      </c>
      <c r="E24" s="15" t="e">
        <f>VALUE(RTD("tt.rtd",,RTD("tt.rtd",,"Inst","ASX",A24),"ask"))</f>
        <v>#N/A</v>
      </c>
      <c r="F24" s="1" t="s">
        <v>81</v>
      </c>
      <c r="G24" t="e">
        <f>VALUE(RTD("tt.rtd",,RTD("tt.rtd",,"Inst","ASX",F24),"ttq"))</f>
        <v>#N/A</v>
      </c>
      <c r="H24" cm="1">
        <f t="array" ref="H24">IFERROR(
  _xlfn.SWITCH($C$1,
    "vwap", ROUND(
      (RTD("tt.rtd",,RTD("tt.rtd",,"Inst","ASX",F24),"BidQty") * RTD("tt.rtd",,RTD("tt.rtd",,"Inst","ASX",F24),"Ask") +
       RTD("tt.rtd",,RTD("tt.rtd",,"Inst","ASX",F24),"AskQty") * RTD("tt.rtd",,RTD("tt.rtd",,"Inst","ASX",F24),"Bid")) /
      (RTD("tt.rtd",,RTD("tt.rtd",,"Inst","ASX",F24),"BidQty") + RTD("tt.rtd",,RTD("tt.rtd",,"Inst","ASX",F24),"AskQty")),
      3
    ),
    "settle", RTD("tt.rtd",,RTD("tt.rtd",,"Inst","ASX",F24),"Settle"),
    "mid", ROUND(
      (RTD("tt.rtd",,RTD("tt.rtd",,"Inst","ASX",F24),"Bid") + RTD("tt.rtd",,RTD("tt.rtd",,"Inst","ASX",F24),"Ask")) / 2,
      3
    ),
    0
  ),
  0
)</f>
        <v>0</v>
      </c>
      <c r="I24" s="15" t="e">
        <f>VALUE(RTD("tt.rtd",,RTD("tt.rtd",,"Inst","ASX",F24),"bid"))</f>
        <v>#N/A</v>
      </c>
      <c r="J24" s="15" t="e">
        <f>VALUE(RTD("tt.rtd",,RTD("tt.rtd",,"Inst","ASX",F24),"ask"))</f>
        <v>#N/A</v>
      </c>
      <c r="K24" s="18">
        <f t="shared" si="4"/>
        <v>0</v>
      </c>
      <c r="L24" s="19">
        <v>46266</v>
      </c>
      <c r="O24">
        <v>0.04</v>
      </c>
      <c r="P24">
        <v>-0.03</v>
      </c>
      <c r="R24" t="s">
        <v>82</v>
      </c>
      <c r="S24" s="11" t="s">
        <v>59</v>
      </c>
      <c r="T24" s="12"/>
      <c r="U24" s="11">
        <v>1</v>
      </c>
      <c r="V24" s="11">
        <v>0</v>
      </c>
      <c r="W24" s="11">
        <v>0</v>
      </c>
      <c r="X24" s="11">
        <v>0</v>
      </c>
      <c r="Y24" s="11">
        <f t="shared" si="5"/>
        <v>0</v>
      </c>
      <c r="Z24" s="11" t="s">
        <v>14</v>
      </c>
      <c r="AA24" s="11" t="b">
        <v>0</v>
      </c>
      <c r="AB24" s="14"/>
    </row>
    <row r="25" spans="1:28" x14ac:dyDescent="0.2">
      <c r="A25" s="5" t="s">
        <v>69</v>
      </c>
      <c r="B25" t="e">
        <f>VALUE(RTD("tt.rtd",,RTD("tt.rtd",,"Inst","ASX",A25),"ttq"))</f>
        <v>#N/A</v>
      </c>
      <c r="C25" s="15" cm="1">
        <f t="array" ref="C25">IFERROR(
  _xlfn.SWITCH($C$1,
    "vwap", ROUND(
      (RTD("tt.rtd",,RTD("tt.rtd",,"Inst","ASX",A25),"BidQty") * RTD("tt.rtd",,RTD("tt.rtd",,"Inst","ASX",A25),"Ask") +
       RTD("tt.rtd",,RTD("tt.rtd",,"Inst","ASX",A25),"AskQty") * RTD("tt.rtd",,RTD("tt.rtd",,"Inst","ASX",A25),"Bid")) /
      (RTD("tt.rtd",,RTD("tt.rtd",,"Inst","ASX",A25),"BidQty") + RTD("tt.rtd",,RTD("tt.rtd",,"Inst","ASX",A25),"AskQty")),
      3
    ),
    "settle", RTD("tt.rtd",,RTD("tt.rtd",,"Inst","ASX",A25),"Settle"),
    "mid", ROUND(
      (RTD("tt.rtd",,RTD("tt.rtd",,"Inst","ASX",A25),"Bid") + RTD("tt.rtd",,RTD("tt.rtd",,"Inst","ASX",A25),"Ask")) / 2,
      3
    ),
    0
  ),
  0
)</f>
        <v>0</v>
      </c>
      <c r="D25" s="15" t="e">
        <f>VALUE(RTD("tt.rtd",,RTD("tt.rtd",,"Inst","ASX",A25),"bid"))</f>
        <v>#N/A</v>
      </c>
      <c r="E25" s="15" t="e">
        <f>VALUE(RTD("tt.rtd",,RTD("tt.rtd",,"Inst","ASX",A25),"ask"))</f>
        <v>#N/A</v>
      </c>
      <c r="F25" s="1" t="s">
        <v>9</v>
      </c>
      <c r="G25" t="e">
        <f>VALUE(RTD("tt.rtd",,RTD("tt.rtd",,"Inst","ASX",F25),"ttq"))</f>
        <v>#N/A</v>
      </c>
      <c r="H25" cm="1">
        <f t="array" ref="H25">IFERROR(
  _xlfn.SWITCH($C$1,
    "vwap", ROUND(
      (RTD("tt.rtd",,RTD("tt.rtd",,"Inst","ASX",F25),"BidQty") * RTD("tt.rtd",,RTD("tt.rtd",,"Inst","ASX",F25),"Ask") +
       RTD("tt.rtd",,RTD("tt.rtd",,"Inst","ASX",F25),"AskQty") * RTD("tt.rtd",,RTD("tt.rtd",,"Inst","ASX",F25),"Bid")) /
      (RTD("tt.rtd",,RTD("tt.rtd",,"Inst","ASX",F25),"BidQty") + RTD("tt.rtd",,RTD("tt.rtd",,"Inst","ASX",F25),"AskQty")),
      3
    ),
    "settle", RTD("tt.rtd",,RTD("tt.rtd",,"Inst","ASX",F25),"Settle"),
    "mid", ROUND(
      (RTD("tt.rtd",,RTD("tt.rtd",,"Inst","ASX",F25),"Bid") + RTD("tt.rtd",,RTD("tt.rtd",,"Inst","ASX",F25),"Ask")) / 2,
      3
    ),
    0
  ),
  0
)</f>
        <v>0</v>
      </c>
      <c r="I25" s="15" t="e">
        <f>VALUE(RTD("tt.rtd",,RTD("tt.rtd",,"Inst","ASX",F25),"bid"))</f>
        <v>#N/A</v>
      </c>
      <c r="J25" s="15" t="e">
        <f>VALUE(RTD("tt.rtd",,RTD("tt.rtd",,"Inst","ASX",F25),"ask"))</f>
        <v>#N/A</v>
      </c>
      <c r="K25" s="18">
        <f t="shared" si="4"/>
        <v>0</v>
      </c>
      <c r="L25" s="19">
        <v>46357</v>
      </c>
      <c r="O25">
        <v>0.02</v>
      </c>
      <c r="P25">
        <v>-0.01</v>
      </c>
      <c r="R25" t="s">
        <v>83</v>
      </c>
      <c r="S25" s="11" t="s">
        <v>59</v>
      </c>
      <c r="T25" s="12"/>
      <c r="U25" s="11">
        <v>1</v>
      </c>
      <c r="V25" s="11">
        <v>0</v>
      </c>
      <c r="W25" s="11">
        <v>0</v>
      </c>
      <c r="X25" s="11">
        <v>0</v>
      </c>
      <c r="Y25" s="11">
        <f t="shared" si="5"/>
        <v>0</v>
      </c>
      <c r="Z25" s="11" t="s">
        <v>14</v>
      </c>
      <c r="AA25" s="11" t="b">
        <v>0</v>
      </c>
      <c r="AB25" s="14"/>
    </row>
    <row r="26" spans="1:28" x14ac:dyDescent="0.2">
      <c r="A26" s="20"/>
      <c r="K26" s="18"/>
      <c r="R26" t="str">
        <f>R19</f>
        <v>IRM5F-IRZ5F</v>
      </c>
      <c r="S26" s="11" t="s">
        <v>59</v>
      </c>
      <c r="T26" s="12"/>
      <c r="U26" s="11">
        <v>1</v>
      </c>
      <c r="V26" s="11">
        <v>0</v>
      </c>
      <c r="W26" s="11">
        <v>0</v>
      </c>
      <c r="X26" s="11">
        <v>0</v>
      </c>
      <c r="Y26" s="11">
        <f t="shared" si="5"/>
        <v>0</v>
      </c>
      <c r="Z26" s="11" t="s">
        <v>39</v>
      </c>
      <c r="AA26" s="11" t="b">
        <v>0</v>
      </c>
      <c r="AB26" s="14"/>
    </row>
    <row r="27" spans="1:28" x14ac:dyDescent="0.2">
      <c r="A27" s="20"/>
      <c r="K27" s="18"/>
      <c r="R27" t="str">
        <f t="shared" ref="R27:R32" si="6">R20</f>
        <v>IRU5F-IRH6F</v>
      </c>
      <c r="S27" s="11" t="s">
        <v>59</v>
      </c>
      <c r="T27" s="12"/>
      <c r="U27" s="11">
        <v>1</v>
      </c>
      <c r="V27" s="11">
        <v>0</v>
      </c>
      <c r="W27" s="11">
        <v>0</v>
      </c>
      <c r="X27" s="11">
        <v>0</v>
      </c>
      <c r="Y27" s="11">
        <f t="shared" si="5"/>
        <v>0</v>
      </c>
      <c r="Z27" s="11" t="s">
        <v>39</v>
      </c>
      <c r="AA27" s="11" t="b">
        <v>0</v>
      </c>
      <c r="AB27" s="14"/>
    </row>
    <row r="28" spans="1:28" x14ac:dyDescent="0.2">
      <c r="A28" s="20"/>
      <c r="K28" s="18"/>
      <c r="R28" t="str">
        <f t="shared" si="6"/>
        <v>IRZ5F-IRM6F</v>
      </c>
      <c r="S28" s="11" t="s">
        <v>59</v>
      </c>
      <c r="T28" s="12"/>
      <c r="U28" s="11">
        <v>1</v>
      </c>
      <c r="V28" s="11">
        <v>0</v>
      </c>
      <c r="W28" s="11">
        <v>0</v>
      </c>
      <c r="X28" s="11">
        <v>0</v>
      </c>
      <c r="Y28" s="11">
        <f t="shared" si="5"/>
        <v>0</v>
      </c>
      <c r="Z28" s="11" t="s">
        <v>39</v>
      </c>
      <c r="AA28" s="11" t="b">
        <v>0</v>
      </c>
      <c r="AB28" s="14"/>
    </row>
    <row r="29" spans="1:28" x14ac:dyDescent="0.2">
      <c r="A29" s="20"/>
      <c r="K29" s="18"/>
      <c r="R29" t="str">
        <f t="shared" si="6"/>
        <v>IRH6F-IRU6F</v>
      </c>
      <c r="S29" s="11" t="s">
        <v>59</v>
      </c>
      <c r="T29" s="12"/>
      <c r="U29" s="11">
        <v>1</v>
      </c>
      <c r="V29" s="11">
        <v>0</v>
      </c>
      <c r="W29" s="11">
        <v>0</v>
      </c>
      <c r="X29" s="11">
        <v>0</v>
      </c>
      <c r="Y29" s="11">
        <f t="shared" si="5"/>
        <v>0</v>
      </c>
      <c r="Z29" s="11" t="s">
        <v>39</v>
      </c>
      <c r="AA29" s="11" t="b">
        <v>0</v>
      </c>
      <c r="AB29" s="14"/>
    </row>
    <row r="30" spans="1:28" x14ac:dyDescent="0.2">
      <c r="A30" s="20"/>
      <c r="K30" s="18"/>
      <c r="R30" t="str">
        <f t="shared" si="6"/>
        <v>IRM6F-IRZ6F</v>
      </c>
      <c r="S30" s="11" t="s">
        <v>59</v>
      </c>
      <c r="T30" s="12"/>
      <c r="U30" s="11">
        <v>1</v>
      </c>
      <c r="V30" s="11">
        <v>0</v>
      </c>
      <c r="W30" s="11">
        <v>0</v>
      </c>
      <c r="X30" s="11">
        <v>0</v>
      </c>
      <c r="Y30" s="11">
        <f t="shared" si="5"/>
        <v>0</v>
      </c>
      <c r="Z30" s="11" t="s">
        <v>39</v>
      </c>
      <c r="AA30" s="11" t="b">
        <v>0</v>
      </c>
      <c r="AB30" s="14"/>
    </row>
    <row r="31" spans="1:28" x14ac:dyDescent="0.2">
      <c r="A31" s="20"/>
      <c r="K31" s="18"/>
      <c r="R31" t="str">
        <f t="shared" si="6"/>
        <v>IRU6F-IRH7F</v>
      </c>
      <c r="S31" s="11" t="s">
        <v>59</v>
      </c>
      <c r="T31" s="12"/>
      <c r="U31" s="11">
        <v>1</v>
      </c>
      <c r="V31" s="11">
        <v>0</v>
      </c>
      <c r="W31" s="11">
        <v>0</v>
      </c>
      <c r="X31" s="11">
        <v>0</v>
      </c>
      <c r="Y31" s="11">
        <f t="shared" si="5"/>
        <v>0</v>
      </c>
      <c r="Z31" s="11" t="s">
        <v>39</v>
      </c>
      <c r="AA31" s="11" t="b">
        <v>0</v>
      </c>
      <c r="AB31" s="14"/>
    </row>
    <row r="32" spans="1:28" ht="17" thickBot="1" x14ac:dyDescent="0.25">
      <c r="A32" s="21"/>
      <c r="B32" s="6"/>
      <c r="C32" s="22"/>
      <c r="D32" s="22"/>
      <c r="E32" s="22"/>
      <c r="F32" s="6"/>
      <c r="G32" s="6"/>
      <c r="H32" s="6"/>
      <c r="I32" s="22"/>
      <c r="J32" s="22"/>
      <c r="K32" s="23"/>
      <c r="R32" t="str">
        <f t="shared" si="6"/>
        <v>IRZ6F-IRM7F</v>
      </c>
      <c r="S32" s="11" t="s">
        <v>59</v>
      </c>
      <c r="T32" s="12"/>
      <c r="U32" s="11">
        <v>1</v>
      </c>
      <c r="V32" s="11">
        <v>0</v>
      </c>
      <c r="W32" s="11">
        <v>0</v>
      </c>
      <c r="X32" s="11">
        <v>0</v>
      </c>
      <c r="Y32" s="11">
        <f t="shared" si="5"/>
        <v>0</v>
      </c>
      <c r="Z32" s="11" t="s">
        <v>39</v>
      </c>
      <c r="AA32" s="11" t="b">
        <v>0</v>
      </c>
      <c r="AB32" s="14"/>
    </row>
    <row r="33" spans="1:28" ht="17" thickBot="1" x14ac:dyDescent="0.25">
      <c r="K33" s="18"/>
      <c r="S33" s="11"/>
      <c r="T33" s="12"/>
      <c r="U33" s="11"/>
      <c r="V33" s="11"/>
      <c r="W33" s="11"/>
      <c r="X33" s="11"/>
      <c r="Y33" s="11"/>
      <c r="Z33" s="11"/>
      <c r="AA33" s="11"/>
      <c r="AB33" s="14"/>
    </row>
    <row r="34" spans="1:28" ht="17" thickBot="1" x14ac:dyDescent="0.25">
      <c r="A34" s="3" t="s">
        <v>84</v>
      </c>
      <c r="B34" s="4"/>
      <c r="C34" s="16"/>
      <c r="D34" s="16"/>
      <c r="E34" s="16"/>
      <c r="F34" s="4" t="s">
        <v>40</v>
      </c>
      <c r="G34" s="4"/>
      <c r="H34" s="4"/>
      <c r="I34" s="15" t="s">
        <v>14</v>
      </c>
      <c r="J34" s="15" t="s">
        <v>39</v>
      </c>
      <c r="K34" s="17" t="s">
        <v>85</v>
      </c>
      <c r="O34" t="s">
        <v>43</v>
      </c>
      <c r="P34" t="s">
        <v>44</v>
      </c>
      <c r="S34" s="11"/>
      <c r="T34" s="12"/>
      <c r="U34" s="11"/>
      <c r="V34" s="11"/>
      <c r="W34" s="11"/>
      <c r="X34" s="11"/>
      <c r="Y34" s="11"/>
      <c r="Z34" s="11"/>
      <c r="AA34" s="11"/>
      <c r="AB34" s="14"/>
    </row>
    <row r="35" spans="1:28" x14ac:dyDescent="0.2">
      <c r="A35" s="5" t="s">
        <v>86</v>
      </c>
      <c r="B35" t="e">
        <f>VALUE(RTD("tt.rtd",,RTD("tt.rtd",,"Inst","ASX",A35),"ttq"))</f>
        <v>#N/A</v>
      </c>
      <c r="C35" s="15" cm="1">
        <f t="array" ref="C35">IFERROR(
  _xlfn.SWITCH($C$1,
    "vwap", ROUND(
      (RTD("tt.rtd",,RTD("tt.rtd",,"Inst","ASX",A35),"BidQty") * RTD("tt.rtd",,RTD("tt.rtd",,"Inst","ASX",A35),"Ask") +
       RTD("tt.rtd",,RTD("tt.rtd",,"Inst","ASX",A35),"AskQty") * RTD("tt.rtd",,RTD("tt.rtd",,"Inst","ASX",A35),"Bid")) /
      (RTD("tt.rtd",,RTD("tt.rtd",,"Inst","ASX",A35),"BidQty") + RTD("tt.rtd",,RTD("tt.rtd",,"Inst","ASX",A35),"AskQty")),
      3
    ),
    "settle", RTD("tt.rtd",,RTD("tt.rtd",,"Inst","ASX",A35),"Settle"),
    "mid", ROUND(
      (RTD("tt.rtd",,RTD("tt.rtd",,"Inst","ASX",A35),"Bid") + RTD("tt.rtd",,RTD("tt.rtd",,"Inst","ASX",A35),"Ask")) / 2,
      3
    ),
    0
  ),
  0
)</f>
        <v>0</v>
      </c>
      <c r="D35" s="15" t="e">
        <f>VALUE(RTD("tt.rtd",,RTD("tt.rtd",,"Inst","ASX",A35),"bid"))</f>
        <v>#N/A</v>
      </c>
      <c r="E35" s="15" t="e">
        <f>VALUE(RTD("tt.rtd",,RTD("tt.rtd",,"Inst","ASX",A35),"ask"))</f>
        <v>#N/A</v>
      </c>
      <c r="F35" s="1" t="s">
        <v>58</v>
      </c>
      <c r="G35" t="e">
        <f>VALUE(RTD("tt.rtd",,RTD("tt.rtd",,"Inst","ASX",F35),"ttq"))</f>
        <v>#N/A</v>
      </c>
      <c r="H35" cm="1">
        <f t="array" ref="H35">IFERROR(
  _xlfn.SWITCH($C$1,
    "vwap", ROUND(
      (RTD("tt.rtd",,RTD("tt.rtd",,"Inst","ASX",F35),"BidQty") * RTD("tt.rtd",,RTD("tt.rtd",,"Inst","ASX",F35),"Ask") +
       RTD("tt.rtd",,RTD("tt.rtd",,"Inst","ASX",F35),"AskQty") * RTD("tt.rtd",,RTD("tt.rtd",,"Inst","ASX",F35),"Bid")) /
      (RTD("tt.rtd",,RTD("tt.rtd",,"Inst","ASX",F35),"BidQty") + RTD("tt.rtd",,RTD("tt.rtd",,"Inst","ASX",F35),"AskQty")),
      3
    ),
    "settle", RTD("tt.rtd",,RTD("tt.rtd",,"Inst","ASX",F35),"Settle"),
    "mid", ROUND(
      (RTD("tt.rtd",,RTD("tt.rtd",,"Inst","ASX",F35),"Bid") + RTD("tt.rtd",,RTD("tt.rtd",,"Inst","ASX",F35),"Ask")) / 2,
      3
    ),
    0
  ),
  0
)</f>
        <v>0</v>
      </c>
      <c r="I35" s="15" t="e">
        <f>VALUE(RTD("tt.rtd",,RTD("tt.rtd",,"Inst","ASX",F35),"bid"))</f>
        <v>#N/A</v>
      </c>
      <c r="J35" s="15" t="e">
        <f>VALUE(RTD("tt.rtd",,RTD("tt.rtd",,"Inst","ASX",F35),"ask"))</f>
        <v>#N/A</v>
      </c>
      <c r="K35" s="18">
        <f t="shared" ref="K35:K41" si="7">C35-3*H35</f>
        <v>0</v>
      </c>
      <c r="L35" s="19">
        <v>45809</v>
      </c>
      <c r="O35">
        <v>0.04</v>
      </c>
      <c r="P35">
        <v>-0.11</v>
      </c>
      <c r="R35" t="s">
        <v>87</v>
      </c>
      <c r="S35" s="11" t="s">
        <v>59</v>
      </c>
      <c r="T35" s="12"/>
      <c r="U35" s="11">
        <v>1</v>
      </c>
      <c r="V35" s="11">
        <v>0</v>
      </c>
      <c r="W35" s="11">
        <v>0</v>
      </c>
      <c r="X35" s="11">
        <v>0</v>
      </c>
      <c r="Y35" s="11">
        <f>Q35</f>
        <v>0</v>
      </c>
      <c r="Z35" s="11" t="s">
        <v>14</v>
      </c>
      <c r="AA35" s="11" t="b">
        <v>0</v>
      </c>
      <c r="AB35" s="14"/>
    </row>
    <row r="36" spans="1:28" x14ac:dyDescent="0.2">
      <c r="A36" s="5" t="s">
        <v>88</v>
      </c>
      <c r="B36" t="e">
        <f>VALUE(RTD("tt.rtd",,RTD("tt.rtd",,"Inst","ASX",A36),"ttq"))</f>
        <v>#N/A</v>
      </c>
      <c r="C36" s="15" cm="1">
        <f t="array" ref="C36">IFERROR(
  _xlfn.SWITCH($C$1,
    "vwap", ROUND(
      (RTD("tt.rtd",,RTD("tt.rtd",,"Inst","ASX",A36),"BidQty") * RTD("tt.rtd",,RTD("tt.rtd",,"Inst","ASX",A36),"Ask") +
       RTD("tt.rtd",,RTD("tt.rtd",,"Inst","ASX",A36),"AskQty") * RTD("tt.rtd",,RTD("tt.rtd",,"Inst","ASX",A36),"Bid")) /
      (RTD("tt.rtd",,RTD("tt.rtd",,"Inst","ASX",A36),"BidQty") + RTD("tt.rtd",,RTD("tt.rtd",,"Inst","ASX",A36),"AskQty")),
      3
    ),
    "settle", RTD("tt.rtd",,RTD("tt.rtd",,"Inst","ASX",A36),"Settle"),
    "mid", ROUND(
      (RTD("tt.rtd",,RTD("tt.rtd",,"Inst","ASX",A36),"Bid") + RTD("tt.rtd",,RTD("tt.rtd",,"Inst","ASX",A36),"Ask")) / 2,
      3
    ),
    0
  ),
  0
)</f>
        <v>0</v>
      </c>
      <c r="D36" s="15" t="e">
        <f>VALUE(RTD("tt.rtd",,RTD("tt.rtd",,"Inst","ASX",A36),"bid"))</f>
        <v>#N/A</v>
      </c>
      <c r="E36" s="15" t="e">
        <f>VALUE(RTD("tt.rtd",,RTD("tt.rtd",,"Inst","ASX",A36),"ask"))</f>
        <v>#N/A</v>
      </c>
      <c r="F36" s="1" t="s">
        <v>19</v>
      </c>
      <c r="G36" t="e">
        <f>VALUE(RTD("tt.rtd",,RTD("tt.rtd",,"Inst","ASX",F36),"ttq"))</f>
        <v>#N/A</v>
      </c>
      <c r="H36" cm="1">
        <f t="array" ref="H36">IFERROR(
  _xlfn.SWITCH($C$1,
    "vwap", ROUND(
      (RTD("tt.rtd",,RTD("tt.rtd",,"Inst","ASX",F36),"BidQty") * RTD("tt.rtd",,RTD("tt.rtd",,"Inst","ASX",F36),"Ask") +
       RTD("tt.rtd",,RTD("tt.rtd",,"Inst","ASX",F36),"AskQty") * RTD("tt.rtd",,RTD("tt.rtd",,"Inst","ASX",F36),"Bid")) /
      (RTD("tt.rtd",,RTD("tt.rtd",,"Inst","ASX",F36),"BidQty") + RTD("tt.rtd",,RTD("tt.rtd",,"Inst","ASX",F36),"AskQty")),
      3
    ),
    "settle", RTD("tt.rtd",,RTD("tt.rtd",,"Inst","ASX",F36),"Settle"),
    "mid", ROUND(
      (RTD("tt.rtd",,RTD("tt.rtd",,"Inst","ASX",F36),"Bid") + RTD("tt.rtd",,RTD("tt.rtd",,"Inst","ASX",F36),"Ask")) / 2,
      3
    ),
    0
  ),
  0
)</f>
        <v>0</v>
      </c>
      <c r="I36" s="15" t="e">
        <f>VALUE(RTD("tt.rtd",,RTD("tt.rtd",,"Inst","ASX",F36),"bid"))</f>
        <v>#N/A</v>
      </c>
      <c r="J36" s="15" t="e">
        <f>VALUE(RTD("tt.rtd",,RTD("tt.rtd",,"Inst","ASX",F36),"ask"))</f>
        <v>#N/A</v>
      </c>
      <c r="K36" s="18">
        <f t="shared" si="7"/>
        <v>0</v>
      </c>
      <c r="L36" s="19">
        <v>45901</v>
      </c>
      <c r="O36">
        <v>0.02</v>
      </c>
      <c r="P36">
        <v>-0.06</v>
      </c>
      <c r="R36" t="s">
        <v>89</v>
      </c>
      <c r="S36" s="11" t="s">
        <v>59</v>
      </c>
      <c r="T36" s="12"/>
      <c r="U36" s="11">
        <v>1</v>
      </c>
      <c r="V36" s="11">
        <v>0</v>
      </c>
      <c r="W36" s="11">
        <v>0</v>
      </c>
      <c r="X36" s="11">
        <v>0</v>
      </c>
      <c r="Y36" s="11">
        <f t="shared" ref="Y36:Y48" si="8">Q36</f>
        <v>0</v>
      </c>
      <c r="Z36" s="11" t="s">
        <v>14</v>
      </c>
      <c r="AA36" s="11" t="b">
        <v>0</v>
      </c>
      <c r="AB36" s="14"/>
    </row>
    <row r="37" spans="1:28" x14ac:dyDescent="0.2">
      <c r="A37" s="5" t="s">
        <v>8</v>
      </c>
      <c r="B37" t="e">
        <f>VALUE(RTD("tt.rtd",,RTD("tt.rtd",,"Inst","ASX",A37),"ttq"))</f>
        <v>#N/A</v>
      </c>
      <c r="C37" s="15" cm="1">
        <f t="array" ref="C37">IFERROR(
  _xlfn.SWITCH($C$1,
    "vwap", ROUND(
      (RTD("tt.rtd",,RTD("tt.rtd",,"Inst","ASX",A37),"BidQty") * RTD("tt.rtd",,RTD("tt.rtd",,"Inst","ASX",A37),"Ask") +
       RTD("tt.rtd",,RTD("tt.rtd",,"Inst","ASX",A37),"AskQty") * RTD("tt.rtd",,RTD("tt.rtd",,"Inst","ASX",A37),"Bid")) /
      (RTD("tt.rtd",,RTD("tt.rtd",,"Inst","ASX",A37),"BidQty") + RTD("tt.rtd",,RTD("tt.rtd",,"Inst","ASX",A37),"AskQty")),
      3
    ),
    "settle", RTD("tt.rtd",,RTD("tt.rtd",,"Inst","ASX",A37),"Settle"),
    "mid", ROUND(
      (RTD("tt.rtd",,RTD("tt.rtd",,"Inst","ASX",A37),"Bid") + RTD("tt.rtd",,RTD("tt.rtd",,"Inst","ASX",A37),"Ask")) / 2,
      3
    ),
    0
  ),
  0
)</f>
        <v>0</v>
      </c>
      <c r="D37" s="15" t="e">
        <f>VALUE(RTD("tt.rtd",,RTD("tt.rtd",,"Inst","ASX",A37),"bid"))</f>
        <v>#N/A</v>
      </c>
      <c r="E37" s="15" t="e">
        <f>VALUE(RTD("tt.rtd",,RTD("tt.rtd",,"Inst","ASX",A37),"ask"))</f>
        <v>#N/A</v>
      </c>
      <c r="F37" s="1" t="s">
        <v>22</v>
      </c>
      <c r="G37" t="e">
        <f>VALUE(RTD("tt.rtd",,RTD("tt.rtd",,"Inst","ASX",F37),"ttq"))</f>
        <v>#N/A</v>
      </c>
      <c r="H37" cm="1">
        <f t="array" ref="H37">IFERROR(
  _xlfn.SWITCH($C$1,
    "vwap", ROUND(
      (RTD("tt.rtd",,RTD("tt.rtd",,"Inst","ASX",F37),"BidQty") * RTD("tt.rtd",,RTD("tt.rtd",,"Inst","ASX",F37),"Ask") +
       RTD("tt.rtd",,RTD("tt.rtd",,"Inst","ASX",F37),"AskQty") * RTD("tt.rtd",,RTD("tt.rtd",,"Inst","ASX",F37),"Bid")) /
      (RTD("tt.rtd",,RTD("tt.rtd",,"Inst","ASX",F37),"BidQty") + RTD("tt.rtd",,RTD("tt.rtd",,"Inst","ASX",F37),"AskQty")),
      3
    ),
    "settle", RTD("tt.rtd",,RTD("tt.rtd",,"Inst","ASX",F37),"Settle"),
    "mid", ROUND(
      (RTD("tt.rtd",,RTD("tt.rtd",,"Inst","ASX",F37),"Bid") + RTD("tt.rtd",,RTD("tt.rtd",,"Inst","ASX",F37),"Ask")) / 2,
      3
    ),
    0
  ),
  0
)</f>
        <v>0</v>
      </c>
      <c r="I37" s="15" t="e">
        <f>VALUE(RTD("tt.rtd",,RTD("tt.rtd",,"Inst","ASX",F37),"bid"))</f>
        <v>#N/A</v>
      </c>
      <c r="J37" s="15" t="e">
        <f>VALUE(RTD("tt.rtd",,RTD("tt.rtd",,"Inst","ASX",F37),"ask"))</f>
        <v>#N/A</v>
      </c>
      <c r="K37" s="18">
        <f t="shared" si="7"/>
        <v>0</v>
      </c>
      <c r="L37" s="19">
        <v>45992</v>
      </c>
      <c r="O37">
        <v>0.02</v>
      </c>
      <c r="P37">
        <v>-0.05</v>
      </c>
      <c r="R37" t="s">
        <v>90</v>
      </c>
      <c r="S37" s="11" t="s">
        <v>59</v>
      </c>
      <c r="T37" s="12"/>
      <c r="U37" s="11">
        <v>1</v>
      </c>
      <c r="V37" s="11">
        <v>0</v>
      </c>
      <c r="W37" s="11">
        <v>0</v>
      </c>
      <c r="X37" s="11">
        <v>0</v>
      </c>
      <c r="Y37" s="11">
        <f t="shared" si="8"/>
        <v>0</v>
      </c>
      <c r="Z37" s="11" t="s">
        <v>14</v>
      </c>
      <c r="AA37" s="11" t="b">
        <v>0</v>
      </c>
      <c r="AB37" s="14"/>
    </row>
    <row r="38" spans="1:28" x14ac:dyDescent="0.2">
      <c r="A38" s="5" t="s">
        <v>91</v>
      </c>
      <c r="B38" t="e">
        <f>VALUE(RTD("tt.rtd",,RTD("tt.rtd",,"Inst","ASX",A38),"ttq"))</f>
        <v>#N/A</v>
      </c>
      <c r="C38" s="15" cm="1">
        <f t="array" ref="C38">IFERROR(
  _xlfn.SWITCH($C$1,
    "vwap", ROUND(
      (RTD("tt.rtd",,RTD("tt.rtd",,"Inst","ASX",A38),"BidQty") * RTD("tt.rtd",,RTD("tt.rtd",,"Inst","ASX",A38),"Ask") +
       RTD("tt.rtd",,RTD("tt.rtd",,"Inst","ASX",A38),"AskQty") * RTD("tt.rtd",,RTD("tt.rtd",,"Inst","ASX",A38),"Bid")) /
      (RTD("tt.rtd",,RTD("tt.rtd",,"Inst","ASX",A38),"BidQty") + RTD("tt.rtd",,RTD("tt.rtd",,"Inst","ASX",A38),"AskQty")),
      3
    ),
    "settle", RTD("tt.rtd",,RTD("tt.rtd",,"Inst","ASX",A38),"Settle"),
    "mid", ROUND(
      (RTD("tt.rtd",,RTD("tt.rtd",,"Inst","ASX",A38),"Bid") + RTD("tt.rtd",,RTD("tt.rtd",,"Inst","ASX",A38),"Ask")) / 2,
      3
    ),
    0
  ),
  0
)</f>
        <v>0</v>
      </c>
      <c r="D38" s="15" t="e">
        <f>VALUE(RTD("tt.rtd",,RTD("tt.rtd",,"Inst","ASX",A38),"bid"))</f>
        <v>#N/A</v>
      </c>
      <c r="E38" s="15" t="e">
        <f>VALUE(RTD("tt.rtd",,RTD("tt.rtd",,"Inst","ASX",A38),"ask"))</f>
        <v>#N/A</v>
      </c>
      <c r="F38" s="1" t="s">
        <v>31</v>
      </c>
      <c r="G38" t="e">
        <f>VALUE(RTD("tt.rtd",,RTD("tt.rtd",,"Inst","ASX",F38),"ttq"))</f>
        <v>#N/A</v>
      </c>
      <c r="H38" cm="1">
        <f t="array" ref="H38">IFERROR(
  _xlfn.SWITCH($C$1,
    "vwap", ROUND(
      (RTD("tt.rtd",,RTD("tt.rtd",,"Inst","ASX",F38),"BidQty") * RTD("tt.rtd",,RTD("tt.rtd",,"Inst","ASX",F38),"Ask") +
       RTD("tt.rtd",,RTD("tt.rtd",,"Inst","ASX",F38),"AskQty") * RTD("tt.rtd",,RTD("tt.rtd",,"Inst","ASX",F38),"Bid")) /
      (RTD("tt.rtd",,RTD("tt.rtd",,"Inst","ASX",F38),"BidQty") + RTD("tt.rtd",,RTD("tt.rtd",,"Inst","ASX",F38),"AskQty")),
      3
    ),
    "settle", RTD("tt.rtd",,RTD("tt.rtd",,"Inst","ASX",F38),"Settle"),
    "mid", ROUND(
      (RTD("tt.rtd",,RTD("tt.rtd",,"Inst","ASX",F38),"Bid") + RTD("tt.rtd",,RTD("tt.rtd",,"Inst","ASX",F38),"Ask")) / 2,
      3
    ),
    0
  ),
  0
)</f>
        <v>0</v>
      </c>
      <c r="I38" s="15" t="e">
        <f>VALUE(RTD("tt.rtd",,RTD("tt.rtd",,"Inst","ASX",F38),"bid"))</f>
        <v>#N/A</v>
      </c>
      <c r="J38" s="15" t="e">
        <f>VALUE(RTD("tt.rtd",,RTD("tt.rtd",,"Inst","ASX",F38),"ask"))</f>
        <v>#N/A</v>
      </c>
      <c r="K38" s="18">
        <f t="shared" si="7"/>
        <v>0</v>
      </c>
      <c r="L38" s="19">
        <v>46082</v>
      </c>
      <c r="O38">
        <v>0.02</v>
      </c>
      <c r="P38">
        <v>-0.04</v>
      </c>
      <c r="R38" t="s">
        <v>92</v>
      </c>
      <c r="S38" s="11" t="s">
        <v>59</v>
      </c>
      <c r="T38" s="12"/>
      <c r="U38" s="11">
        <v>1</v>
      </c>
      <c r="V38" s="11">
        <v>0</v>
      </c>
      <c r="W38" s="11">
        <v>0</v>
      </c>
      <c r="X38" s="11">
        <v>0</v>
      </c>
      <c r="Y38" s="11">
        <f t="shared" si="8"/>
        <v>0</v>
      </c>
      <c r="Z38" s="11" t="s">
        <v>14</v>
      </c>
      <c r="AA38" s="11" t="b">
        <v>0</v>
      </c>
      <c r="AB38" s="14"/>
    </row>
    <row r="39" spans="1:28" x14ac:dyDescent="0.2">
      <c r="A39" s="5" t="s">
        <v>93</v>
      </c>
      <c r="B39" t="e">
        <f>VALUE(RTD("tt.rtd",,RTD("tt.rtd",,"Inst","ASX",A39),"ttq"))</f>
        <v>#N/A</v>
      </c>
      <c r="C39" s="15" cm="1">
        <f t="array" ref="C39">IFERROR(
  _xlfn.SWITCH($C$1,
    "vwap", ROUND(
      (RTD("tt.rtd",,RTD("tt.rtd",,"Inst","ASX",A39),"BidQty") * RTD("tt.rtd",,RTD("tt.rtd",,"Inst","ASX",A39),"Ask") +
       RTD("tt.rtd",,RTD("tt.rtd",,"Inst","ASX",A39),"AskQty") * RTD("tt.rtd",,RTD("tt.rtd",,"Inst","ASX",A39),"Bid")) /
      (RTD("tt.rtd",,RTD("tt.rtd",,"Inst","ASX",A39),"BidQty") + RTD("tt.rtd",,RTD("tt.rtd",,"Inst","ASX",A39),"AskQty")),
      3
    ),
    "settle", RTD("tt.rtd",,RTD("tt.rtd",,"Inst","ASX",A39),"Settle"),
    "mid", ROUND(
      (RTD("tt.rtd",,RTD("tt.rtd",,"Inst","ASX",A39),"Bid") + RTD("tt.rtd",,RTD("tt.rtd",,"Inst","ASX",A39),"Ask")) / 2,
      3
    ),
    0
  ),
  0
)</f>
        <v>0</v>
      </c>
      <c r="D39" s="15" t="e">
        <f>VALUE(RTD("tt.rtd",,RTD("tt.rtd",,"Inst","ASX",A39),"bid"))</f>
        <v>#N/A</v>
      </c>
      <c r="E39" s="15" t="e">
        <f>VALUE(RTD("tt.rtd",,RTD("tt.rtd",,"Inst","ASX",A39),"ask"))</f>
        <v>#N/A</v>
      </c>
      <c r="F39" s="1" t="s">
        <v>65</v>
      </c>
      <c r="G39" t="e">
        <f>VALUE(RTD("tt.rtd",,RTD("tt.rtd",,"Inst","ASX",F39),"ttq"))</f>
        <v>#N/A</v>
      </c>
      <c r="H39" cm="1">
        <f t="array" ref="H39">IFERROR(
  _xlfn.SWITCH($C$1,
    "vwap", ROUND(
      (RTD("tt.rtd",,RTD("tt.rtd",,"Inst","ASX",F39),"BidQty") * RTD("tt.rtd",,RTD("tt.rtd",,"Inst","ASX",F39),"Ask") +
       RTD("tt.rtd",,RTD("tt.rtd",,"Inst","ASX",F39),"AskQty") * RTD("tt.rtd",,RTD("tt.rtd",,"Inst","ASX",F39),"Bid")) /
      (RTD("tt.rtd",,RTD("tt.rtd",,"Inst","ASX",F39),"BidQty") + RTD("tt.rtd",,RTD("tt.rtd",,"Inst","ASX",F39),"AskQty")),
      3
    ),
    "settle", RTD("tt.rtd",,RTD("tt.rtd",,"Inst","ASX",F39),"Settle"),
    "mid", ROUND(
      (RTD("tt.rtd",,RTD("tt.rtd",,"Inst","ASX",F39),"Bid") + RTD("tt.rtd",,RTD("tt.rtd",,"Inst","ASX",F39),"Ask")) / 2,
      3
    ),
    0
  ),
  0
)</f>
        <v>0</v>
      </c>
      <c r="I39" s="15" t="e">
        <f>VALUE(RTD("tt.rtd",,RTD("tt.rtd",,"Inst","ASX",F39),"bid"))</f>
        <v>#N/A</v>
      </c>
      <c r="J39" s="15" t="e">
        <f>VALUE(RTD("tt.rtd",,RTD("tt.rtd",,"Inst","ASX",F39),"ask"))</f>
        <v>#N/A</v>
      </c>
      <c r="K39" s="18">
        <f t="shared" si="7"/>
        <v>0</v>
      </c>
      <c r="L39" s="19">
        <v>46174</v>
      </c>
      <c r="O39">
        <v>0.03</v>
      </c>
      <c r="P39">
        <v>-0.04</v>
      </c>
      <c r="R39" t="s">
        <v>94</v>
      </c>
      <c r="S39" s="11" t="s">
        <v>59</v>
      </c>
      <c r="T39" s="12"/>
      <c r="U39" s="11">
        <v>1</v>
      </c>
      <c r="V39" s="11">
        <v>0</v>
      </c>
      <c r="W39" s="11">
        <v>0</v>
      </c>
      <c r="X39" s="11">
        <v>0</v>
      </c>
      <c r="Y39" s="11">
        <f t="shared" si="8"/>
        <v>0</v>
      </c>
      <c r="Z39" s="11" t="s">
        <v>14</v>
      </c>
      <c r="AA39" s="11" t="b">
        <v>0</v>
      </c>
      <c r="AB39" s="14"/>
    </row>
    <row r="40" spans="1:28" x14ac:dyDescent="0.2">
      <c r="A40" s="5" t="s">
        <v>95</v>
      </c>
      <c r="B40" t="e">
        <f>VALUE(RTD("tt.rtd",,RTD("tt.rtd",,"Inst","ASX",A40),"ttq"))</f>
        <v>#N/A</v>
      </c>
      <c r="C40" s="15" cm="1">
        <f t="array" ref="C40">IFERROR(
  _xlfn.SWITCH($C$1,
    "vwap", ROUND(
      (RTD("tt.rtd",,RTD("tt.rtd",,"Inst","ASX",A40),"BidQty") * RTD("tt.rtd",,RTD("tt.rtd",,"Inst","ASX",A40),"Ask") +
       RTD("tt.rtd",,RTD("tt.rtd",,"Inst","ASX",A40),"AskQty") * RTD("tt.rtd",,RTD("tt.rtd",,"Inst","ASX",A40),"Bid")) /
      (RTD("tt.rtd",,RTD("tt.rtd",,"Inst","ASX",A40),"BidQty") + RTD("tt.rtd",,RTD("tt.rtd",,"Inst","ASX",A40),"AskQty")),
      3
    ),
    "settle", RTD("tt.rtd",,RTD("tt.rtd",,"Inst","ASX",A40),"Settle"),
    "mid", ROUND(
      (RTD("tt.rtd",,RTD("tt.rtd",,"Inst","ASX",A40),"Bid") + RTD("tt.rtd",,RTD("tt.rtd",,"Inst","ASX",A40),"Ask")) / 2,
      3
    ),
    0
  ),
  0
)</f>
        <v>0</v>
      </c>
      <c r="D40" s="15" t="e">
        <f>VALUE(RTD("tt.rtd",,RTD("tt.rtd",,"Inst","ASX",A40),"bid"))</f>
        <v>#N/A</v>
      </c>
      <c r="E40" s="15" t="e">
        <f>VALUE(RTD("tt.rtd",,RTD("tt.rtd",,"Inst","ASX",A40),"ask"))</f>
        <v>#N/A</v>
      </c>
      <c r="F40" s="1" t="s">
        <v>67</v>
      </c>
      <c r="G40" t="e">
        <f>VALUE(RTD("tt.rtd",,RTD("tt.rtd",,"Inst","ASX",F40),"ttq"))</f>
        <v>#N/A</v>
      </c>
      <c r="H40" cm="1">
        <f t="array" ref="H40">IFERROR(
  _xlfn.SWITCH($C$1,
    "vwap", ROUND(
      (RTD("tt.rtd",,RTD("tt.rtd",,"Inst","ASX",F40),"BidQty") * RTD("tt.rtd",,RTD("tt.rtd",,"Inst","ASX",F40),"Ask") +
       RTD("tt.rtd",,RTD("tt.rtd",,"Inst","ASX",F40),"AskQty") * RTD("tt.rtd",,RTD("tt.rtd",,"Inst","ASX",F40),"Bid")) /
      (RTD("tt.rtd",,RTD("tt.rtd",,"Inst","ASX",F40),"BidQty") + RTD("tt.rtd",,RTD("tt.rtd",,"Inst","ASX",F40),"AskQty")),
      3
    ),
    "settle", RTD("tt.rtd",,RTD("tt.rtd",,"Inst","ASX",F40),"Settle"),
    "mid", ROUND(
      (RTD("tt.rtd",,RTD("tt.rtd",,"Inst","ASX",F40),"Bid") + RTD("tt.rtd",,RTD("tt.rtd",,"Inst","ASX",F40),"Ask")) / 2,
      3
    ),
    0
  ),
  0
)</f>
        <v>0</v>
      </c>
      <c r="I40" s="15" t="e">
        <f>VALUE(RTD("tt.rtd",,RTD("tt.rtd",,"Inst","ASX",F40),"bid"))</f>
        <v>#N/A</v>
      </c>
      <c r="J40" s="15" t="e">
        <f>VALUE(RTD("tt.rtd",,RTD("tt.rtd",,"Inst","ASX",F40),"ask"))</f>
        <v>#N/A</v>
      </c>
      <c r="K40" s="18">
        <f t="shared" si="7"/>
        <v>0</v>
      </c>
      <c r="L40" s="19">
        <v>46266</v>
      </c>
      <c r="O40">
        <v>0.04</v>
      </c>
      <c r="P40">
        <v>-0.04</v>
      </c>
      <c r="Q40" t="b">
        <v>1</v>
      </c>
      <c r="R40" t="s">
        <v>96</v>
      </c>
      <c r="S40" s="11" t="s">
        <v>59</v>
      </c>
      <c r="T40" s="12"/>
      <c r="U40" s="11">
        <v>1</v>
      </c>
      <c r="V40" s="11">
        <v>0</v>
      </c>
      <c r="W40" s="11">
        <v>0</v>
      </c>
      <c r="X40" s="11">
        <v>0</v>
      </c>
      <c r="Y40" s="11" t="b">
        <f t="shared" si="8"/>
        <v>1</v>
      </c>
      <c r="Z40" s="11" t="s">
        <v>14</v>
      </c>
      <c r="AA40" s="11" t="b">
        <v>0</v>
      </c>
      <c r="AB40" s="14"/>
    </row>
    <row r="41" spans="1:28" x14ac:dyDescent="0.2">
      <c r="A41" s="5" t="s">
        <v>97</v>
      </c>
      <c r="B41" t="e">
        <f>VALUE(RTD("tt.rtd",,RTD("tt.rtd",,"Inst","ASX",A41),"ttq"))</f>
        <v>#N/A</v>
      </c>
      <c r="C41" s="15" cm="1">
        <f t="array" ref="C41">IFERROR(
  _xlfn.SWITCH($C$1,
    "vwap", ROUND(
      (RTD("tt.rtd",,RTD("tt.rtd",,"Inst","ASX",A41),"BidQty") * RTD("tt.rtd",,RTD("tt.rtd",,"Inst","ASX",A41),"Ask") +
       RTD("tt.rtd",,RTD("tt.rtd",,"Inst","ASX",A41),"AskQty") * RTD("tt.rtd",,RTD("tt.rtd",,"Inst","ASX",A41),"Bid")) /
      (RTD("tt.rtd",,RTD("tt.rtd",,"Inst","ASX",A41),"BidQty") + RTD("tt.rtd",,RTD("tt.rtd",,"Inst","ASX",A41),"AskQty")),
      3
    ),
    "settle", RTD("tt.rtd",,RTD("tt.rtd",,"Inst","ASX",A41),"Settle"),
    "mid", ROUND(
      (RTD("tt.rtd",,RTD("tt.rtd",,"Inst","ASX",A41),"Bid") + RTD("tt.rtd",,RTD("tt.rtd",,"Inst","ASX",A41),"Ask")) / 2,
      3
    ),
    0
  ),
  0
)</f>
        <v>0</v>
      </c>
      <c r="D41" s="15" t="e">
        <f>VALUE(RTD("tt.rtd",,RTD("tt.rtd",,"Inst","ASX",A41),"bid"))</f>
        <v>#N/A</v>
      </c>
      <c r="E41" s="15" t="e">
        <f>VALUE(RTD("tt.rtd",,RTD("tt.rtd",,"Inst","ASX",A41),"ask"))</f>
        <v>#N/A</v>
      </c>
      <c r="F41" s="1" t="s">
        <v>5</v>
      </c>
      <c r="G41" t="e">
        <f>VALUE(RTD("tt.rtd",,RTD("tt.rtd",,"Inst","ASX",F41),"ttq"))</f>
        <v>#N/A</v>
      </c>
      <c r="H41" cm="1">
        <f t="array" ref="H41">IFERROR(
  _xlfn.SWITCH($C$1,
    "vwap", ROUND(
      (RTD("tt.rtd",,RTD("tt.rtd",,"Inst","ASX",F41),"BidQty") * RTD("tt.rtd",,RTD("tt.rtd",,"Inst","ASX",F41),"Ask") +
       RTD("tt.rtd",,RTD("tt.rtd",,"Inst","ASX",F41),"AskQty") * RTD("tt.rtd",,RTD("tt.rtd",,"Inst","ASX",F41),"Bid")) /
      (RTD("tt.rtd",,RTD("tt.rtd",,"Inst","ASX",F41),"BidQty") + RTD("tt.rtd",,RTD("tt.rtd",,"Inst","ASX",F41),"AskQty")),
      3
    ),
    "settle", RTD("tt.rtd",,RTD("tt.rtd",,"Inst","ASX",F41),"Settle"),
    "mid", ROUND(
      (RTD("tt.rtd",,RTD("tt.rtd",,"Inst","ASX",F41),"Bid") + RTD("tt.rtd",,RTD("tt.rtd",,"Inst","ASX",F41),"Ask")) / 2,
      3
    ),
    0
  ),
  0
)</f>
        <v>0</v>
      </c>
      <c r="I41" s="15" t="e">
        <f>VALUE(RTD("tt.rtd",,RTD("tt.rtd",,"Inst","ASX",F41),"bid"))</f>
        <v>#N/A</v>
      </c>
      <c r="J41" s="15" t="e">
        <f>VALUE(RTD("tt.rtd",,RTD("tt.rtd",,"Inst","ASX",F41),"ask"))</f>
        <v>#N/A</v>
      </c>
      <c r="K41" s="18">
        <f t="shared" si="7"/>
        <v>0</v>
      </c>
      <c r="L41" s="19">
        <v>46357</v>
      </c>
      <c r="O41">
        <v>0.05</v>
      </c>
      <c r="P41">
        <v>-0.04</v>
      </c>
      <c r="R41" t="s">
        <v>98</v>
      </c>
      <c r="S41" s="11" t="s">
        <v>59</v>
      </c>
      <c r="T41" s="12"/>
      <c r="U41" s="11">
        <v>1</v>
      </c>
      <c r="V41" s="11">
        <v>0</v>
      </c>
      <c r="W41" s="11">
        <v>0</v>
      </c>
      <c r="X41" s="11">
        <v>0</v>
      </c>
      <c r="Y41" s="11">
        <f t="shared" si="8"/>
        <v>0</v>
      </c>
      <c r="Z41" s="11" t="s">
        <v>14</v>
      </c>
      <c r="AA41" s="11" t="b">
        <v>0</v>
      </c>
      <c r="AB41" s="14"/>
    </row>
    <row r="42" spans="1:28" x14ac:dyDescent="0.2">
      <c r="A42" s="20"/>
      <c r="K42" s="18"/>
      <c r="R42" t="str">
        <f>R35</f>
        <v>IRM5F-2IRU5F</v>
      </c>
      <c r="S42" s="11" t="s">
        <v>59</v>
      </c>
      <c r="T42" s="12"/>
      <c r="U42" s="11">
        <v>1</v>
      </c>
      <c r="V42" s="11">
        <v>0</v>
      </c>
      <c r="W42" s="11">
        <v>0</v>
      </c>
      <c r="X42" s="11">
        <v>0</v>
      </c>
      <c r="Y42" s="11">
        <f t="shared" si="8"/>
        <v>0</v>
      </c>
      <c r="Z42" s="11" t="s">
        <v>39</v>
      </c>
      <c r="AA42" s="11" t="b">
        <v>0</v>
      </c>
      <c r="AB42" s="14"/>
    </row>
    <row r="43" spans="1:28" x14ac:dyDescent="0.2">
      <c r="A43" s="20"/>
      <c r="K43" s="18"/>
      <c r="R43" t="str">
        <f t="shared" ref="R43:R48" si="9">R36</f>
        <v>IRU5F-2IRZ5F</v>
      </c>
      <c r="S43" s="11" t="s">
        <v>59</v>
      </c>
      <c r="T43" s="12"/>
      <c r="U43" s="11">
        <v>1</v>
      </c>
      <c r="V43" s="11">
        <v>0</v>
      </c>
      <c r="W43" s="11">
        <v>0</v>
      </c>
      <c r="X43" s="11">
        <v>0</v>
      </c>
      <c r="Y43" s="11">
        <f t="shared" si="8"/>
        <v>0</v>
      </c>
      <c r="Z43" s="11" t="s">
        <v>39</v>
      </c>
      <c r="AA43" s="11" t="b">
        <v>0</v>
      </c>
      <c r="AB43" s="14"/>
    </row>
    <row r="44" spans="1:28" x14ac:dyDescent="0.2">
      <c r="A44" s="20"/>
      <c r="K44" s="18"/>
      <c r="R44" t="str">
        <f t="shared" si="9"/>
        <v>IRZ5F-2IRH6F</v>
      </c>
      <c r="S44" s="11" t="s">
        <v>59</v>
      </c>
      <c r="T44" s="12"/>
      <c r="U44" s="11">
        <v>1</v>
      </c>
      <c r="V44" s="11">
        <v>0</v>
      </c>
      <c r="W44" s="11">
        <v>0</v>
      </c>
      <c r="X44" s="11">
        <v>0</v>
      </c>
      <c r="Y44" s="11">
        <f t="shared" si="8"/>
        <v>0</v>
      </c>
      <c r="Z44" s="11" t="s">
        <v>39</v>
      </c>
      <c r="AA44" s="11" t="b">
        <v>0</v>
      </c>
      <c r="AB44" s="14"/>
    </row>
    <row r="45" spans="1:28" x14ac:dyDescent="0.2">
      <c r="R45" t="str">
        <f t="shared" si="9"/>
        <v>IRH6F-2IRM6F</v>
      </c>
      <c r="S45" s="11" t="s">
        <v>59</v>
      </c>
      <c r="T45" s="12"/>
      <c r="U45" s="11">
        <v>1</v>
      </c>
      <c r="V45" s="11">
        <v>0</v>
      </c>
      <c r="W45" s="11">
        <v>0</v>
      </c>
      <c r="X45" s="11">
        <v>0</v>
      </c>
      <c r="Y45" s="11">
        <f t="shared" si="8"/>
        <v>0</v>
      </c>
      <c r="Z45" s="11" t="s">
        <v>39</v>
      </c>
      <c r="AA45" s="11" t="b">
        <v>0</v>
      </c>
      <c r="AB45" s="14"/>
    </row>
    <row r="46" spans="1:28" x14ac:dyDescent="0.2">
      <c r="R46" t="str">
        <f t="shared" si="9"/>
        <v>IRM6F-2IRU6F</v>
      </c>
      <c r="S46" s="11" t="s">
        <v>59</v>
      </c>
      <c r="T46" s="12"/>
      <c r="U46" s="11">
        <v>1</v>
      </c>
      <c r="V46" s="11">
        <v>0</v>
      </c>
      <c r="W46" s="11">
        <v>0</v>
      </c>
      <c r="X46" s="11">
        <v>0</v>
      </c>
      <c r="Y46" s="11">
        <f t="shared" si="8"/>
        <v>0</v>
      </c>
      <c r="Z46" s="11" t="s">
        <v>39</v>
      </c>
      <c r="AA46" s="11" t="b">
        <v>0</v>
      </c>
      <c r="AB46" s="14"/>
    </row>
    <row r="47" spans="1:28" x14ac:dyDescent="0.2">
      <c r="R47" t="str">
        <f t="shared" si="9"/>
        <v>IRU6F-2IRZ6F</v>
      </c>
      <c r="S47" s="11" t="s">
        <v>59</v>
      </c>
      <c r="T47" s="12"/>
      <c r="U47" s="11">
        <v>1</v>
      </c>
      <c r="V47" s="11">
        <v>0</v>
      </c>
      <c r="W47" s="11">
        <v>0</v>
      </c>
      <c r="X47" s="11">
        <v>0</v>
      </c>
      <c r="Y47" s="11">
        <f t="shared" si="8"/>
        <v>0</v>
      </c>
      <c r="Z47" s="11" t="s">
        <v>39</v>
      </c>
      <c r="AA47" s="11" t="b">
        <v>0</v>
      </c>
      <c r="AB47" s="14"/>
    </row>
    <row r="48" spans="1:28" x14ac:dyDescent="0.2">
      <c r="R48" t="str">
        <f t="shared" si="9"/>
        <v>IRZ6F-2IRH7F</v>
      </c>
      <c r="S48" s="11" t="s">
        <v>59</v>
      </c>
      <c r="T48" s="12"/>
      <c r="U48" s="11">
        <v>1</v>
      </c>
      <c r="V48" s="11">
        <v>0</v>
      </c>
      <c r="W48" s="11">
        <v>0</v>
      </c>
      <c r="X48" s="11">
        <v>0</v>
      </c>
      <c r="Y48" s="11">
        <f t="shared" si="8"/>
        <v>0</v>
      </c>
      <c r="Z48" s="11" t="s">
        <v>39</v>
      </c>
      <c r="AA48" s="11" t="b">
        <v>0</v>
      </c>
      <c r="AB48" s="14"/>
    </row>
    <row r="49" spans="1:28" x14ac:dyDescent="0.2">
      <c r="S49" s="11"/>
      <c r="T49" s="12"/>
      <c r="U49" s="11"/>
      <c r="V49" s="11"/>
      <c r="W49" s="11"/>
      <c r="X49" s="11"/>
      <c r="Y49" s="11"/>
      <c r="Z49" s="11"/>
      <c r="AA49" s="11"/>
      <c r="AB49" s="14"/>
    </row>
    <row r="50" spans="1:28" x14ac:dyDescent="0.2">
      <c r="S50" s="11"/>
      <c r="T50" s="12"/>
      <c r="U50" s="11"/>
      <c r="V50" s="11"/>
      <c r="W50" s="11"/>
      <c r="X50" s="11"/>
      <c r="Y50" s="11"/>
      <c r="Z50" s="11"/>
      <c r="AA50" s="11"/>
      <c r="AB50" s="14"/>
    </row>
    <row r="53" spans="1:28" x14ac:dyDescent="0.2">
      <c r="O53" t="s">
        <v>43</v>
      </c>
      <c r="P53" t="s">
        <v>44</v>
      </c>
    </row>
    <row r="54" spans="1:28" x14ac:dyDescent="0.2">
      <c r="A54" t="s">
        <v>99</v>
      </c>
      <c r="B54" t="e">
        <f>VALUE(RTD("tt.rtd",,RTD("tt.rtd",,"Inst","ASX",A54),"ttq"))</f>
        <v>#N/A</v>
      </c>
      <c r="C54" s="15" cm="1">
        <f t="array" ref="C54">IFERROR(
  _xlfn.SWITCH($C$1,
    "vwap", ROUND(
      (RTD("tt.rtd",,RTD("tt.rtd",,"Inst","ASX",A54),"BidQty") * RTD("tt.rtd",,RTD("tt.rtd",,"Inst","ASX",A54),"Ask") +
       RTD("tt.rtd",,RTD("tt.rtd",,"Inst","ASX",A54),"AskQty") * RTD("tt.rtd",,RTD("tt.rtd",,"Inst","ASX",A54),"Bid")) /
      (RTD("tt.rtd",,RTD("tt.rtd",,"Inst","ASX",A54),"BidQty") + RTD("tt.rtd",,RTD("tt.rtd",,"Inst","ASX",A54),"AskQty")),
      3
    ),
    "settle", RTD("tt.rtd",,RTD("tt.rtd",,"Inst","ASX",A54),"Settle"),
    "mid", ROUND(
      (RTD("tt.rtd",,RTD("tt.rtd",,"Inst","ASX",A54),"Bid") + RTD("tt.rtd",,RTD("tt.rtd",,"Inst","ASX",A54),"Ask")) / 2,
      3
    ),
    0
  ),
  0
)</f>
        <v>0</v>
      </c>
      <c r="D54" s="15" t="e">
        <f>VALUE(RTD("tt.rtd",,RTD("tt.rtd",,"Inst","ASX",A54),"bid"))</f>
        <v>#N/A</v>
      </c>
      <c r="E54" s="15" t="e">
        <f>VALUE(RTD("tt.rtd",,RTD("tt.rtd",,"Inst","ASX",A54),"ask"))</f>
        <v>#N/A</v>
      </c>
      <c r="F54" t="s">
        <v>58</v>
      </c>
      <c r="G54" t="e">
        <f>VALUE(RTD("tt.rtd",,RTD("tt.rtd",,"Inst","ASX",F54),"ttq"))</f>
        <v>#N/A</v>
      </c>
      <c r="H54" cm="1">
        <f t="array" ref="H54">IFERROR(
  _xlfn.SWITCH($C$1,
    "vwap", ROUND(
      (RTD("tt.rtd",,RTD("tt.rtd",,"Inst","ASX",F54),"BidQty") * RTD("tt.rtd",,RTD("tt.rtd",,"Inst","ASX",F54),"Ask") +
       RTD("tt.rtd",,RTD("tt.rtd",,"Inst","ASX",F54),"AskQty") * RTD("tt.rtd",,RTD("tt.rtd",,"Inst","ASX",F54),"Bid")) /
      (RTD("tt.rtd",,RTD("tt.rtd",,"Inst","ASX",F54),"BidQty") + RTD("tt.rtd",,RTD("tt.rtd",,"Inst","ASX",F54),"AskQty")),
      3
    ),
    "settle", RTD("tt.rtd",,RTD("tt.rtd",,"Inst","ASX",F54),"Settle"),
    "mid", ROUND(
      (RTD("tt.rtd",,RTD("tt.rtd",,"Inst","ASX",F54),"Bid") + RTD("tt.rtd",,RTD("tt.rtd",,"Inst","ASX",F54),"Ask")) / 2,
      3
    ),
    0
  ),
  0
)</f>
        <v>0</v>
      </c>
      <c r="I54" s="15" t="e">
        <f>VALUE(RTD("tt.rtd",,RTD("tt.rtd",,"Inst","ASX",F54),"bid"))</f>
        <v>#N/A</v>
      </c>
      <c r="J54" s="15" t="e">
        <f>VALUE(RTD("tt.rtd",,RTD("tt.rtd",,"Inst","ASX",F54),"ask"))</f>
        <v>#N/A</v>
      </c>
      <c r="K54" s="15">
        <f>C54-H54</f>
        <v>0</v>
      </c>
      <c r="L54" s="19">
        <v>45809</v>
      </c>
      <c r="O54">
        <v>-0.02</v>
      </c>
      <c r="P54">
        <v>-0.16</v>
      </c>
      <c r="Q54" t="b">
        <v>1</v>
      </c>
      <c r="R54" s="14" t="s">
        <v>100</v>
      </c>
      <c r="S54" s="11" t="s">
        <v>160</v>
      </c>
      <c r="T54" s="14">
        <f>P54</f>
        <v>-0.16</v>
      </c>
      <c r="U54" s="11">
        <v>1</v>
      </c>
      <c r="V54" s="11" t="s">
        <v>14</v>
      </c>
      <c r="W54" s="11" t="b">
        <v>1</v>
      </c>
      <c r="X54" s="14" t="s">
        <v>159</v>
      </c>
    </row>
    <row r="55" spans="1:28" x14ac:dyDescent="0.2">
      <c r="A55" t="s">
        <v>58</v>
      </c>
      <c r="B55" t="e">
        <f>VALUE(RTD("tt.rtd",,RTD("tt.rtd",,"Inst","ASX",A55),"ttq"))</f>
        <v>#N/A</v>
      </c>
      <c r="C55" s="15" cm="1">
        <f t="array" ref="C55">IFERROR(
  _xlfn.SWITCH($C$1,
    "vwap", ROUND(
      (RTD("tt.rtd",,RTD("tt.rtd",,"Inst","ASX",A55),"BidQty") * RTD("tt.rtd",,RTD("tt.rtd",,"Inst","ASX",A55),"Ask") +
       RTD("tt.rtd",,RTD("tt.rtd",,"Inst","ASX",A55),"AskQty") * RTD("tt.rtd",,RTD("tt.rtd",,"Inst","ASX",A55),"Bid")) /
      (RTD("tt.rtd",,RTD("tt.rtd",,"Inst","ASX",A55),"BidQty") + RTD("tt.rtd",,RTD("tt.rtd",,"Inst","ASX",A55),"AskQty")),
      3
    ),
    "settle", RTD("tt.rtd",,RTD("tt.rtd",,"Inst","ASX",A55),"Settle"),
    "mid", ROUND(
      (RTD("tt.rtd",,RTD("tt.rtd",,"Inst","ASX",A55),"Bid") + RTD("tt.rtd",,RTD("tt.rtd",,"Inst","ASX",A55),"Ask")) / 2,
      3
    ),
    0
  ),
  0
)</f>
        <v>0</v>
      </c>
      <c r="D55" s="15" t="e">
        <f>VALUE(RTD("tt.rtd",,RTD("tt.rtd",,"Inst","ASX",A55),"bid"))</f>
        <v>#N/A</v>
      </c>
      <c r="E55" s="15" t="e">
        <f>VALUE(RTD("tt.rtd",,RTD("tt.rtd",,"Inst","ASX",A55),"ask"))</f>
        <v>#N/A</v>
      </c>
      <c r="F55" t="s">
        <v>19</v>
      </c>
      <c r="G55" t="e">
        <f>VALUE(RTD("tt.rtd",,RTD("tt.rtd",,"Inst","ASX",F55),"ttq"))</f>
        <v>#N/A</v>
      </c>
      <c r="H55" cm="1">
        <f t="array" ref="H55">IFERROR(
  _xlfn.SWITCH($C$1,
    "vwap", ROUND(
      (RTD("tt.rtd",,RTD("tt.rtd",,"Inst","ASX",F55),"BidQty") * RTD("tt.rtd",,RTD("tt.rtd",,"Inst","ASX",F55),"Ask") +
       RTD("tt.rtd",,RTD("tt.rtd",,"Inst","ASX",F55),"AskQty") * RTD("tt.rtd",,RTD("tt.rtd",,"Inst","ASX",F55),"Bid")) /
      (RTD("tt.rtd",,RTD("tt.rtd",,"Inst","ASX",F55),"BidQty") + RTD("tt.rtd",,RTD("tt.rtd",,"Inst","ASX",F55),"AskQty")),
      3
    ),
    "settle", RTD("tt.rtd",,RTD("tt.rtd",,"Inst","ASX",F55),"Settle"),
    "mid", ROUND(
      (RTD("tt.rtd",,RTD("tt.rtd",,"Inst","ASX",F55),"Bid") + RTD("tt.rtd",,RTD("tt.rtd",,"Inst","ASX",F55),"Ask")) / 2,
      3
    ),
    0
  ),
  0
)</f>
        <v>0</v>
      </c>
      <c r="I55" s="15" t="e">
        <f>VALUE(RTD("tt.rtd",,RTD("tt.rtd",,"Inst","ASX",F55),"bid"))</f>
        <v>#N/A</v>
      </c>
      <c r="J55" s="15" t="e">
        <f>VALUE(RTD("tt.rtd",,RTD("tt.rtd",,"Inst","ASX",F55),"ask"))</f>
        <v>#N/A</v>
      </c>
      <c r="K55" s="15">
        <f t="shared" ref="K55:K60" si="10">C55-H55</f>
        <v>0</v>
      </c>
      <c r="L55" s="19">
        <v>45901</v>
      </c>
      <c r="O55">
        <v>-0.02</v>
      </c>
      <c r="P55">
        <v>-7.0000000000000007E-2</v>
      </c>
      <c r="Q55" t="b">
        <v>1</v>
      </c>
      <c r="R55" s="14" t="s">
        <v>101</v>
      </c>
      <c r="S55" s="11" t="s">
        <v>160</v>
      </c>
      <c r="T55" s="14">
        <f t="shared" ref="T55:T60" si="11">P55</f>
        <v>-7.0000000000000007E-2</v>
      </c>
      <c r="U55" s="11">
        <v>1</v>
      </c>
      <c r="V55" s="11" t="s">
        <v>14</v>
      </c>
      <c r="W55" s="11" t="b">
        <v>1</v>
      </c>
      <c r="X55" s="14" t="s">
        <v>159</v>
      </c>
    </row>
    <row r="56" spans="1:28" x14ac:dyDescent="0.2">
      <c r="A56" t="s">
        <v>19</v>
      </c>
      <c r="B56" t="e">
        <f>VALUE(RTD("tt.rtd",,RTD("tt.rtd",,"Inst","ASX",A56),"ttq"))</f>
        <v>#N/A</v>
      </c>
      <c r="C56" s="15" cm="1">
        <f t="array" ref="C56">IFERROR(
  _xlfn.SWITCH($C$1,
    "vwap", ROUND(
      (RTD("tt.rtd",,RTD("tt.rtd",,"Inst","ASX",A56),"BidQty") * RTD("tt.rtd",,RTD("tt.rtd",,"Inst","ASX",A56),"Ask") +
       RTD("tt.rtd",,RTD("tt.rtd",,"Inst","ASX",A56),"AskQty") * RTD("tt.rtd",,RTD("tt.rtd",,"Inst","ASX",A56),"Bid")) /
      (RTD("tt.rtd",,RTD("tt.rtd",,"Inst","ASX",A56),"BidQty") + RTD("tt.rtd",,RTD("tt.rtd",,"Inst","ASX",A56),"AskQty")),
      3
    ),
    "settle", RTD("tt.rtd",,RTD("tt.rtd",,"Inst","ASX",A56),"Settle"),
    "mid", ROUND(
      (RTD("tt.rtd",,RTD("tt.rtd",,"Inst","ASX",A56),"Bid") + RTD("tt.rtd",,RTD("tt.rtd",,"Inst","ASX",A56),"Ask")) / 2,
      3
    ),
    0
  ),
  0
)</f>
        <v>0</v>
      </c>
      <c r="D56" s="15" t="e">
        <f>VALUE(RTD("tt.rtd",,RTD("tt.rtd",,"Inst","ASX",A56),"bid"))</f>
        <v>#N/A</v>
      </c>
      <c r="E56" s="15" t="e">
        <f>VALUE(RTD("tt.rtd",,RTD("tt.rtd",,"Inst","ASX",A56),"ask"))</f>
        <v>#N/A</v>
      </c>
      <c r="F56" t="s">
        <v>22</v>
      </c>
      <c r="G56" t="e">
        <f>VALUE(RTD("tt.rtd",,RTD("tt.rtd",,"Inst","ASX",F56),"ttq"))</f>
        <v>#N/A</v>
      </c>
      <c r="H56" cm="1">
        <f t="array" ref="H56">IFERROR(
  _xlfn.SWITCH($C$1,
    "vwap", ROUND(
      (RTD("tt.rtd",,RTD("tt.rtd",,"Inst","ASX",F56),"BidQty") * RTD("tt.rtd",,RTD("tt.rtd",,"Inst","ASX",F56),"Ask") +
       RTD("tt.rtd",,RTD("tt.rtd",,"Inst","ASX",F56),"AskQty") * RTD("tt.rtd",,RTD("tt.rtd",,"Inst","ASX",F56),"Bid")) /
      (RTD("tt.rtd",,RTD("tt.rtd",,"Inst","ASX",F56),"BidQty") + RTD("tt.rtd",,RTD("tt.rtd",,"Inst","ASX",F56),"AskQty")),
      3
    ),
    "settle", RTD("tt.rtd",,RTD("tt.rtd",,"Inst","ASX",F56),"Settle"),
    "mid", ROUND(
      (RTD("tt.rtd",,RTD("tt.rtd",,"Inst","ASX",F56),"Bid") + RTD("tt.rtd",,RTD("tt.rtd",,"Inst","ASX",F56),"Ask")) / 2,
      3
    ),
    0
  ),
  0
)</f>
        <v>0</v>
      </c>
      <c r="I56" s="15" t="e">
        <f>VALUE(RTD("tt.rtd",,RTD("tt.rtd",,"Inst","ASX",F56),"bid"))</f>
        <v>#N/A</v>
      </c>
      <c r="J56" s="15" t="e">
        <f>VALUE(RTD("tt.rtd",,RTD("tt.rtd",,"Inst","ASX",F56),"ask"))</f>
        <v>#N/A</v>
      </c>
      <c r="K56" s="15">
        <f t="shared" si="10"/>
        <v>0</v>
      </c>
      <c r="L56" s="19">
        <v>45992</v>
      </c>
      <c r="O56">
        <v>0</v>
      </c>
      <c r="P56">
        <v>-0.05</v>
      </c>
      <c r="Q56" t="b">
        <v>1</v>
      </c>
      <c r="R56" s="14" t="s">
        <v>102</v>
      </c>
      <c r="S56" s="11" t="s">
        <v>160</v>
      </c>
      <c r="T56" s="14">
        <f t="shared" si="11"/>
        <v>-0.05</v>
      </c>
      <c r="U56" s="11">
        <v>1</v>
      </c>
      <c r="V56" s="11" t="s">
        <v>14</v>
      </c>
      <c r="W56" s="11" t="b">
        <v>1</v>
      </c>
      <c r="X56" s="14" t="s">
        <v>159</v>
      </c>
    </row>
    <row r="57" spans="1:28" x14ac:dyDescent="0.2">
      <c r="A57" t="s">
        <v>22</v>
      </c>
      <c r="B57" t="e">
        <f>VALUE(RTD("tt.rtd",,RTD("tt.rtd",,"Inst","ASX",A57),"ttq"))</f>
        <v>#N/A</v>
      </c>
      <c r="C57" s="15" cm="1">
        <f t="array" ref="C57">IFERROR(
  _xlfn.SWITCH($C$1,
    "vwap", ROUND(
      (RTD("tt.rtd",,RTD("tt.rtd",,"Inst","ASX",A57),"BidQty") * RTD("tt.rtd",,RTD("tt.rtd",,"Inst","ASX",A57),"Ask") +
       RTD("tt.rtd",,RTD("tt.rtd",,"Inst","ASX",A57),"AskQty") * RTD("tt.rtd",,RTD("tt.rtd",,"Inst","ASX",A57),"Bid")) /
      (RTD("tt.rtd",,RTD("tt.rtd",,"Inst","ASX",A57),"BidQty") + RTD("tt.rtd",,RTD("tt.rtd",,"Inst","ASX",A57),"AskQty")),
      3
    ),
    "settle", RTD("tt.rtd",,RTD("tt.rtd",,"Inst","ASX",A57),"Settle"),
    "mid", ROUND(
      (RTD("tt.rtd",,RTD("tt.rtd",,"Inst","ASX",A57),"Bid") + RTD("tt.rtd",,RTD("tt.rtd",,"Inst","ASX",A57),"Ask")) / 2,
      3
    ),
    0
  ),
  0
)</f>
        <v>0</v>
      </c>
      <c r="D57" s="15" t="e">
        <f>VALUE(RTD("tt.rtd",,RTD("tt.rtd",,"Inst","ASX",A57),"bid"))</f>
        <v>#N/A</v>
      </c>
      <c r="E57" s="15" t="e">
        <f>VALUE(RTD("tt.rtd",,RTD("tt.rtd",,"Inst","ASX",A57),"ask"))</f>
        <v>#N/A</v>
      </c>
      <c r="F57" t="s">
        <v>31</v>
      </c>
      <c r="G57" t="e">
        <f>VALUE(RTD("tt.rtd",,RTD("tt.rtd",,"Inst","ASX",F57),"ttq"))</f>
        <v>#N/A</v>
      </c>
      <c r="H57" cm="1">
        <f t="array" ref="H57">IFERROR(
  _xlfn.SWITCH($C$1,
    "vwap", ROUND(
      (RTD("tt.rtd",,RTD("tt.rtd",,"Inst","ASX",F57),"BidQty") * RTD("tt.rtd",,RTD("tt.rtd",,"Inst","ASX",F57),"Ask") +
       RTD("tt.rtd",,RTD("tt.rtd",,"Inst","ASX",F57),"AskQty") * RTD("tt.rtd",,RTD("tt.rtd",,"Inst","ASX",F57),"Bid")) /
      (RTD("tt.rtd",,RTD("tt.rtd",,"Inst","ASX",F57),"BidQty") + RTD("tt.rtd",,RTD("tt.rtd",,"Inst","ASX",F57),"AskQty")),
      3
    ),
    "settle", RTD("tt.rtd",,RTD("tt.rtd",,"Inst","ASX",F57),"Settle"),
    "mid", ROUND(
      (RTD("tt.rtd",,RTD("tt.rtd",,"Inst","ASX",F57),"Bid") + RTD("tt.rtd",,RTD("tt.rtd",,"Inst","ASX",F57),"Ask")) / 2,
      3
    ),
    0
  ),
  0
)</f>
        <v>0</v>
      </c>
      <c r="I57" s="15" t="e">
        <f>VALUE(RTD("tt.rtd",,RTD("tt.rtd",,"Inst","ASX",F57),"bid"))</f>
        <v>#N/A</v>
      </c>
      <c r="J57" s="15" t="e">
        <f>VALUE(RTD("tt.rtd",,RTD("tt.rtd",,"Inst","ASX",F57),"ask"))</f>
        <v>#N/A</v>
      </c>
      <c r="K57" s="15">
        <f t="shared" si="10"/>
        <v>0</v>
      </c>
      <c r="L57" s="19">
        <v>46082</v>
      </c>
      <c r="O57">
        <v>0.01</v>
      </c>
      <c r="P57">
        <v>-0.04</v>
      </c>
      <c r="Q57" t="b">
        <v>1</v>
      </c>
      <c r="R57" s="14" t="s">
        <v>103</v>
      </c>
      <c r="S57" s="11" t="s">
        <v>160</v>
      </c>
      <c r="T57" s="14">
        <f t="shared" si="11"/>
        <v>-0.04</v>
      </c>
      <c r="U57" s="11">
        <v>1</v>
      </c>
      <c r="V57" s="11" t="s">
        <v>14</v>
      </c>
      <c r="W57" s="11" t="b">
        <v>1</v>
      </c>
      <c r="X57" s="14" t="s">
        <v>159</v>
      </c>
    </row>
    <row r="58" spans="1:28" x14ac:dyDescent="0.2">
      <c r="A58" t="s">
        <v>31</v>
      </c>
      <c r="B58" t="e">
        <f>VALUE(RTD("tt.rtd",,RTD("tt.rtd",,"Inst","ASX",A58),"ttq"))</f>
        <v>#N/A</v>
      </c>
      <c r="C58" s="15" cm="1">
        <f t="array" ref="C58">IFERROR(
  _xlfn.SWITCH($C$1,
    "vwap", ROUND(
      (RTD("tt.rtd",,RTD("tt.rtd",,"Inst","ASX",A58),"BidQty") * RTD("tt.rtd",,RTD("tt.rtd",,"Inst","ASX",A58),"Ask") +
       RTD("tt.rtd",,RTD("tt.rtd",,"Inst","ASX",A58),"AskQty") * RTD("tt.rtd",,RTD("tt.rtd",,"Inst","ASX",A58),"Bid")) /
      (RTD("tt.rtd",,RTD("tt.rtd",,"Inst","ASX",A58),"BidQty") + RTD("tt.rtd",,RTD("tt.rtd",,"Inst","ASX",A58),"AskQty")),
      3
    ),
    "settle", RTD("tt.rtd",,RTD("tt.rtd",,"Inst","ASX",A58),"Settle"),
    "mid", ROUND(
      (RTD("tt.rtd",,RTD("tt.rtd",,"Inst","ASX",A58),"Bid") + RTD("tt.rtd",,RTD("tt.rtd",,"Inst","ASX",A58),"Ask")) / 2,
      3
    ),
    0
  ),
  0
)</f>
        <v>0</v>
      </c>
      <c r="D58" s="15" t="e">
        <f>VALUE(RTD("tt.rtd",,RTD("tt.rtd",,"Inst","ASX",A58),"bid"))</f>
        <v>#N/A</v>
      </c>
      <c r="E58" s="15" t="e">
        <f>VALUE(RTD("tt.rtd",,RTD("tt.rtd",,"Inst","ASX",A58),"ask"))</f>
        <v>#N/A</v>
      </c>
      <c r="F58" t="s">
        <v>65</v>
      </c>
      <c r="G58" t="e">
        <f>VALUE(RTD("tt.rtd",,RTD("tt.rtd",,"Inst","ASX",F58),"ttq"))</f>
        <v>#N/A</v>
      </c>
      <c r="H58" cm="1">
        <f t="array" ref="H58">IFERROR(
  _xlfn.SWITCH($C$1,
    "vwap", ROUND(
      (RTD("tt.rtd",,RTD("tt.rtd",,"Inst","ASX",F58),"BidQty") * RTD("tt.rtd",,RTD("tt.rtd",,"Inst","ASX",F58),"Ask") +
       RTD("tt.rtd",,RTD("tt.rtd",,"Inst","ASX",F58),"AskQty") * RTD("tt.rtd",,RTD("tt.rtd",,"Inst","ASX",F58),"Bid")) /
      (RTD("tt.rtd",,RTD("tt.rtd",,"Inst","ASX",F58),"BidQty") + RTD("tt.rtd",,RTD("tt.rtd",,"Inst","ASX",F58),"AskQty")),
      3
    ),
    "settle", RTD("tt.rtd",,RTD("tt.rtd",,"Inst","ASX",F58),"Settle"),
    "mid", ROUND(
      (RTD("tt.rtd",,RTD("tt.rtd",,"Inst","ASX",F58),"Bid") + RTD("tt.rtd",,RTD("tt.rtd",,"Inst","ASX",F58),"Ask")) / 2,
      3
    ),
    0
  ),
  0
)</f>
        <v>0</v>
      </c>
      <c r="I58" s="15" t="e">
        <f>VALUE(RTD("tt.rtd",,RTD("tt.rtd",,"Inst","ASX",F58),"bid"))</f>
        <v>#N/A</v>
      </c>
      <c r="J58" s="15" t="e">
        <f>VALUE(RTD("tt.rtd",,RTD("tt.rtd",,"Inst","ASX",F58),"ask"))</f>
        <v>#N/A</v>
      </c>
      <c r="K58" s="15">
        <f t="shared" si="10"/>
        <v>0</v>
      </c>
      <c r="L58" s="19">
        <v>46174</v>
      </c>
      <c r="O58">
        <v>0.01</v>
      </c>
      <c r="P58">
        <v>-0.03</v>
      </c>
      <c r="Q58" t="b">
        <v>1</v>
      </c>
      <c r="R58" s="14" t="s">
        <v>104</v>
      </c>
      <c r="S58" s="11" t="s">
        <v>160</v>
      </c>
      <c r="T58" s="14">
        <f t="shared" si="11"/>
        <v>-0.03</v>
      </c>
      <c r="U58" s="11">
        <v>1</v>
      </c>
      <c r="V58" s="11" t="s">
        <v>14</v>
      </c>
      <c r="W58" s="11" t="b">
        <v>1</v>
      </c>
      <c r="X58" s="14" t="s">
        <v>159</v>
      </c>
    </row>
    <row r="59" spans="1:28" x14ac:dyDescent="0.2">
      <c r="A59" t="s">
        <v>65</v>
      </c>
      <c r="B59" t="e">
        <f>VALUE(RTD("tt.rtd",,RTD("tt.rtd",,"Inst","ASX",A59),"ttq"))</f>
        <v>#N/A</v>
      </c>
      <c r="C59" s="15" cm="1">
        <f t="array" ref="C59">IFERROR(
  _xlfn.SWITCH($C$1,
    "vwap", ROUND(
      (RTD("tt.rtd",,RTD("tt.rtd",,"Inst","ASX",A59),"BidQty") * RTD("tt.rtd",,RTD("tt.rtd",,"Inst","ASX",A59),"Ask") +
       RTD("tt.rtd",,RTD("tt.rtd",,"Inst","ASX",A59),"AskQty") * RTD("tt.rtd",,RTD("tt.rtd",,"Inst","ASX",A59),"Bid")) /
      (RTD("tt.rtd",,RTD("tt.rtd",,"Inst","ASX",A59),"BidQty") + RTD("tt.rtd",,RTD("tt.rtd",,"Inst","ASX",A59),"AskQty")),
      3
    ),
    "settle", RTD("tt.rtd",,RTD("tt.rtd",,"Inst","ASX",A59),"Settle"),
    "mid", ROUND(
      (RTD("tt.rtd",,RTD("tt.rtd",,"Inst","ASX",A59),"Bid") + RTD("tt.rtd",,RTD("tt.rtd",,"Inst","ASX",A59),"Ask")) / 2,
      3
    ),
    0
  ),
  0
)</f>
        <v>0</v>
      </c>
      <c r="D59" s="15" t="e">
        <f>VALUE(RTD("tt.rtd",,RTD("tt.rtd",,"Inst","ASX",A59),"bid"))</f>
        <v>#N/A</v>
      </c>
      <c r="E59" s="15" t="e">
        <f>VALUE(RTD("tt.rtd",,RTD("tt.rtd",,"Inst","ASX",A59),"ask"))</f>
        <v>#N/A</v>
      </c>
      <c r="F59" t="s">
        <v>67</v>
      </c>
      <c r="G59" t="e">
        <f>VALUE(RTD("tt.rtd",,RTD("tt.rtd",,"Inst","ASX",F59),"ttq"))</f>
        <v>#N/A</v>
      </c>
      <c r="H59" cm="1">
        <f t="array" ref="H59">IFERROR(
  _xlfn.SWITCH($C$1,
    "vwap", ROUND(
      (RTD("tt.rtd",,RTD("tt.rtd",,"Inst","ASX",F59),"BidQty") * RTD("tt.rtd",,RTD("tt.rtd",,"Inst","ASX",F59),"Ask") +
       RTD("tt.rtd",,RTD("tt.rtd",,"Inst","ASX",F59),"AskQty") * RTD("tt.rtd",,RTD("tt.rtd",,"Inst","ASX",F59),"Bid")) /
      (RTD("tt.rtd",,RTD("tt.rtd",,"Inst","ASX",F59),"BidQty") + RTD("tt.rtd",,RTD("tt.rtd",,"Inst","ASX",F59),"AskQty")),
      3
    ),
    "settle", RTD("tt.rtd",,RTD("tt.rtd",,"Inst","ASX",F59),"Settle"),
    "mid", ROUND(
      (RTD("tt.rtd",,RTD("tt.rtd",,"Inst","ASX",F59),"Bid") + RTD("tt.rtd",,RTD("tt.rtd",,"Inst","ASX",F59),"Ask")) / 2,
      3
    ),
    0
  ),
  0
)</f>
        <v>0</v>
      </c>
      <c r="I59" s="15" t="e">
        <f>VALUE(RTD("tt.rtd",,RTD("tt.rtd",,"Inst","ASX",F59),"bid"))</f>
        <v>#N/A</v>
      </c>
      <c r="J59" s="15" t="e">
        <f>VALUE(RTD("tt.rtd",,RTD("tt.rtd",,"Inst","ASX",F59),"ask"))</f>
        <v>#N/A</v>
      </c>
      <c r="K59" s="15">
        <f t="shared" si="10"/>
        <v>0</v>
      </c>
      <c r="L59" s="19">
        <v>46266</v>
      </c>
      <c r="O59">
        <v>0.02</v>
      </c>
      <c r="P59">
        <v>-0.03</v>
      </c>
      <c r="Q59" t="b">
        <v>1</v>
      </c>
      <c r="R59" s="14" t="s">
        <v>105</v>
      </c>
      <c r="S59" s="11" t="s">
        <v>160</v>
      </c>
      <c r="T59" s="14">
        <f t="shared" si="11"/>
        <v>-0.03</v>
      </c>
      <c r="U59" s="11">
        <v>1</v>
      </c>
      <c r="V59" s="11" t="s">
        <v>14</v>
      </c>
      <c r="W59" s="11" t="b">
        <v>1</v>
      </c>
      <c r="X59" s="14" t="s">
        <v>159</v>
      </c>
    </row>
    <row r="60" spans="1:28" x14ac:dyDescent="0.2">
      <c r="A60" t="s">
        <v>67</v>
      </c>
      <c r="B60" t="e">
        <f>VALUE(RTD("tt.rtd",,RTD("tt.rtd",,"Inst","ASX",A60),"ttq"))</f>
        <v>#N/A</v>
      </c>
      <c r="C60" s="15" cm="1">
        <f t="array" ref="C60">IFERROR(
  _xlfn.SWITCH($C$1,
    "vwap", ROUND(
      (RTD("tt.rtd",,RTD("tt.rtd",,"Inst","ASX",A60),"BidQty") * RTD("tt.rtd",,RTD("tt.rtd",,"Inst","ASX",A60),"Ask") +
       RTD("tt.rtd",,RTD("tt.rtd",,"Inst","ASX",A60),"AskQty") * RTD("tt.rtd",,RTD("tt.rtd",,"Inst","ASX",A60),"Bid")) /
      (RTD("tt.rtd",,RTD("tt.rtd",,"Inst","ASX",A60),"BidQty") + RTD("tt.rtd",,RTD("tt.rtd",,"Inst","ASX",A60),"AskQty")),
      3
    ),
    "settle", RTD("tt.rtd",,RTD("tt.rtd",,"Inst","ASX",A60),"Settle"),
    "mid", ROUND(
      (RTD("tt.rtd",,RTD("tt.rtd",,"Inst","ASX",A60),"Bid") + RTD("tt.rtd",,RTD("tt.rtd",,"Inst","ASX",A60),"Ask")) / 2,
      3
    ),
    0
  ),
  0
)</f>
        <v>0</v>
      </c>
      <c r="D60" s="15" t="e">
        <f>VALUE(RTD("tt.rtd",,RTD("tt.rtd",,"Inst","ASX",A60),"bid"))</f>
        <v>#N/A</v>
      </c>
      <c r="E60" s="15" t="e">
        <f>VALUE(RTD("tt.rtd",,RTD("tt.rtd",,"Inst","ASX",A60),"ask"))</f>
        <v>#N/A</v>
      </c>
      <c r="F60" t="s">
        <v>5</v>
      </c>
      <c r="G60" t="e">
        <f>VALUE(RTD("tt.rtd",,RTD("tt.rtd",,"Inst","ASX",F60),"ttq"))</f>
        <v>#N/A</v>
      </c>
      <c r="H60" cm="1">
        <f t="array" ref="H60">IFERROR(
  _xlfn.SWITCH($C$1,
    "vwap", ROUND(
      (RTD("tt.rtd",,RTD("tt.rtd",,"Inst","ASX",F60),"BidQty") * RTD("tt.rtd",,RTD("tt.rtd",,"Inst","ASX",F60),"Ask") +
       RTD("tt.rtd",,RTD("tt.rtd",,"Inst","ASX",F60),"AskQty") * RTD("tt.rtd",,RTD("tt.rtd",,"Inst","ASX",F60),"Bid")) /
      (RTD("tt.rtd",,RTD("tt.rtd",,"Inst","ASX",F60),"BidQty") + RTD("tt.rtd",,RTD("tt.rtd",,"Inst","ASX",F60),"AskQty")),
      3
    ),
    "settle", RTD("tt.rtd",,RTD("tt.rtd",,"Inst","ASX",F60),"Settle"),
    "mid", ROUND(
      (RTD("tt.rtd",,RTD("tt.rtd",,"Inst","ASX",F60),"Bid") + RTD("tt.rtd",,RTD("tt.rtd",,"Inst","ASX",F60),"Ask")) / 2,
      3
    ),
    0
  ),
  0
)</f>
        <v>0</v>
      </c>
      <c r="I60" s="15" t="e">
        <f>VALUE(RTD("tt.rtd",,RTD("tt.rtd",,"Inst","ASX",F60),"bid"))</f>
        <v>#N/A</v>
      </c>
      <c r="J60" s="15" t="e">
        <f>VALUE(RTD("tt.rtd",,RTD("tt.rtd",,"Inst","ASX",F60),"ask"))</f>
        <v>#N/A</v>
      </c>
      <c r="K60" s="15">
        <f t="shared" si="10"/>
        <v>0</v>
      </c>
      <c r="L60" s="19">
        <v>46357</v>
      </c>
      <c r="O60">
        <v>0.02</v>
      </c>
      <c r="P60">
        <v>-0.03</v>
      </c>
      <c r="Q60" t="b">
        <v>1</v>
      </c>
      <c r="R60" s="14" t="s">
        <v>106</v>
      </c>
      <c r="S60" s="11" t="s">
        <v>160</v>
      </c>
      <c r="T60" s="14">
        <f t="shared" si="11"/>
        <v>-0.03</v>
      </c>
      <c r="U60" s="11">
        <v>1</v>
      </c>
      <c r="V60" s="11" t="s">
        <v>14</v>
      </c>
      <c r="W60" s="11" t="b">
        <v>1</v>
      </c>
      <c r="X60" s="14" t="s">
        <v>159</v>
      </c>
    </row>
    <row r="61" spans="1:28" x14ac:dyDescent="0.2">
      <c r="Q61" t="b">
        <v>1</v>
      </c>
      <c r="R61" s="14" t="str">
        <f>R54</f>
        <v>M5 3MF (3M vs 3M)</v>
      </c>
      <c r="S61" s="11" t="s">
        <v>160</v>
      </c>
      <c r="T61" s="14">
        <f t="shared" ref="T61:T67" si="12">O54</f>
        <v>-0.02</v>
      </c>
      <c r="U61" s="11">
        <v>1</v>
      </c>
      <c r="V61" s="11" t="s">
        <v>39</v>
      </c>
      <c r="W61" s="11" t="b">
        <v>1</v>
      </c>
      <c r="X61" s="14" t="s">
        <v>159</v>
      </c>
    </row>
    <row r="62" spans="1:28" x14ac:dyDescent="0.2">
      <c r="Q62" t="b">
        <v>1</v>
      </c>
      <c r="R62" s="14" t="str">
        <f t="shared" ref="R62:R67" si="13">R55</f>
        <v>U5 3MF (3M vs 3M)</v>
      </c>
      <c r="S62" s="11" t="s">
        <v>160</v>
      </c>
      <c r="T62" s="14">
        <f t="shared" si="12"/>
        <v>-0.02</v>
      </c>
      <c r="U62" s="11">
        <v>1</v>
      </c>
      <c r="V62" s="11" t="s">
        <v>39</v>
      </c>
      <c r="W62" s="11" t="b">
        <v>1</v>
      </c>
      <c r="X62" s="14" t="s">
        <v>159</v>
      </c>
    </row>
    <row r="63" spans="1:28" x14ac:dyDescent="0.2">
      <c r="Q63" t="b">
        <v>1</v>
      </c>
      <c r="R63" s="14" t="str">
        <f t="shared" si="13"/>
        <v>Z5 3MF (3M vs 3M)</v>
      </c>
      <c r="S63" s="11" t="s">
        <v>160</v>
      </c>
      <c r="T63" s="14">
        <f t="shared" si="12"/>
        <v>0</v>
      </c>
      <c r="U63" s="11">
        <v>1</v>
      </c>
      <c r="V63" s="11" t="s">
        <v>39</v>
      </c>
      <c r="W63" s="11" t="b">
        <v>1</v>
      </c>
      <c r="X63" s="14" t="s">
        <v>159</v>
      </c>
    </row>
    <row r="64" spans="1:28" x14ac:dyDescent="0.2">
      <c r="Q64" t="b">
        <v>1</v>
      </c>
      <c r="R64" s="14" t="str">
        <f t="shared" si="13"/>
        <v>H6 3MF (3M vs 3M)</v>
      </c>
      <c r="S64" s="11" t="s">
        <v>160</v>
      </c>
      <c r="T64" s="14">
        <f t="shared" si="12"/>
        <v>0.01</v>
      </c>
      <c r="U64" s="11">
        <v>1</v>
      </c>
      <c r="V64" s="11" t="s">
        <v>39</v>
      </c>
      <c r="W64" s="11" t="b">
        <v>1</v>
      </c>
      <c r="X64" s="14" t="s">
        <v>159</v>
      </c>
    </row>
    <row r="65" spans="3:24" x14ac:dyDescent="0.2">
      <c r="Q65" t="b">
        <v>1</v>
      </c>
      <c r="R65" s="14" t="str">
        <f t="shared" si="13"/>
        <v>M6 3MF (3M vs 3M)</v>
      </c>
      <c r="S65" s="11" t="s">
        <v>160</v>
      </c>
      <c r="T65" s="14">
        <f t="shared" si="12"/>
        <v>0.01</v>
      </c>
      <c r="U65" s="11">
        <v>1</v>
      </c>
      <c r="V65" s="11" t="s">
        <v>39</v>
      </c>
      <c r="W65" s="11" t="b">
        <v>1</v>
      </c>
      <c r="X65" s="14" t="s">
        <v>159</v>
      </c>
    </row>
    <row r="66" spans="3:24" s="6" customFormat="1" ht="17" thickBot="1" x14ac:dyDescent="0.25">
      <c r="C66" s="22"/>
      <c r="D66" s="22"/>
      <c r="E66" s="22"/>
      <c r="I66" s="22"/>
      <c r="J66" s="22"/>
      <c r="K66" s="22"/>
      <c r="Q66" t="b">
        <v>1</v>
      </c>
      <c r="R66" s="14" t="str">
        <f t="shared" si="13"/>
        <v>U6 3MF (3M vs 3M)</v>
      </c>
      <c r="S66" s="11" t="s">
        <v>160</v>
      </c>
      <c r="T66" s="14">
        <f t="shared" si="12"/>
        <v>0.02</v>
      </c>
      <c r="U66" s="11">
        <v>1</v>
      </c>
      <c r="V66" s="11" t="s">
        <v>39</v>
      </c>
      <c r="W66" s="11" t="b">
        <v>1</v>
      </c>
      <c r="X66" s="14" t="s">
        <v>159</v>
      </c>
    </row>
    <row r="67" spans="3:24" x14ac:dyDescent="0.2">
      <c r="Q67" t="b">
        <v>1</v>
      </c>
      <c r="R67" s="14" t="str">
        <f t="shared" si="13"/>
        <v>Z6 3MF (3M vs 3M)</v>
      </c>
      <c r="S67" s="11" t="s">
        <v>160</v>
      </c>
      <c r="T67" s="14">
        <f t="shared" si="12"/>
        <v>0.02</v>
      </c>
      <c r="U67" s="11">
        <v>1</v>
      </c>
      <c r="V67" s="11" t="s">
        <v>39</v>
      </c>
      <c r="W67" s="11" t="b">
        <v>1</v>
      </c>
      <c r="X67" s="14" t="s">
        <v>159</v>
      </c>
    </row>
    <row r="68" spans="3:24" x14ac:dyDescent="0.2">
      <c r="Q68" t="b">
        <v>1</v>
      </c>
      <c r="R68" s="14" t="s">
        <v>152</v>
      </c>
      <c r="S68" s="11" t="s">
        <v>160</v>
      </c>
      <c r="T68" s="14">
        <v>-0.04</v>
      </c>
      <c r="U68" s="11">
        <v>1</v>
      </c>
      <c r="V68" s="11" t="s">
        <v>14</v>
      </c>
      <c r="W68" s="11" t="b">
        <v>1</v>
      </c>
      <c r="X68" s="14" t="s">
        <v>159</v>
      </c>
    </row>
    <row r="69" spans="3:24" x14ac:dyDescent="0.2">
      <c r="Q69" t="b">
        <v>1</v>
      </c>
      <c r="R69" s="14" t="s">
        <v>153</v>
      </c>
      <c r="S69" s="11" t="s">
        <v>160</v>
      </c>
      <c r="T69" s="14">
        <v>-0.16</v>
      </c>
      <c r="U69" s="11">
        <v>1</v>
      </c>
      <c r="V69" s="11" t="s">
        <v>14</v>
      </c>
      <c r="W69" s="11" t="b">
        <v>1</v>
      </c>
      <c r="X69" s="14" t="s">
        <v>159</v>
      </c>
    </row>
    <row r="70" spans="3:24" x14ac:dyDescent="0.2">
      <c r="Q70" t="b">
        <v>1</v>
      </c>
      <c r="R70" s="14" t="s">
        <v>154</v>
      </c>
      <c r="S70" s="11" t="s">
        <v>160</v>
      </c>
      <c r="T70" s="14">
        <v>-0.03</v>
      </c>
      <c r="U70" s="11">
        <v>1</v>
      </c>
      <c r="V70" s="11" t="s">
        <v>14</v>
      </c>
      <c r="W70" s="11" t="b">
        <v>1</v>
      </c>
      <c r="X70" s="14" t="s">
        <v>159</v>
      </c>
    </row>
    <row r="71" spans="3:24" x14ac:dyDescent="0.2">
      <c r="Q71" t="b">
        <v>1</v>
      </c>
      <c r="R71" s="14" t="s">
        <v>155</v>
      </c>
      <c r="S71" s="11" t="s">
        <v>160</v>
      </c>
      <c r="T71" s="14">
        <v>-7.0000000000000007E-2</v>
      </c>
      <c r="U71" s="11">
        <v>1</v>
      </c>
      <c r="V71" s="11" t="s">
        <v>14</v>
      </c>
      <c r="W71" s="11" t="b">
        <v>1</v>
      </c>
      <c r="X71" s="14" t="s">
        <v>159</v>
      </c>
    </row>
    <row r="72" spans="3:24" x14ac:dyDescent="0.2">
      <c r="Q72" t="b">
        <v>1</v>
      </c>
      <c r="R72" s="14" t="s">
        <v>156</v>
      </c>
      <c r="S72" s="11" t="s">
        <v>160</v>
      </c>
      <c r="T72" s="14">
        <v>-0.03</v>
      </c>
      <c r="U72" s="11">
        <v>1</v>
      </c>
      <c r="V72" s="11" t="s">
        <v>14</v>
      </c>
      <c r="W72" s="11" t="b">
        <v>1</v>
      </c>
      <c r="X72" s="14" t="s">
        <v>159</v>
      </c>
    </row>
    <row r="73" spans="3:24" x14ac:dyDescent="0.2">
      <c r="Q73" t="b">
        <v>1</v>
      </c>
      <c r="R73" s="14" t="s">
        <v>157</v>
      </c>
      <c r="S73" s="11" t="s">
        <v>160</v>
      </c>
      <c r="T73" s="14">
        <v>-0.05</v>
      </c>
      <c r="U73" s="11">
        <v>1</v>
      </c>
      <c r="V73" s="11" t="s">
        <v>14</v>
      </c>
      <c r="W73" s="11" t="b">
        <v>1</v>
      </c>
      <c r="X73" s="14" t="s">
        <v>159</v>
      </c>
    </row>
    <row r="74" spans="3:24" x14ac:dyDescent="0.2">
      <c r="Q74" t="b">
        <v>1</v>
      </c>
      <c r="R74" s="14" t="s">
        <v>158</v>
      </c>
      <c r="S74" s="11" t="s">
        <v>160</v>
      </c>
      <c r="T74" s="14">
        <v>-0.03</v>
      </c>
      <c r="U74" s="11">
        <v>1</v>
      </c>
      <c r="V74" s="11" t="s">
        <v>14</v>
      </c>
      <c r="W74" s="11" t="b">
        <v>1</v>
      </c>
      <c r="X74" s="14" t="s">
        <v>159</v>
      </c>
    </row>
    <row r="75" spans="3:24" x14ac:dyDescent="0.2">
      <c r="Q75" t="b">
        <v>1</v>
      </c>
      <c r="R75" s="14" t="str">
        <f t="shared" ref="R75" si="14">R68</f>
        <v>H6 3MF (6M vs 3M)</v>
      </c>
      <c r="S75" s="11" t="s">
        <v>160</v>
      </c>
      <c r="T75" s="14">
        <v>0.01</v>
      </c>
      <c r="U75" s="11">
        <v>1</v>
      </c>
      <c r="V75" s="11" t="s">
        <v>39</v>
      </c>
      <c r="W75" s="11" t="b">
        <v>1</v>
      </c>
      <c r="X75" s="14" t="s">
        <v>159</v>
      </c>
    </row>
    <row r="76" spans="3:24" x14ac:dyDescent="0.2">
      <c r="Q76" t="b">
        <v>1</v>
      </c>
      <c r="R76" s="14" t="s">
        <v>153</v>
      </c>
      <c r="S76" s="11" t="s">
        <v>160</v>
      </c>
      <c r="T76" s="14">
        <v>-0.02</v>
      </c>
      <c r="U76" s="11">
        <v>1</v>
      </c>
      <c r="V76" s="11" t="s">
        <v>39</v>
      </c>
      <c r="W76" s="11" t="b">
        <v>1</v>
      </c>
      <c r="X76" s="14" t="s">
        <v>159</v>
      </c>
    </row>
    <row r="77" spans="3:24" x14ac:dyDescent="0.2">
      <c r="Q77" t="b">
        <v>1</v>
      </c>
      <c r="R77" s="14" t="s">
        <v>154</v>
      </c>
      <c r="S77" s="11" t="s">
        <v>160</v>
      </c>
      <c r="T77" s="14">
        <v>0.01</v>
      </c>
      <c r="U77" s="11">
        <v>1</v>
      </c>
      <c r="V77" s="11" t="s">
        <v>39</v>
      </c>
      <c r="W77" s="11" t="b">
        <v>1</v>
      </c>
      <c r="X77" s="14" t="s">
        <v>159</v>
      </c>
    </row>
    <row r="78" spans="3:24" x14ac:dyDescent="0.2">
      <c r="Q78" t="b">
        <v>1</v>
      </c>
      <c r="R78" s="14" t="s">
        <v>155</v>
      </c>
      <c r="S78" s="11" t="s">
        <v>160</v>
      </c>
      <c r="T78" s="14">
        <v>-0.02</v>
      </c>
      <c r="U78" s="11">
        <v>1</v>
      </c>
      <c r="V78" s="11" t="s">
        <v>39</v>
      </c>
      <c r="W78" s="11" t="b">
        <v>1</v>
      </c>
      <c r="X78" s="14" t="s">
        <v>159</v>
      </c>
    </row>
    <row r="79" spans="3:24" x14ac:dyDescent="0.2">
      <c r="Q79" t="b">
        <v>1</v>
      </c>
      <c r="R79" s="14" t="s">
        <v>156</v>
      </c>
      <c r="S79" s="11" t="s">
        <v>160</v>
      </c>
      <c r="T79" s="14">
        <v>0.02</v>
      </c>
      <c r="U79" s="11">
        <v>1</v>
      </c>
      <c r="V79" s="11" t="s">
        <v>39</v>
      </c>
      <c r="W79" s="11" t="b">
        <v>1</v>
      </c>
      <c r="X79" s="14" t="s">
        <v>159</v>
      </c>
    </row>
    <row r="80" spans="3:24" x14ac:dyDescent="0.2">
      <c r="Q80" t="b">
        <v>1</v>
      </c>
      <c r="R80" s="14" t="s">
        <v>157</v>
      </c>
      <c r="S80" s="11" t="s">
        <v>160</v>
      </c>
      <c r="T80" s="14">
        <v>0</v>
      </c>
      <c r="U80" s="11">
        <v>1</v>
      </c>
      <c r="V80" s="11" t="s">
        <v>39</v>
      </c>
      <c r="W80" s="11" t="b">
        <v>1</v>
      </c>
      <c r="X80" s="14" t="s">
        <v>159</v>
      </c>
    </row>
    <row r="81" spans="17:24" x14ac:dyDescent="0.2">
      <c r="Q81" t="b">
        <v>1</v>
      </c>
      <c r="R81" s="14" t="s">
        <v>158</v>
      </c>
      <c r="S81" s="11" t="s">
        <v>160</v>
      </c>
      <c r="T81" s="14">
        <v>0.02</v>
      </c>
      <c r="U81" s="11">
        <v>1</v>
      </c>
      <c r="V81" s="11" t="s">
        <v>39</v>
      </c>
      <c r="W81" s="11" t="b">
        <v>1</v>
      </c>
      <c r="X81" s="14" t="s">
        <v>159</v>
      </c>
    </row>
  </sheetData>
  <conditionalFormatting sqref="B1:B45 G2:G13 G33:G41 G44">
    <cfRule type="cellIs" dxfId="22" priority="11" operator="greaterThan">
      <formula>0</formula>
    </cfRule>
  </conditionalFormatting>
  <conditionalFormatting sqref="B54:B60">
    <cfRule type="cellIs" dxfId="21" priority="5" operator="greaterThan">
      <formula>0</formula>
    </cfRule>
  </conditionalFormatting>
  <conditionalFormatting sqref="G17:G30">
    <cfRule type="cellIs" dxfId="20" priority="6" operator="greaterThan">
      <formula>0</formula>
    </cfRule>
  </conditionalFormatting>
  <conditionalFormatting sqref="G54:G60">
    <cfRule type="cellIs" dxfId="19" priority="4" operator="greaterThan">
      <formula>0</formula>
    </cfRule>
  </conditionalFormatting>
  <conditionalFormatting sqref="Y2:Y50 AA3:AA50 W54:W81">
    <cfRule type="containsText" dxfId="18" priority="7" operator="containsText" text="true">
      <formula>NOT(ISERROR(SEARCH("true",W2)))</formula>
    </cfRule>
  </conditionalFormatting>
  <conditionalFormatting sqref="Z3:Z50 V54:V81">
    <cfRule type="containsText" dxfId="17" priority="8" operator="containsText" text="Sell">
      <formula>NOT(ISERROR(SEARCH("Sell",V3)))</formula>
    </cfRule>
    <cfRule type="containsText" dxfId="16" priority="9" operator="containsText" text="Buy">
      <formula>NOT(ISERROR(SEARCH("Buy",V3)))</formula>
    </cfRule>
  </conditionalFormatting>
  <dataValidations count="2">
    <dataValidation type="list" allowBlank="1" showInputMessage="1" showErrorMessage="1" sqref="AA3 Y3:Y50" xr:uid="{935C5E1A-9B76-4336-B017-C69B773CAC92}">
      <formula1>$AD$2:$AD$3</formula1>
    </dataValidation>
    <dataValidation type="list" allowBlank="1" showInputMessage="1" showErrorMessage="1" sqref="AA4:AA50 W54:W81" xr:uid="{968DD193-75F9-4CF8-A034-19C0EABF5E68}">
      <formula1>$AD$2:$AD$2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8B5F-E2DB-431B-8E85-E12F5D790D0E}">
  <dimension ref="A1:AI92"/>
  <sheetViews>
    <sheetView topLeftCell="A6" workbookViewId="0">
      <selection activeCell="C15" sqref="C15"/>
    </sheetView>
  </sheetViews>
  <sheetFormatPr baseColWidth="10" defaultColWidth="6.83203125" defaultRowHeight="16" x14ac:dyDescent="0.2"/>
  <cols>
    <col min="1" max="1" width="12.6640625" style="24" customWidth="1"/>
    <col min="2" max="2" width="6.83203125" style="24"/>
    <col min="3" max="4" width="14.6640625" style="24" customWidth="1"/>
    <col min="5" max="5" width="5.6640625" style="24" customWidth="1"/>
    <col min="6" max="6" width="11.5" style="24" customWidth="1"/>
    <col min="7" max="7" width="14.6640625" style="24" customWidth="1"/>
    <col min="8" max="8" width="12.6640625" style="24" customWidth="1"/>
    <col min="9" max="9" width="14.6640625" style="24" customWidth="1"/>
    <col min="10" max="10" width="13.5" style="24" customWidth="1"/>
    <col min="11" max="11" width="11.6640625" style="24" customWidth="1"/>
    <col min="12" max="15" width="9.6640625" style="24" customWidth="1"/>
    <col min="16" max="16" width="10.33203125" style="24" customWidth="1"/>
    <col min="17" max="17" width="12.6640625" style="24" customWidth="1"/>
    <col min="18" max="18" width="11.5" style="24" customWidth="1"/>
    <col min="19" max="19" width="11.83203125" style="24" customWidth="1"/>
    <col min="20" max="23" width="12.6640625" style="24" customWidth="1"/>
    <col min="24" max="24" width="14.6640625" style="24" customWidth="1"/>
    <col min="25" max="26" width="31.33203125" style="24" customWidth="1"/>
    <col min="27" max="27" width="13.5" style="32" customWidth="1"/>
    <col min="28" max="28" width="13.5" style="59" customWidth="1"/>
    <col min="29" max="29" width="27.5" style="59" bestFit="1" customWidth="1"/>
    <col min="30" max="30" width="6.83203125" style="59"/>
    <col min="31" max="35" width="6.83203125" style="34"/>
    <col min="36" max="16384" width="6.83203125" style="24"/>
  </cols>
  <sheetData>
    <row r="1" spans="1:35" s="25" customFormat="1" x14ac:dyDescent="0.2">
      <c r="A1" s="66"/>
      <c r="M1" s="26"/>
    </row>
    <row r="2" spans="1:35" s="25" customFormat="1" x14ac:dyDescent="0.2">
      <c r="A2" s="66"/>
      <c r="F2" s="27"/>
      <c r="G2" s="27"/>
      <c r="H2" s="27"/>
      <c r="I2" s="27"/>
      <c r="J2" s="27"/>
      <c r="K2" s="27"/>
      <c r="L2" s="27"/>
      <c r="M2" s="26"/>
      <c r="R2" s="27"/>
      <c r="S2" s="27"/>
      <c r="T2" s="27"/>
      <c r="U2" s="27"/>
      <c r="V2" s="27"/>
      <c r="W2" s="26"/>
      <c r="X2" s="26"/>
      <c r="Y2" s="27"/>
    </row>
    <row r="3" spans="1:35" s="25" customFormat="1" ht="22.25" customHeight="1" x14ac:dyDescent="0.3">
      <c r="A3" s="67" t="s">
        <v>107</v>
      </c>
      <c r="B3" s="67"/>
      <c r="C3" s="67"/>
      <c r="D3" s="67"/>
      <c r="E3" s="67"/>
      <c r="G3" s="29"/>
      <c r="H3" s="27"/>
      <c r="I3" s="27"/>
      <c r="J3" s="27"/>
      <c r="K3" s="27"/>
      <c r="L3" s="27"/>
      <c r="M3" s="26"/>
      <c r="Q3" s="27"/>
      <c r="R3" s="27"/>
      <c r="S3" s="26"/>
      <c r="T3" s="26"/>
      <c r="U3" s="26"/>
      <c r="V3" s="26"/>
      <c r="Y3" s="30"/>
      <c r="Z3" s="31"/>
      <c r="AA3" s="32"/>
      <c r="AB3" s="26"/>
      <c r="AC3" s="26"/>
      <c r="AD3" s="26"/>
      <c r="AE3" s="27"/>
      <c r="AF3" s="27"/>
      <c r="AG3" s="27"/>
      <c r="AH3" s="27"/>
      <c r="AI3" s="27"/>
    </row>
    <row r="4" spans="1:35" s="25" customFormat="1" ht="12" customHeight="1" x14ac:dyDescent="0.3">
      <c r="A4" s="28"/>
      <c r="B4" s="28"/>
      <c r="C4" s="28"/>
      <c r="D4" s="28"/>
      <c r="E4" s="28"/>
      <c r="G4" s="29"/>
      <c r="H4" s="27"/>
      <c r="I4" s="27"/>
      <c r="J4" s="27"/>
      <c r="K4" s="27"/>
      <c r="L4" s="27"/>
      <c r="M4" s="26"/>
      <c r="Q4" s="27"/>
      <c r="R4" s="27"/>
      <c r="S4" s="26"/>
      <c r="T4" s="26"/>
      <c r="U4" s="26"/>
      <c r="V4" s="26"/>
      <c r="Y4" s="30"/>
      <c r="Z4" s="31"/>
      <c r="AA4" s="32"/>
      <c r="AB4" s="26"/>
      <c r="AC4" s="26"/>
      <c r="AD4" s="26"/>
      <c r="AE4" s="27"/>
      <c r="AF4" s="27"/>
      <c r="AG4" s="27"/>
      <c r="AH4" s="27"/>
      <c r="AI4" s="27"/>
    </row>
    <row r="5" spans="1:35" s="25" customFormat="1" ht="66" customHeight="1" x14ac:dyDescent="0.2">
      <c r="A5" s="68" t="s">
        <v>108</v>
      </c>
      <c r="B5" s="69"/>
      <c r="C5" s="70" t="s">
        <v>109</v>
      </c>
      <c r="D5" s="71"/>
      <c r="E5" s="71"/>
      <c r="F5" s="71"/>
      <c r="G5" s="71"/>
      <c r="H5" s="71"/>
      <c r="I5" s="72"/>
      <c r="J5" s="27"/>
      <c r="K5" s="27"/>
      <c r="L5" s="27"/>
      <c r="M5" s="27"/>
      <c r="N5" s="27"/>
      <c r="O5" s="33"/>
      <c r="R5" s="27"/>
      <c r="S5" s="27"/>
      <c r="T5" s="26"/>
      <c r="U5" s="26"/>
      <c r="V5" s="26"/>
    </row>
    <row r="6" spans="1:35" s="25" customFormat="1" ht="23.5" customHeight="1" x14ac:dyDescent="0.2">
      <c r="A6" s="68" t="s">
        <v>110</v>
      </c>
      <c r="B6" s="69"/>
      <c r="C6" s="70" t="s">
        <v>111</v>
      </c>
      <c r="D6" s="71"/>
      <c r="E6" s="71"/>
      <c r="F6" s="71"/>
      <c r="G6" s="71"/>
      <c r="H6" s="71"/>
      <c r="I6" s="72"/>
      <c r="J6" s="27"/>
      <c r="K6" s="27"/>
      <c r="L6" s="27"/>
      <c r="M6" s="27"/>
      <c r="N6" s="27"/>
      <c r="O6" s="33"/>
      <c r="R6" s="27"/>
      <c r="S6" s="27"/>
      <c r="T6" s="26"/>
      <c r="U6" s="26"/>
      <c r="V6" s="26"/>
    </row>
    <row r="7" spans="1:35" s="25" customFormat="1" ht="22.25" customHeight="1" x14ac:dyDescent="0.2">
      <c r="A7" s="68" t="s">
        <v>112</v>
      </c>
      <c r="B7" s="69"/>
      <c r="C7" s="73" t="s">
        <v>113</v>
      </c>
      <c r="D7" s="74"/>
      <c r="E7" s="74"/>
      <c r="F7" s="74"/>
      <c r="G7" s="74"/>
      <c r="H7" s="74"/>
      <c r="I7" s="75"/>
      <c r="J7" s="27"/>
      <c r="K7" s="27"/>
      <c r="L7" s="27"/>
      <c r="M7" s="27"/>
      <c r="N7" s="27"/>
      <c r="O7" s="33"/>
      <c r="R7" s="27"/>
      <c r="S7" s="27"/>
      <c r="T7" s="26"/>
      <c r="U7" s="26"/>
      <c r="V7" s="26"/>
    </row>
    <row r="8" spans="1:35" s="25" customFormat="1" ht="22.25" customHeight="1" x14ac:dyDescent="0.2">
      <c r="A8" s="68" t="s">
        <v>114</v>
      </c>
      <c r="B8" s="69"/>
      <c r="C8" s="76" t="s">
        <v>115</v>
      </c>
      <c r="D8" s="77"/>
      <c r="E8" s="77"/>
      <c r="F8" s="77"/>
      <c r="G8" s="77"/>
      <c r="H8" s="77"/>
      <c r="I8" s="78"/>
      <c r="J8" s="27"/>
      <c r="K8" s="27"/>
      <c r="L8" s="27"/>
      <c r="M8" s="27"/>
      <c r="N8" s="27"/>
      <c r="O8" s="33"/>
      <c r="R8" s="27"/>
      <c r="S8" s="27"/>
      <c r="T8" s="26"/>
      <c r="U8" s="26"/>
      <c r="V8" s="26"/>
    </row>
    <row r="9" spans="1:35" s="25" customFormat="1" ht="17" thickBot="1" x14ac:dyDescent="0.25">
      <c r="A9" s="79" t="s">
        <v>116</v>
      </c>
      <c r="B9" s="79"/>
      <c r="C9" s="79"/>
      <c r="D9" s="79"/>
      <c r="G9" s="27"/>
      <c r="H9" s="27"/>
      <c r="I9" s="27"/>
      <c r="J9" s="27"/>
      <c r="K9" s="27"/>
      <c r="L9" s="27"/>
      <c r="M9" s="26"/>
      <c r="Q9" s="27"/>
      <c r="R9" s="27"/>
      <c r="S9" s="26"/>
      <c r="T9" s="26"/>
      <c r="U9" s="26"/>
      <c r="V9" s="26"/>
      <c r="W9" s="34"/>
      <c r="AA9" s="32"/>
      <c r="AB9" s="26"/>
      <c r="AC9" s="26"/>
      <c r="AD9" s="26"/>
      <c r="AE9" s="27"/>
      <c r="AF9" s="27"/>
      <c r="AG9" s="27"/>
      <c r="AH9" s="27"/>
      <c r="AI9" s="27"/>
    </row>
    <row r="10" spans="1:35" s="36" customFormat="1" ht="15.5" customHeight="1" thickBot="1" x14ac:dyDescent="0.25">
      <c r="A10" s="35" t="e">
        <f ca="1">IF(C23="Not_Connected","NOT CONNECTED - PLEASE ENABLE TT EXCEL INTEGRATION","TT EXCEL INTEGRATION CONNECTED")</f>
        <v>#N/A</v>
      </c>
    </row>
    <row r="11" spans="1:35" s="26" customFormat="1" ht="15" x14ac:dyDescent="0.2">
      <c r="C11" s="26" t="s">
        <v>117</v>
      </c>
      <c r="D11" s="26" t="e">
        <f>IF(E19=TRUE,F11,G11)</f>
        <v>#N/A</v>
      </c>
      <c r="F11" s="26" t="e">
        <f>RTD("tt.rtd",,"FS",G14,G15,G16,G17)</f>
        <v>#N/A</v>
      </c>
      <c r="G11" s="26" t="e">
        <f>RTD("tt.rtd",,"FS")</f>
        <v>#N/A</v>
      </c>
      <c r="AA11" s="32"/>
    </row>
    <row r="12" spans="1:35" s="27" customFormat="1" thickBot="1" x14ac:dyDescent="0.25">
      <c r="AA12" s="37"/>
    </row>
    <row r="13" spans="1:35" s="25" customFormat="1" ht="17" customHeight="1" thickBot="1" x14ac:dyDescent="0.25">
      <c r="C13" s="64" t="s">
        <v>118</v>
      </c>
      <c r="D13" s="65"/>
      <c r="E13" s="27"/>
      <c r="F13" s="27"/>
      <c r="G13" s="27"/>
      <c r="H13" s="27"/>
      <c r="I13" s="27"/>
      <c r="J13" s="27"/>
      <c r="K13" s="27"/>
      <c r="L13" s="27"/>
      <c r="AA13" s="32"/>
      <c r="AB13" s="26"/>
      <c r="AC13" s="26"/>
      <c r="AD13" s="26"/>
      <c r="AE13" s="27"/>
      <c r="AF13" s="27"/>
      <c r="AG13" s="27"/>
      <c r="AH13" s="27"/>
      <c r="AI13" s="27"/>
    </row>
    <row r="14" spans="1:35" s="25" customFormat="1" x14ac:dyDescent="0.2">
      <c r="C14" s="38" t="s">
        <v>46</v>
      </c>
      <c r="D14" s="38" t="s">
        <v>59</v>
      </c>
      <c r="E14" s="26"/>
      <c r="F14" s="26" t="str">
        <f>IF(ISBLANK(D14),"",C14&amp;"="&amp;D14)</f>
        <v>Account=XGDMN</v>
      </c>
      <c r="G14" s="26" t="str">
        <f>IF(ISBLANK(D14),INDEX($F$14:$F$17,MATCH(TRUE,INDEX($F$14:$F$17&lt;&gt;"",),0)),F14)</f>
        <v>Account=XGDMN</v>
      </c>
      <c r="H14" s="27"/>
      <c r="I14" s="27"/>
      <c r="J14" s="27"/>
      <c r="K14" s="27"/>
      <c r="L14" s="27"/>
      <c r="AA14" s="32"/>
      <c r="AB14" s="26"/>
      <c r="AC14" s="26"/>
      <c r="AD14" s="26"/>
      <c r="AE14" s="27"/>
      <c r="AF14" s="27"/>
      <c r="AG14" s="27"/>
      <c r="AH14" s="27"/>
      <c r="AI14" s="27"/>
    </row>
    <row r="15" spans="1:35" s="25" customFormat="1" x14ac:dyDescent="0.2">
      <c r="C15" s="39" t="s">
        <v>119</v>
      </c>
      <c r="D15" s="39"/>
      <c r="E15" s="26"/>
      <c r="F15" s="26" t="str">
        <f>IF(ISBLANK(D15),"",C15&amp;"="&amp;D15)</f>
        <v/>
      </c>
      <c r="G15" s="26" t="str">
        <f>IF(ISBLANK(D15),INDEX($F$14:$F$17,MATCH(TRUE,INDEX($F$14:$F$17&lt;&gt;"",),0)),F15)</f>
        <v>Account=XGDMN</v>
      </c>
      <c r="H15" s="27"/>
      <c r="I15" s="27"/>
      <c r="J15" s="27"/>
      <c r="K15" s="27"/>
      <c r="L15" s="27"/>
      <c r="AA15" s="32"/>
      <c r="AB15" s="26"/>
      <c r="AC15" s="26"/>
      <c r="AD15" s="26"/>
      <c r="AE15" s="27"/>
      <c r="AF15" s="27"/>
      <c r="AG15" s="27"/>
      <c r="AH15" s="27"/>
      <c r="AI15" s="27"/>
    </row>
    <row r="16" spans="1:35" s="25" customFormat="1" x14ac:dyDescent="0.2">
      <c r="C16" s="39"/>
      <c r="D16" s="39"/>
      <c r="E16" s="26"/>
      <c r="F16" s="26" t="str">
        <f>IF(ISBLANK(D16),"",C16&amp;"="&amp;D16)</f>
        <v/>
      </c>
      <c r="G16" s="26" t="str">
        <f>IF(ISBLANK(D16),INDEX($F$14:$F$17,MATCH(TRUE,INDEX($F$14:$F$17&lt;&gt;"",),0)),F16)</f>
        <v>Account=XGDMN</v>
      </c>
      <c r="H16" s="27"/>
      <c r="I16" s="27"/>
      <c r="J16" s="27"/>
      <c r="K16" s="27"/>
      <c r="L16" s="27"/>
      <c r="AA16" s="32"/>
      <c r="AB16" s="26"/>
      <c r="AC16" s="26"/>
      <c r="AD16" s="26"/>
      <c r="AE16" s="27"/>
      <c r="AF16" s="27"/>
      <c r="AG16" s="27"/>
      <c r="AH16" s="27"/>
      <c r="AI16" s="27"/>
    </row>
    <row r="17" spans="3:35" s="25" customFormat="1" ht="17" thickBot="1" x14ac:dyDescent="0.25">
      <c r="C17" s="40"/>
      <c r="D17" s="41"/>
      <c r="E17" s="26"/>
      <c r="F17" s="26" t="str">
        <f>IF(ISBLANK(D17),"",C17&amp;"="&amp;D17)</f>
        <v/>
      </c>
      <c r="G17" s="26" t="str">
        <f>IF(ISBLANK(D17),INDEX($F$14:$F$17,MATCH(TRUE,INDEX($F$14:$F$17&lt;&gt;"",),0)),F17)</f>
        <v>Account=XGDMN</v>
      </c>
      <c r="H17" s="27"/>
      <c r="I17" s="27"/>
      <c r="J17" s="27"/>
      <c r="K17" s="27"/>
      <c r="L17" s="27"/>
      <c r="AA17" s="32"/>
      <c r="AB17" s="26"/>
      <c r="AC17" s="26"/>
      <c r="AD17" s="26"/>
      <c r="AE17" s="27"/>
      <c r="AF17" s="27"/>
      <c r="AG17" s="27"/>
      <c r="AH17" s="27"/>
      <c r="AI17" s="27"/>
    </row>
    <row r="18" spans="3:35" s="25" customFormat="1" ht="6.5" customHeight="1" thickBot="1" x14ac:dyDescent="0.25">
      <c r="E18" s="26"/>
      <c r="F18" s="26"/>
      <c r="G18" s="26"/>
      <c r="H18" s="27"/>
      <c r="I18" s="27"/>
      <c r="J18" s="27"/>
      <c r="K18" s="27"/>
      <c r="L18" s="27"/>
      <c r="AA18" s="32"/>
      <c r="AB18" s="26"/>
      <c r="AC18" s="26"/>
      <c r="AD18" s="26"/>
      <c r="AE18" s="27"/>
      <c r="AF18" s="27"/>
      <c r="AG18" s="27"/>
      <c r="AH18" s="27"/>
      <c r="AI18" s="27"/>
    </row>
    <row r="19" spans="3:35" s="25" customFormat="1" ht="17" thickBot="1" x14ac:dyDescent="0.25">
      <c r="C19" s="42" t="s">
        <v>120</v>
      </c>
      <c r="D19" s="43"/>
      <c r="E19" s="26" t="b">
        <v>1</v>
      </c>
      <c r="F19" s="44"/>
      <c r="G19" s="26"/>
      <c r="H19" s="27"/>
      <c r="I19" s="27"/>
      <c r="J19" s="27"/>
      <c r="K19" s="27"/>
      <c r="L19" s="27"/>
      <c r="AA19" s="32"/>
      <c r="AB19" s="26"/>
      <c r="AC19" s="26"/>
      <c r="AD19" s="26"/>
      <c r="AE19" s="27"/>
      <c r="AF19" s="27"/>
      <c r="AG19" s="27"/>
      <c r="AH19" s="27"/>
      <c r="AI19" s="27"/>
    </row>
    <row r="20" spans="3:35" s="25" customFormat="1" ht="17" thickBot="1" x14ac:dyDescent="0.25">
      <c r="AA20" s="32"/>
      <c r="AB20" s="26"/>
      <c r="AC20" s="26"/>
      <c r="AD20" s="26"/>
      <c r="AE20" s="27"/>
      <c r="AF20" s="27"/>
      <c r="AG20" s="27"/>
      <c r="AH20" s="27"/>
      <c r="AI20" s="27"/>
    </row>
    <row r="21" spans="3:35" s="25" customFormat="1" ht="20" customHeight="1" thickBot="1" x14ac:dyDescent="0.25">
      <c r="C21" s="45" t="str">
        <f>IF(E19=TRUE,"FILLS | FILTERS ON","FILLS")</f>
        <v>FILLS | FILTERS ON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26"/>
      <c r="AD21" s="26"/>
      <c r="AE21" s="27"/>
      <c r="AF21" s="27"/>
      <c r="AG21" s="27"/>
      <c r="AH21" s="27"/>
      <c r="AI21" s="27"/>
    </row>
    <row r="22" spans="3:35" s="54" customFormat="1" thickBot="1" x14ac:dyDescent="0.25">
      <c r="C22" s="48" t="s">
        <v>121</v>
      </c>
      <c r="D22" s="49" t="s">
        <v>122</v>
      </c>
      <c r="E22" s="49" t="s">
        <v>119</v>
      </c>
      <c r="F22" s="49" t="s">
        <v>123</v>
      </c>
      <c r="G22" s="49" t="s">
        <v>45</v>
      </c>
      <c r="H22" s="49" t="s">
        <v>124</v>
      </c>
      <c r="I22" s="49" t="s">
        <v>125</v>
      </c>
      <c r="J22" s="49" t="s">
        <v>126</v>
      </c>
      <c r="K22" s="49" t="s">
        <v>38</v>
      </c>
      <c r="L22" s="49" t="s">
        <v>127</v>
      </c>
      <c r="M22" s="49" t="s">
        <v>128</v>
      </c>
      <c r="N22" s="49" t="s">
        <v>129</v>
      </c>
      <c r="O22" s="49" t="s">
        <v>130</v>
      </c>
      <c r="P22" s="49" t="s">
        <v>131</v>
      </c>
      <c r="Q22" s="49" t="s">
        <v>132</v>
      </c>
      <c r="R22" s="49" t="s">
        <v>133</v>
      </c>
      <c r="S22" s="49" t="s">
        <v>134</v>
      </c>
      <c r="T22" s="49" t="s">
        <v>135</v>
      </c>
      <c r="U22" s="49" t="s">
        <v>46</v>
      </c>
      <c r="V22" s="49" t="s">
        <v>136</v>
      </c>
      <c r="W22" s="49" t="s">
        <v>137</v>
      </c>
      <c r="X22" s="49" t="s">
        <v>138</v>
      </c>
      <c r="Y22" s="49" t="s">
        <v>139</v>
      </c>
      <c r="Z22" s="50" t="s">
        <v>140</v>
      </c>
      <c r="AA22" s="50" t="s">
        <v>141</v>
      </c>
      <c r="AB22" s="51" t="s">
        <v>55</v>
      </c>
      <c r="AC22" s="52"/>
      <c r="AD22" s="52"/>
      <c r="AE22" s="53"/>
      <c r="AF22" s="53"/>
      <c r="AG22" s="53"/>
      <c r="AH22" s="53"/>
      <c r="AI22" s="53"/>
    </row>
    <row r="23" spans="3:35" x14ac:dyDescent="0.2">
      <c r="C23" s="55" t="e">
        <f ca="1">RTD("tt.rtd",,"TTFills","Date,Time,B/S,Exch,Product,Term,Contract,Prod Type,Price,P/F,FillQty,ExeQty,AvgPrc,TIF,Type,AlgoName,TrigPrc,Status,Account,CurrentUser,Originator,Route,TTOrderID,ParentID,TextA,TextTT","last*50",$D$11, CELL("Address",A1))</f>
        <v>#N/A</v>
      </c>
      <c r="D23" s="56" t="e">
        <f ca="1">RTD("tt.rtd",,"TTFills","Date,Time,B/S,Exch,Product,Term,Contract,Prod Type,Price,P/F,FillQty,ExeQty,AvgPrc,TIF,Type,AlgoName,TrigPrc,Status,Account,CurrentUser,Originator,Route,TTOrderID,ParentID,TextA,TextTT","last*50",$D$11, CELL("Address",B1))</f>
        <v>#N/A</v>
      </c>
      <c r="E23" s="56" t="e">
        <f ca="1">RTD("tt.rtd",,"TTFills","Date,Time,B/S,Exch,Product,Term,Contract,Prod Type,Price,P/F,FillQty,ExeQty,AvgPrc,TIF,Type,AlgoName,TrigPrc,Status,Account,CurrentUser,Originator,Route,TTOrderID,ParentID,TextA,TextTT","last*50",$D$11, CELL("Address",C1))</f>
        <v>#N/A</v>
      </c>
      <c r="F23" s="56" t="e">
        <f ca="1">RTD("tt.rtd",,"TTFills","Date,Time,B/S,Exch,Product,Term,Contract,Prod Type,Price,P/F,FillQty,ExeQty,AvgPrc,TIF,Type,AlgoName,TrigPrc,Status,Account,CurrentUser,Originator,Route,TTOrderID,ParentID,TextA,TextTT","last*50",$D$11, CELL("Address",D1))</f>
        <v>#N/A</v>
      </c>
      <c r="G23" s="57" t="e">
        <f ca="1">RTD("tt.rtd",,"TTFills","Date,Time,B/S,Exch,Product,Term,Contract,Prod Type,Price,P/F,FillQty,ExeQty,AvgPrc,TIF,Type,AlgoName,TrigPrc,Status,Account,CurrentUser,Originator,Route,TTOrderID,ParentID,TextA,TextTT","last*50",$D$11, CELL("Address",E1))</f>
        <v>#N/A</v>
      </c>
      <c r="H23" s="57" t="e">
        <f ca="1">RTD("tt.rtd",,"TTFills","Date,Time,B/S,Exch,Product,Term,Contract,Prod Type,Price,P/F,FillQty,ExeQty,AvgPrc,TIF,Type,AlgoName,TrigPrc,Status,Account,CurrentUser,Originator,Route,TTOrderID,ParentID,TextA,TextTT","last*50",$D$11, CELL("Address",F1))</f>
        <v>#N/A</v>
      </c>
      <c r="I23" s="57" t="e">
        <f ca="1">RTD("tt.rtd",,"TTFills","Date,Time,B/S,Exch,Product,Term,Contract,Prod Type,Price,P/F,FillQty,ExeQty,AvgPrc,TIF,Type,AlgoName,TrigPrc,Status,Account,CurrentUser,Originator,Route,TTOrderID,ParentID,TextA,TextTT","last*50",$D$11, CELL("Address",G1))</f>
        <v>#N/A</v>
      </c>
      <c r="J23" s="57" t="e">
        <f ca="1">RTD("tt.rtd",,"TTFills","Date,Time,B/S,Exch,Product,Term,Contract,Prod Type,Price,P/F,FillQty,ExeQty,AvgPrc,TIF,Type,AlgoName,TrigPrc,Status,Account,CurrentUser,Originator,Route,TTOrderID,ParentID,TextA,TextTT","last*50",$D$11, CELL("Address",H1))</f>
        <v>#N/A</v>
      </c>
      <c r="K23" s="56" t="e">
        <f ca="1">RTD("tt.rtd",,"TTFills","Date,Time,B/S,Exch,Product,Term,Contract,Prod Type,Price,P/F,FillQty,ExeQty,AvgPrc,TIF,Type,AlgoName,TrigPrc,Status,Account,CurrentUser,Originator,Route,TTOrderID,ParentID,TextA,TextTT","last*50",$D$11, CELL("Address",I1))</f>
        <v>#N/A</v>
      </c>
      <c r="L23" s="56" t="e">
        <f ca="1">RTD("tt.rtd",,"TTFills","Date,Time,B/S,Exch,Product,Term,Contract,Prod Type,Price,P/F,FillQty,ExeQty,AvgPrc,TIF,Type,AlgoName,TrigPrc,Status,Account,CurrentUser,Originator,Route,TTOrderID,ParentID,TextA,TextTT","last*50",$D$11, CELL("Address",J1))</f>
        <v>#N/A</v>
      </c>
      <c r="M23" s="56" t="e">
        <f ca="1">RTD("tt.rtd",,"TTFills","Date,Time,B/S,Exch,Product,Term,Contract,Prod Type,Price,P/F,FillQty,ExeQty,AvgPrc,TIF,Type,AlgoName,TrigPrc,Status,Account,CurrentUser,Originator,Route,TTOrderID,ParentID,TextA,TextTT","last*50",$D$11, CELL("Address",K1))</f>
        <v>#N/A</v>
      </c>
      <c r="N23" s="56" t="e">
        <f ca="1">RTD("tt.rtd",,"TTFills","Date,Time,B/S,Exch,Product,Term,Contract,Prod Type,Price,P/F,FillQty,ExeQty,AvgPrc,TIF,Type,AlgoName,TrigPrc,Status,Account,CurrentUser,Originator,Route,TTOrderID,ParentID,TextA,TextTT","last*50",$D$11, CELL("Address",L1))</f>
        <v>#N/A</v>
      </c>
      <c r="O23" s="56" t="e">
        <f ca="1">RTD("tt.rtd",,"TTFills","Date,Time,B/S,Exch,Product,Term,Contract,Prod Type,Price,P/F,FillQty,ExeQty,AvgPrc,TIF,Type,AlgoName,TrigPrc,Status,Account,CurrentUser,Originator,Route,TTOrderID,ParentID,TextA,TextTT","last*50",$D$11, CELL("Address",M1))</f>
        <v>#N/A</v>
      </c>
      <c r="P23" s="56" t="e">
        <f ca="1">RTD("tt.rtd",,"TTFills","Date,Time,B/S,Exch,Product,Term,Contract,Prod Type,Price,P/F,FillQty,ExeQty,AvgPrc,TIF,Type,AlgoName,TrigPrc,Status,Account,CurrentUser,Originator,Route,TTOrderID,ParentID,TextA,TextTT","last*50",$D$11, CELL("Address",N1))</f>
        <v>#N/A</v>
      </c>
      <c r="Q23" s="57" t="e">
        <f ca="1">RTD("tt.rtd",,"TTFills","Date,Time,B/S,Exch,Product,Term,Contract,Prod Type,Price,P/F,FillQty,ExeQty,AvgPrc,TIF,Type,AlgoName,TrigPrc,Status,Account,CurrentUser,Originator,Route,TTOrderID,ParentID,TextA,TextTT","last*50",$D$11, CELL("Address",O1))</f>
        <v>#N/A</v>
      </c>
      <c r="R23" s="56" t="e">
        <f ca="1">RTD("tt.rtd",,"TTFills","Date,Time,B/S,Exch,Product,Term,Contract,Prod Type,Price,P/F,FillQty,ExeQty,AvgPrc,TIF,Type,AlgoName,TrigPrc,Status,Account,CurrentUser,Originator,Route,TTOrderID,ParentID,TextA,TextTT","last*50",$D$11, CELL("Address",P1))</f>
        <v>#N/A</v>
      </c>
      <c r="S23" s="56" t="e">
        <f ca="1">RTD("tt.rtd",,"TTFills","Date,Time,B/S,Exch,Product,Term,Contract,Prod Type,Price,P/F,FillQty,ExeQty,AvgPrc,TIF,Type,AlgoName,TrigPrc,Status,Account,CurrentUser,Originator,Route,TTOrderID,ParentID,TextA,TextTT","last*50",$D$11, CELL("Address",Q1))</f>
        <v>#N/A</v>
      </c>
      <c r="T23" s="57" t="e">
        <f ca="1">RTD("tt.rtd",,"TTFills","Date,Time,B/S,Exch,Product,Term,Contract,Prod Type,Price,P/F,FillQty,ExeQty,AvgPrc,TIF,Type,AlgoName,TrigPrc,Status,Account,CurrentUser,Originator,Route,TTOrderID,ParentID,TextA,TextTT","last*50",$D$11, CELL("Address",R1))</f>
        <v>#N/A</v>
      </c>
      <c r="U23" s="57" t="e">
        <f ca="1">RTD("tt.rtd",,"TTFills","Date,Time,B/S,Exch,Product,Term,Contract,Prod Type,Price,P/F,FillQty,ExeQty,AvgPrc,TIF,Type,AlgoName,TrigPrc,Status,Account,CurrentUser,Originator,Route,TTOrderID,ParentID,TextA,TextTT","last*50",$D$11, CELL("Address",S1))</f>
        <v>#N/A</v>
      </c>
      <c r="V23" s="57" t="e">
        <f ca="1">RTD("tt.rtd",,"TTFills","Date,Time,B/S,Exch,Product,Term,Contract,Prod Type,Price,P/F,FillQty,ExeQty,AvgPrc,TIF,Type,AlgoName,TrigPrc,Status,Account,CurrentUser,Originator,Route,TTOrderID,ParentID,TextA,TextTT","last*50",$D$11, CELL("Address",T1))</f>
        <v>#N/A</v>
      </c>
      <c r="W23" s="57" t="e">
        <f ca="1">RTD("tt.rtd",,"TTFills","Date,Time,B/S,Exch,Product,Term,Contract,Prod Type,Price,P/F,FillQty,ExeQty,AvgPrc,TIF,Type,AlgoName,TrigPrc,Status,Account,CurrentUser,Originator,Route,TTOrderID,ParentID,TextA,TextTT","last*50",$D$11, CELL("Address",U1))</f>
        <v>#N/A</v>
      </c>
      <c r="X23" s="57" t="e">
        <f ca="1">RTD("tt.rtd",,"TTFills","Date,Time,B/S,Exch,Product,Term,Contract,Prod Type,Price,P/F,FillQty,ExeQty,AvgPrc,TIF,Type,AlgoName,TrigPrc,Status,Account,CurrentUser,Originator,Route,TTOrderID,ParentID,TextA,TextTT","last*50",$D$11, CELL("Address",V1))</f>
        <v>#N/A</v>
      </c>
      <c r="Y23" s="57" t="e">
        <f ca="1">RTD("tt.rtd",,"TTFills","Date,Time,B/S,Exch,Product,Term,Contract,Prod Type,Price,P/F,FillQty,ExeQty,AvgPrc,TIF,Type,AlgoName,TrigPrc,Status,Account,CurrentUser,Originator,Route,TTOrderID,ParentID,TextA,TextTT","last*50",$D$11, CELL("Address",W1))</f>
        <v>#N/A</v>
      </c>
      <c r="Z23" s="57" t="e">
        <f ca="1">RTD("tt.rtd",,"TTFills","Date,Time,B/S,Exch,Product,Term,Contract,Prod Type,Price,P/F,FillQty,ExeQty,AvgPrc,TIF,Type,AlgoName,TrigPrc,Status,Account,CurrentUser,Originator,Route,TTOrderID,ParentID,TextA,TextTT","last*50",$D$11, CELL("Address",X1))</f>
        <v>#N/A</v>
      </c>
      <c r="AA23" s="56" t="e">
        <f ca="1">RTD("tt.rtd",,"TTFills","Date,Time,B/S,Exch,Product,Term,Contract,Prod Type,Price,P/F,FillQty,ExeQty,AvgPrc,TIF,Type,AlgoName,TrigPrc,Status,Account,CurrentUser,Originator,Route,TTOrderID,ParentID,TextA,TextTT","last*50",$D$11, CELL("Address",Y1))</f>
        <v>#N/A</v>
      </c>
      <c r="AB23" s="58" t="e">
        <f ca="1">RTD("tt.rtd",,"TTFills","Date,Time,B/S,Exch,Product,Term,Contract,Prod Type,Price,P/F,FillQty,ExeQty,AvgPrc,TIF,Type,AlgoName,TrigPrc,Status,Account,CurrentUser,Originator,Route,TTOrderID,ParentID,TextA,TextTT","last*50",$D$11, CELL("Address",Z1))</f>
        <v>#N/A</v>
      </c>
      <c r="AC23" s="59" t="e">
        <f t="shared" ref="AC23:AC36" ca="1" si="0">IFERROR(VLOOKUP(Z23,AA23:AA72,1,FALSE),Z23)</f>
        <v>#N/A</v>
      </c>
      <c r="AD23" s="59" t="e">
        <f t="shared" ref="AD23:AD72" ca="1" si="1">IF(OR(NOT(AB23=""),NOT(AC23="")),TRUE,FALSE)</f>
        <v>#N/A</v>
      </c>
    </row>
    <row r="24" spans="3:35" x14ac:dyDescent="0.2">
      <c r="C24" s="55" t="e">
        <f ca="1">RTD("tt.rtd",,"TTFills","Date,Time,B/S,Exch,Product,Term,Contract,Prod Type,Price,P/F,FillQty,ExeQty,AvgPrc,TIF,Type,AlgoName,TrigPrc,Status,Account,CurrentUser,Originator,Route,TTOrderID,ParentID,TextA,TextTT","last*50",$D$11, CELL("Address",A2))</f>
        <v>#N/A</v>
      </c>
      <c r="D24" s="56" t="e">
        <f ca="1">RTD("tt.rtd",,"TTFills","Date,Time,B/S,Exch,Product,Term,Contract,Prod Type,Price,P/F,FillQty,ExeQty,AvgPrc,TIF,Type,AlgoName,TrigPrc,Status,Account,CurrentUser,Originator,Route,TTOrderID,ParentID,TextA,TextTT","last*50",$D$11, CELL("Address",B2))</f>
        <v>#N/A</v>
      </c>
      <c r="E24" s="56" t="e">
        <f ca="1">RTD("tt.rtd",,"TTFills","Date,Time,B/S,Exch,Product,Term,Contract,Prod Type,Price,P/F,FillQty,ExeQty,AvgPrc,TIF,Type,AlgoName,TrigPrc,Status,Account,CurrentUser,Originator,Route,TTOrderID,ParentID,TextA,TextTT","last*50",$D$11, CELL("Address",C2))</f>
        <v>#N/A</v>
      </c>
      <c r="F24" s="56" t="e">
        <f ca="1">RTD("tt.rtd",,"TTFills","Date,Time,B/S,Exch,Product,Term,Contract,Prod Type,Price,P/F,FillQty,ExeQty,AvgPrc,TIF,Type,AlgoName,TrigPrc,Status,Account,CurrentUser,Originator,Route,TTOrderID,ParentID,TextA,TextTT","last*50",$D$11, CELL("Address",D2))</f>
        <v>#N/A</v>
      </c>
      <c r="G24" s="57" t="e">
        <f ca="1">RTD("tt.rtd",,"TTFills","Date,Time,B/S,Exch,Product,Term,Contract,Prod Type,Price,P/F,FillQty,ExeQty,AvgPrc,TIF,Type,AlgoName,TrigPrc,Status,Account,CurrentUser,Originator,Route,TTOrderID,ParentID,TextA,TextTT","last*50",$D$11, CELL("Address",E2))</f>
        <v>#N/A</v>
      </c>
      <c r="H24" s="57" t="e">
        <f ca="1">RTD("tt.rtd",,"TTFills","Date,Time,B/S,Exch,Product,Term,Contract,Prod Type,Price,P/F,FillQty,ExeQty,AvgPrc,TIF,Type,AlgoName,TrigPrc,Status,Account,CurrentUser,Originator,Route,TTOrderID,ParentID,TextA,TextTT","last*50",$D$11, CELL("Address",F2))</f>
        <v>#N/A</v>
      </c>
      <c r="I24" s="57" t="e">
        <f ca="1">RTD("tt.rtd",,"TTFills","Date,Time,B/S,Exch,Product,Term,Contract,Prod Type,Price,P/F,FillQty,ExeQty,AvgPrc,TIF,Type,AlgoName,TrigPrc,Status,Account,CurrentUser,Originator,Route,TTOrderID,ParentID,TextA,TextTT","last*50",$D$11, CELL("Address",G2))</f>
        <v>#N/A</v>
      </c>
      <c r="J24" s="57" t="e">
        <f ca="1">RTD("tt.rtd",,"TTFills","Date,Time,B/S,Exch,Product,Term,Contract,Prod Type,Price,P/F,FillQty,ExeQty,AvgPrc,TIF,Type,AlgoName,TrigPrc,Status,Account,CurrentUser,Originator,Route,TTOrderID,ParentID,TextA,TextTT","last*50",$D$11, CELL("Address",H2))</f>
        <v>#N/A</v>
      </c>
      <c r="K24" s="56" t="e">
        <f ca="1">RTD("tt.rtd",,"TTFills","Date,Time,B/S,Exch,Product,Term,Contract,Prod Type,Price,P/F,FillQty,ExeQty,AvgPrc,TIF,Type,AlgoName,TrigPrc,Status,Account,CurrentUser,Originator,Route,TTOrderID,ParentID,TextA,TextTT","last*50",$D$11, CELL("Address",I2))</f>
        <v>#N/A</v>
      </c>
      <c r="L24" s="56" t="e">
        <f ca="1">RTD("tt.rtd",,"TTFills","Date,Time,B/S,Exch,Product,Term,Contract,Prod Type,Price,P/F,FillQty,ExeQty,AvgPrc,TIF,Type,AlgoName,TrigPrc,Status,Account,CurrentUser,Originator,Route,TTOrderID,ParentID,TextA,TextTT","last*50",$D$11, CELL("Address",J2))</f>
        <v>#N/A</v>
      </c>
      <c r="M24" s="56" t="e">
        <f ca="1">RTD("tt.rtd",,"TTFills","Date,Time,B/S,Exch,Product,Term,Contract,Prod Type,Price,P/F,FillQty,ExeQty,AvgPrc,TIF,Type,AlgoName,TrigPrc,Status,Account,CurrentUser,Originator,Route,TTOrderID,ParentID,TextA,TextTT","last*50",$D$11, CELL("Address",K2))</f>
        <v>#N/A</v>
      </c>
      <c r="N24" s="56" t="e">
        <f ca="1">RTD("tt.rtd",,"TTFills","Date,Time,B/S,Exch,Product,Term,Contract,Prod Type,Price,P/F,FillQty,ExeQty,AvgPrc,TIF,Type,AlgoName,TrigPrc,Status,Account,CurrentUser,Originator,Route,TTOrderID,ParentID,TextA,TextTT","last*50",$D$11, CELL("Address",L2))</f>
        <v>#N/A</v>
      </c>
      <c r="O24" s="56" t="e">
        <f ca="1">RTD("tt.rtd",,"TTFills","Date,Time,B/S,Exch,Product,Term,Contract,Prod Type,Price,P/F,FillQty,ExeQty,AvgPrc,TIF,Type,AlgoName,TrigPrc,Status,Account,CurrentUser,Originator,Route,TTOrderID,ParentID,TextA,TextTT","last*50",$D$11, CELL("Address",M2))</f>
        <v>#N/A</v>
      </c>
      <c r="P24" s="56" t="e">
        <f ca="1">RTD("tt.rtd",,"TTFills","Date,Time,B/S,Exch,Product,Term,Contract,Prod Type,Price,P/F,FillQty,ExeQty,AvgPrc,TIF,Type,AlgoName,TrigPrc,Status,Account,CurrentUser,Originator,Route,TTOrderID,ParentID,TextA,TextTT","last*50",$D$11, CELL("Address",N2))</f>
        <v>#N/A</v>
      </c>
      <c r="Q24" s="57" t="e">
        <f ca="1">RTD("tt.rtd",,"TTFills","Date,Time,B/S,Exch,Product,Term,Contract,Prod Type,Price,P/F,FillQty,ExeQty,AvgPrc,TIF,Type,AlgoName,TrigPrc,Status,Account,CurrentUser,Originator,Route,TTOrderID,ParentID,TextA,TextTT","last*50",$D$11, CELL("Address",O2))</f>
        <v>#N/A</v>
      </c>
      <c r="R24" s="56" t="e">
        <f ca="1">RTD("tt.rtd",,"TTFills","Date,Time,B/S,Exch,Product,Term,Contract,Prod Type,Price,P/F,FillQty,ExeQty,AvgPrc,TIF,Type,AlgoName,TrigPrc,Status,Account,CurrentUser,Originator,Route,TTOrderID,ParentID,TextA,TextTT","last*50",$D$11, CELL("Address",P2))</f>
        <v>#N/A</v>
      </c>
      <c r="S24" s="56" t="e">
        <f ca="1">RTD("tt.rtd",,"TTFills","Date,Time,B/S,Exch,Product,Term,Contract,Prod Type,Price,P/F,FillQty,ExeQty,AvgPrc,TIF,Type,AlgoName,TrigPrc,Status,Account,CurrentUser,Originator,Route,TTOrderID,ParentID,TextA,TextTT","last*50",$D$11, CELL("Address",Q2))</f>
        <v>#N/A</v>
      </c>
      <c r="T24" s="57" t="e">
        <f ca="1">RTD("tt.rtd",,"TTFills","Date,Time,B/S,Exch,Product,Term,Contract,Prod Type,Price,P/F,FillQty,ExeQty,AvgPrc,TIF,Type,AlgoName,TrigPrc,Status,Account,CurrentUser,Originator,Route,TTOrderID,ParentID,TextA,TextTT","last*50",$D$11, CELL("Address",R2))</f>
        <v>#N/A</v>
      </c>
      <c r="U24" s="57" t="e">
        <f ca="1">RTD("tt.rtd",,"TTFills","Date,Time,B/S,Exch,Product,Term,Contract,Prod Type,Price,P/F,FillQty,ExeQty,AvgPrc,TIF,Type,AlgoName,TrigPrc,Status,Account,CurrentUser,Originator,Route,TTOrderID,ParentID,TextA,TextTT","last*50",$D$11, CELL("Address",S2))</f>
        <v>#N/A</v>
      </c>
      <c r="V24" s="57" t="e">
        <f ca="1">RTD("tt.rtd",,"TTFills","Date,Time,B/S,Exch,Product,Term,Contract,Prod Type,Price,P/F,FillQty,ExeQty,AvgPrc,TIF,Type,AlgoName,TrigPrc,Status,Account,CurrentUser,Originator,Route,TTOrderID,ParentID,TextA,TextTT","last*50",$D$11, CELL("Address",T2))</f>
        <v>#N/A</v>
      </c>
      <c r="W24" s="57" t="e">
        <f ca="1">RTD("tt.rtd",,"TTFills","Date,Time,B/S,Exch,Product,Term,Contract,Prod Type,Price,P/F,FillQty,ExeQty,AvgPrc,TIF,Type,AlgoName,TrigPrc,Status,Account,CurrentUser,Originator,Route,TTOrderID,ParentID,TextA,TextTT","last*50",$D$11, CELL("Address",U2))</f>
        <v>#N/A</v>
      </c>
      <c r="X24" s="57" t="e">
        <f ca="1">RTD("tt.rtd",,"TTFills","Date,Time,B/S,Exch,Product,Term,Contract,Prod Type,Price,P/F,FillQty,ExeQty,AvgPrc,TIF,Type,AlgoName,TrigPrc,Status,Account,CurrentUser,Originator,Route,TTOrderID,ParentID,TextA,TextTT","last*50",$D$11, CELL("Address",V2))</f>
        <v>#N/A</v>
      </c>
      <c r="Y24" s="57" t="e">
        <f ca="1">RTD("tt.rtd",,"TTFills","Date,Time,B/S,Exch,Product,Term,Contract,Prod Type,Price,P/F,FillQty,ExeQty,AvgPrc,TIF,Type,AlgoName,TrigPrc,Status,Account,CurrentUser,Originator,Route,TTOrderID,ParentID,TextA,TextTT","last*50",$D$11, CELL("Address",W2))</f>
        <v>#N/A</v>
      </c>
      <c r="Z24" s="57" t="e">
        <f ca="1">RTD("tt.rtd",,"TTFills","Date,Time,B/S,Exch,Product,Term,Contract,Prod Type,Price,P/F,FillQty,ExeQty,AvgPrc,TIF,Type,AlgoName,TrigPrc,Status,Account,CurrentUser,Originator,Route,TTOrderID,ParentID,TextA,TextTT","last*50",$D$11, CELL("Address",X2))</f>
        <v>#N/A</v>
      </c>
      <c r="AA24" s="56" t="e">
        <f ca="1">RTD("tt.rtd",,"TTFills","Date,Time,B/S,Exch,Product,Term,Contract,Prod Type,Price,P/F,FillQty,ExeQty,AvgPrc,TIF,Type,AlgoName,TrigPrc,Status,Account,CurrentUser,Originator,Route,TTOrderID,ParentID,TextA,TextTT","last*50",$D$11, CELL("Address",Y2))</f>
        <v>#N/A</v>
      </c>
      <c r="AB24" s="58" t="e">
        <f ca="1">RTD("tt.rtd",,"TTFills","Date,Time,B/S,Exch,Product,Term,Contract,Prod Type,Price,P/F,FillQty,ExeQty,AvgPrc,TIF,Type,AlgoName,TrigPrc,Status,Account,CurrentUser,Originator,Route,TTOrderID,ParentID,TextA,TextTT","last*50",$D$11, CELL("Address",Z2))</f>
        <v>#N/A</v>
      </c>
      <c r="AC24" s="59" t="e">
        <f t="shared" ca="1" si="0"/>
        <v>#N/A</v>
      </c>
      <c r="AD24" s="59" t="e">
        <f t="shared" ca="1" si="1"/>
        <v>#N/A</v>
      </c>
    </row>
    <row r="25" spans="3:35" x14ac:dyDescent="0.2">
      <c r="C25" s="55" t="e">
        <f ca="1">RTD("tt.rtd",,"TTFills","Date,Time,B/S,Exch,Product,Term,Contract,Prod Type,Price,P/F,FillQty,ExeQty,AvgPrc,TIF,Type,AlgoName,TrigPrc,Status,Account,CurrentUser,Originator,Route,TTOrderID,ParentID,TextA,TextTT","last*50",$D$11, CELL("Address",A3))</f>
        <v>#N/A</v>
      </c>
      <c r="D25" s="56" t="e">
        <f ca="1">RTD("tt.rtd",,"TTFills","Date,Time,B/S,Exch,Product,Term,Contract,Prod Type,Price,P/F,FillQty,ExeQty,AvgPrc,TIF,Type,AlgoName,TrigPrc,Status,Account,CurrentUser,Originator,Route,TTOrderID,ParentID,TextA,TextTT","last*50",$D$11, CELL("Address",B3))</f>
        <v>#N/A</v>
      </c>
      <c r="E25" s="56" t="e">
        <f ca="1">RTD("tt.rtd",,"TTFills","Date,Time,B/S,Exch,Product,Term,Contract,Prod Type,Price,P/F,FillQty,ExeQty,AvgPrc,TIF,Type,AlgoName,TrigPrc,Status,Account,CurrentUser,Originator,Route,TTOrderID,ParentID,TextA,TextTT","last*50",$D$11, CELL("Address",C3))</f>
        <v>#N/A</v>
      </c>
      <c r="F25" s="56" t="e">
        <f ca="1">RTD("tt.rtd",,"TTFills","Date,Time,B/S,Exch,Product,Term,Contract,Prod Type,Price,P/F,FillQty,ExeQty,AvgPrc,TIF,Type,AlgoName,TrigPrc,Status,Account,CurrentUser,Originator,Route,TTOrderID,ParentID,TextA,TextTT","last*50",$D$11, CELL("Address",D3))</f>
        <v>#N/A</v>
      </c>
      <c r="G25" s="57" t="e">
        <f ca="1">RTD("tt.rtd",,"TTFills","Date,Time,B/S,Exch,Product,Term,Contract,Prod Type,Price,P/F,FillQty,ExeQty,AvgPrc,TIF,Type,AlgoName,TrigPrc,Status,Account,CurrentUser,Originator,Route,TTOrderID,ParentID,TextA,TextTT","last*50",$D$11, CELL("Address",E3))</f>
        <v>#N/A</v>
      </c>
      <c r="H25" s="57" t="e">
        <f ca="1">RTD("tt.rtd",,"TTFills","Date,Time,B/S,Exch,Product,Term,Contract,Prod Type,Price,P/F,FillQty,ExeQty,AvgPrc,TIF,Type,AlgoName,TrigPrc,Status,Account,CurrentUser,Originator,Route,TTOrderID,ParentID,TextA,TextTT","last*50",$D$11, CELL("Address",F3))</f>
        <v>#N/A</v>
      </c>
      <c r="I25" s="57" t="e">
        <f ca="1">RTD("tt.rtd",,"TTFills","Date,Time,B/S,Exch,Product,Term,Contract,Prod Type,Price,P/F,FillQty,ExeQty,AvgPrc,TIF,Type,AlgoName,TrigPrc,Status,Account,CurrentUser,Originator,Route,TTOrderID,ParentID,TextA,TextTT","last*50",$D$11, CELL("Address",G3))</f>
        <v>#N/A</v>
      </c>
      <c r="J25" s="57" t="e">
        <f ca="1">RTD("tt.rtd",,"TTFills","Date,Time,B/S,Exch,Product,Term,Contract,Prod Type,Price,P/F,FillQty,ExeQty,AvgPrc,TIF,Type,AlgoName,TrigPrc,Status,Account,CurrentUser,Originator,Route,TTOrderID,ParentID,TextA,TextTT","last*50",$D$11, CELL("Address",H3))</f>
        <v>#N/A</v>
      </c>
      <c r="K25" s="56" t="e">
        <f ca="1">RTD("tt.rtd",,"TTFills","Date,Time,B/S,Exch,Product,Term,Contract,Prod Type,Price,P/F,FillQty,ExeQty,AvgPrc,TIF,Type,AlgoName,TrigPrc,Status,Account,CurrentUser,Originator,Route,TTOrderID,ParentID,TextA,TextTT","last*50",$D$11, CELL("Address",I3))</f>
        <v>#N/A</v>
      </c>
      <c r="L25" s="56" t="e">
        <f ca="1">RTD("tt.rtd",,"TTFills","Date,Time,B/S,Exch,Product,Term,Contract,Prod Type,Price,P/F,FillQty,ExeQty,AvgPrc,TIF,Type,AlgoName,TrigPrc,Status,Account,CurrentUser,Originator,Route,TTOrderID,ParentID,TextA,TextTT","last*50",$D$11, CELL("Address",J3))</f>
        <v>#N/A</v>
      </c>
      <c r="M25" s="56" t="e">
        <f ca="1">RTD("tt.rtd",,"TTFills","Date,Time,B/S,Exch,Product,Term,Contract,Prod Type,Price,P/F,FillQty,ExeQty,AvgPrc,TIF,Type,AlgoName,TrigPrc,Status,Account,CurrentUser,Originator,Route,TTOrderID,ParentID,TextA,TextTT","last*50",$D$11, CELL("Address",K3))</f>
        <v>#N/A</v>
      </c>
      <c r="N25" s="56" t="e">
        <f ca="1">RTD("tt.rtd",,"TTFills","Date,Time,B/S,Exch,Product,Term,Contract,Prod Type,Price,P/F,FillQty,ExeQty,AvgPrc,TIF,Type,AlgoName,TrigPrc,Status,Account,CurrentUser,Originator,Route,TTOrderID,ParentID,TextA,TextTT","last*50",$D$11, CELL("Address",L3))</f>
        <v>#N/A</v>
      </c>
      <c r="O25" s="56" t="e">
        <f ca="1">RTD("tt.rtd",,"TTFills","Date,Time,B/S,Exch,Product,Term,Contract,Prod Type,Price,P/F,FillQty,ExeQty,AvgPrc,TIF,Type,AlgoName,TrigPrc,Status,Account,CurrentUser,Originator,Route,TTOrderID,ParentID,TextA,TextTT","last*50",$D$11, CELL("Address",M3))</f>
        <v>#N/A</v>
      </c>
      <c r="P25" s="56" t="e">
        <f ca="1">RTD("tt.rtd",,"TTFills","Date,Time,B/S,Exch,Product,Term,Contract,Prod Type,Price,P/F,FillQty,ExeQty,AvgPrc,TIF,Type,AlgoName,TrigPrc,Status,Account,CurrentUser,Originator,Route,TTOrderID,ParentID,TextA,TextTT","last*50",$D$11, CELL("Address",N3))</f>
        <v>#N/A</v>
      </c>
      <c r="Q25" s="57" t="e">
        <f ca="1">RTD("tt.rtd",,"TTFills","Date,Time,B/S,Exch,Product,Term,Contract,Prod Type,Price,P/F,FillQty,ExeQty,AvgPrc,TIF,Type,AlgoName,TrigPrc,Status,Account,CurrentUser,Originator,Route,TTOrderID,ParentID,TextA,TextTT","last*50",$D$11, CELL("Address",O3))</f>
        <v>#N/A</v>
      </c>
      <c r="R25" s="56" t="e">
        <f ca="1">RTD("tt.rtd",,"TTFills","Date,Time,B/S,Exch,Product,Term,Contract,Prod Type,Price,P/F,FillQty,ExeQty,AvgPrc,TIF,Type,AlgoName,TrigPrc,Status,Account,CurrentUser,Originator,Route,TTOrderID,ParentID,TextA,TextTT","last*50",$D$11, CELL("Address",P3))</f>
        <v>#N/A</v>
      </c>
      <c r="S25" s="56" t="e">
        <f ca="1">RTD("tt.rtd",,"TTFills","Date,Time,B/S,Exch,Product,Term,Contract,Prod Type,Price,P/F,FillQty,ExeQty,AvgPrc,TIF,Type,AlgoName,TrigPrc,Status,Account,CurrentUser,Originator,Route,TTOrderID,ParentID,TextA,TextTT","last*50",$D$11, CELL("Address",Q3))</f>
        <v>#N/A</v>
      </c>
      <c r="T25" s="57" t="e">
        <f ca="1">RTD("tt.rtd",,"TTFills","Date,Time,B/S,Exch,Product,Term,Contract,Prod Type,Price,P/F,FillQty,ExeQty,AvgPrc,TIF,Type,AlgoName,TrigPrc,Status,Account,CurrentUser,Originator,Route,TTOrderID,ParentID,TextA,TextTT","last*50",$D$11, CELL("Address",R3))</f>
        <v>#N/A</v>
      </c>
      <c r="U25" s="57" t="e">
        <f ca="1">RTD("tt.rtd",,"TTFills","Date,Time,B/S,Exch,Product,Term,Contract,Prod Type,Price,P/F,FillQty,ExeQty,AvgPrc,TIF,Type,AlgoName,TrigPrc,Status,Account,CurrentUser,Originator,Route,TTOrderID,ParentID,TextA,TextTT","last*50",$D$11, CELL("Address",S3))</f>
        <v>#N/A</v>
      </c>
      <c r="V25" s="57" t="e">
        <f ca="1">RTD("tt.rtd",,"TTFills","Date,Time,B/S,Exch,Product,Term,Contract,Prod Type,Price,P/F,FillQty,ExeQty,AvgPrc,TIF,Type,AlgoName,TrigPrc,Status,Account,CurrentUser,Originator,Route,TTOrderID,ParentID,TextA,TextTT","last*50",$D$11, CELL("Address",T3))</f>
        <v>#N/A</v>
      </c>
      <c r="W25" s="57" t="e">
        <f ca="1">RTD("tt.rtd",,"TTFills","Date,Time,B/S,Exch,Product,Term,Contract,Prod Type,Price,P/F,FillQty,ExeQty,AvgPrc,TIF,Type,AlgoName,TrigPrc,Status,Account,CurrentUser,Originator,Route,TTOrderID,ParentID,TextA,TextTT","last*50",$D$11, CELL("Address",U3))</f>
        <v>#N/A</v>
      </c>
      <c r="X25" s="57" t="e">
        <f ca="1">RTD("tt.rtd",,"TTFills","Date,Time,B/S,Exch,Product,Term,Contract,Prod Type,Price,P/F,FillQty,ExeQty,AvgPrc,TIF,Type,AlgoName,TrigPrc,Status,Account,CurrentUser,Originator,Route,TTOrderID,ParentID,TextA,TextTT","last*50",$D$11, CELL("Address",V3))</f>
        <v>#N/A</v>
      </c>
      <c r="Y25" s="57" t="e">
        <f ca="1">RTD("tt.rtd",,"TTFills","Date,Time,B/S,Exch,Product,Term,Contract,Prod Type,Price,P/F,FillQty,ExeQty,AvgPrc,TIF,Type,AlgoName,TrigPrc,Status,Account,CurrentUser,Originator,Route,TTOrderID,ParentID,TextA,TextTT","last*50",$D$11, CELL("Address",W3))</f>
        <v>#N/A</v>
      </c>
      <c r="Z25" s="57" t="e">
        <f ca="1">RTD("tt.rtd",,"TTFills","Date,Time,B/S,Exch,Product,Term,Contract,Prod Type,Price,P/F,FillQty,ExeQty,AvgPrc,TIF,Type,AlgoName,TrigPrc,Status,Account,CurrentUser,Originator,Route,TTOrderID,ParentID,TextA,TextTT","last*50",$D$11, CELL("Address",X3))</f>
        <v>#N/A</v>
      </c>
      <c r="AA25" s="56" t="e">
        <f ca="1">RTD("tt.rtd",,"TTFills","Date,Time,B/S,Exch,Product,Term,Contract,Prod Type,Price,P/F,FillQty,ExeQty,AvgPrc,TIF,Type,AlgoName,TrigPrc,Status,Account,CurrentUser,Originator,Route,TTOrderID,ParentID,TextA,TextTT","last*50",$D$11, CELL("Address",Y3))</f>
        <v>#N/A</v>
      </c>
      <c r="AB25" s="58" t="e">
        <f ca="1">RTD("tt.rtd",,"TTFills","Date,Time,B/S,Exch,Product,Term,Contract,Prod Type,Price,P/F,FillQty,ExeQty,AvgPrc,TIF,Type,AlgoName,TrigPrc,Status,Account,CurrentUser,Originator,Route,TTOrderID,ParentID,TextA,TextTT","last*50",$D$11, CELL("Address",Z3))</f>
        <v>#N/A</v>
      </c>
      <c r="AC25" s="59" t="e">
        <f t="shared" ca="1" si="0"/>
        <v>#N/A</v>
      </c>
      <c r="AD25" s="59" t="e">
        <f t="shared" ca="1" si="1"/>
        <v>#N/A</v>
      </c>
    </row>
    <row r="26" spans="3:35" x14ac:dyDescent="0.2">
      <c r="C26" s="55" t="e">
        <f ca="1">RTD("tt.rtd",,"TTFills","Date,Time,B/S,Exch,Product,Term,Contract,Prod Type,Price,P/F,FillQty,ExeQty,AvgPrc,TIF,Type,AlgoName,TrigPrc,Status,Account,CurrentUser,Originator,Route,TTOrderID,ParentID,TextA,TextTT","last*50",$D$11, CELL("Address",A4))</f>
        <v>#N/A</v>
      </c>
      <c r="D26" s="56" t="e">
        <f ca="1">RTD("tt.rtd",,"TTFills","Date,Time,B/S,Exch,Product,Term,Contract,Prod Type,Price,P/F,FillQty,ExeQty,AvgPrc,TIF,Type,AlgoName,TrigPrc,Status,Account,CurrentUser,Originator,Route,TTOrderID,ParentID,TextA,TextTT","last*50",$D$11, CELL("Address",B4))</f>
        <v>#N/A</v>
      </c>
      <c r="E26" s="56" t="e">
        <f ca="1">RTD("tt.rtd",,"TTFills","Date,Time,B/S,Exch,Product,Term,Contract,Prod Type,Price,P/F,FillQty,ExeQty,AvgPrc,TIF,Type,AlgoName,TrigPrc,Status,Account,CurrentUser,Originator,Route,TTOrderID,ParentID,TextA,TextTT","last*50",$D$11, CELL("Address",C4))</f>
        <v>#N/A</v>
      </c>
      <c r="F26" s="56" t="e">
        <f ca="1">RTD("tt.rtd",,"TTFills","Date,Time,B/S,Exch,Product,Term,Contract,Prod Type,Price,P/F,FillQty,ExeQty,AvgPrc,TIF,Type,AlgoName,TrigPrc,Status,Account,CurrentUser,Originator,Route,TTOrderID,ParentID,TextA,TextTT","last*50",$D$11, CELL("Address",D4))</f>
        <v>#N/A</v>
      </c>
      <c r="G26" s="57" t="e">
        <f ca="1">RTD("tt.rtd",,"TTFills","Date,Time,B/S,Exch,Product,Term,Contract,Prod Type,Price,P/F,FillQty,ExeQty,AvgPrc,TIF,Type,AlgoName,TrigPrc,Status,Account,CurrentUser,Originator,Route,TTOrderID,ParentID,TextA,TextTT","last*50",$D$11, CELL("Address",E4))</f>
        <v>#N/A</v>
      </c>
      <c r="H26" s="57" t="e">
        <f ca="1">RTD("tt.rtd",,"TTFills","Date,Time,B/S,Exch,Product,Term,Contract,Prod Type,Price,P/F,FillQty,ExeQty,AvgPrc,TIF,Type,AlgoName,TrigPrc,Status,Account,CurrentUser,Originator,Route,TTOrderID,ParentID,TextA,TextTT","last*50",$D$11, CELL("Address",F4))</f>
        <v>#N/A</v>
      </c>
      <c r="I26" s="57" t="e">
        <f ca="1">RTD("tt.rtd",,"TTFills","Date,Time,B/S,Exch,Product,Term,Contract,Prod Type,Price,P/F,FillQty,ExeQty,AvgPrc,TIF,Type,AlgoName,TrigPrc,Status,Account,CurrentUser,Originator,Route,TTOrderID,ParentID,TextA,TextTT","last*50",$D$11, CELL("Address",G4))</f>
        <v>#N/A</v>
      </c>
      <c r="J26" s="57" t="e">
        <f ca="1">RTD("tt.rtd",,"TTFills","Date,Time,B/S,Exch,Product,Term,Contract,Prod Type,Price,P/F,FillQty,ExeQty,AvgPrc,TIF,Type,AlgoName,TrigPrc,Status,Account,CurrentUser,Originator,Route,TTOrderID,ParentID,TextA,TextTT","last*50",$D$11, CELL("Address",H4))</f>
        <v>#N/A</v>
      </c>
      <c r="K26" s="56" t="e">
        <f ca="1">RTD("tt.rtd",,"TTFills","Date,Time,B/S,Exch,Product,Term,Contract,Prod Type,Price,P/F,FillQty,ExeQty,AvgPrc,TIF,Type,AlgoName,TrigPrc,Status,Account,CurrentUser,Originator,Route,TTOrderID,ParentID,TextA,TextTT","last*50",$D$11, CELL("Address",I4))</f>
        <v>#N/A</v>
      </c>
      <c r="L26" s="56" t="e">
        <f ca="1">RTD("tt.rtd",,"TTFills","Date,Time,B/S,Exch,Product,Term,Contract,Prod Type,Price,P/F,FillQty,ExeQty,AvgPrc,TIF,Type,AlgoName,TrigPrc,Status,Account,CurrentUser,Originator,Route,TTOrderID,ParentID,TextA,TextTT","last*50",$D$11, CELL("Address",J4))</f>
        <v>#N/A</v>
      </c>
      <c r="M26" s="56" t="e">
        <f ca="1">RTD("tt.rtd",,"TTFills","Date,Time,B/S,Exch,Product,Term,Contract,Prod Type,Price,P/F,FillQty,ExeQty,AvgPrc,TIF,Type,AlgoName,TrigPrc,Status,Account,CurrentUser,Originator,Route,TTOrderID,ParentID,TextA,TextTT","last*50",$D$11, CELL("Address",K4))</f>
        <v>#N/A</v>
      </c>
      <c r="N26" s="56" t="e">
        <f ca="1">RTD("tt.rtd",,"TTFills","Date,Time,B/S,Exch,Product,Term,Contract,Prod Type,Price,P/F,FillQty,ExeQty,AvgPrc,TIF,Type,AlgoName,TrigPrc,Status,Account,CurrentUser,Originator,Route,TTOrderID,ParentID,TextA,TextTT","last*50",$D$11, CELL("Address",L4))</f>
        <v>#N/A</v>
      </c>
      <c r="O26" s="56" t="e">
        <f ca="1">RTD("tt.rtd",,"TTFills","Date,Time,B/S,Exch,Product,Term,Contract,Prod Type,Price,P/F,FillQty,ExeQty,AvgPrc,TIF,Type,AlgoName,TrigPrc,Status,Account,CurrentUser,Originator,Route,TTOrderID,ParentID,TextA,TextTT","last*50",$D$11, CELL("Address",M4))</f>
        <v>#N/A</v>
      </c>
      <c r="P26" s="56" t="e">
        <f ca="1">RTD("tt.rtd",,"TTFills","Date,Time,B/S,Exch,Product,Term,Contract,Prod Type,Price,P/F,FillQty,ExeQty,AvgPrc,TIF,Type,AlgoName,TrigPrc,Status,Account,CurrentUser,Originator,Route,TTOrderID,ParentID,TextA,TextTT","last*50",$D$11, CELL("Address",N4))</f>
        <v>#N/A</v>
      </c>
      <c r="Q26" s="57" t="e">
        <f ca="1">RTD("tt.rtd",,"TTFills","Date,Time,B/S,Exch,Product,Term,Contract,Prod Type,Price,P/F,FillQty,ExeQty,AvgPrc,TIF,Type,AlgoName,TrigPrc,Status,Account,CurrentUser,Originator,Route,TTOrderID,ParentID,TextA,TextTT","last*50",$D$11, CELL("Address",O4))</f>
        <v>#N/A</v>
      </c>
      <c r="R26" s="56" t="e">
        <f ca="1">RTD("tt.rtd",,"TTFills","Date,Time,B/S,Exch,Product,Term,Contract,Prod Type,Price,P/F,FillQty,ExeQty,AvgPrc,TIF,Type,AlgoName,TrigPrc,Status,Account,CurrentUser,Originator,Route,TTOrderID,ParentID,TextA,TextTT","last*50",$D$11, CELL("Address",P4))</f>
        <v>#N/A</v>
      </c>
      <c r="S26" s="56" t="e">
        <f ca="1">RTD("tt.rtd",,"TTFills","Date,Time,B/S,Exch,Product,Term,Contract,Prod Type,Price,P/F,FillQty,ExeQty,AvgPrc,TIF,Type,AlgoName,TrigPrc,Status,Account,CurrentUser,Originator,Route,TTOrderID,ParentID,TextA,TextTT","last*50",$D$11, CELL("Address",Q4))</f>
        <v>#N/A</v>
      </c>
      <c r="T26" s="57" t="e">
        <f ca="1">RTD("tt.rtd",,"TTFills","Date,Time,B/S,Exch,Product,Term,Contract,Prod Type,Price,P/F,FillQty,ExeQty,AvgPrc,TIF,Type,AlgoName,TrigPrc,Status,Account,CurrentUser,Originator,Route,TTOrderID,ParentID,TextA,TextTT","last*50",$D$11, CELL("Address",R4))</f>
        <v>#N/A</v>
      </c>
      <c r="U26" s="57" t="e">
        <f ca="1">RTD("tt.rtd",,"TTFills","Date,Time,B/S,Exch,Product,Term,Contract,Prod Type,Price,P/F,FillQty,ExeQty,AvgPrc,TIF,Type,AlgoName,TrigPrc,Status,Account,CurrentUser,Originator,Route,TTOrderID,ParentID,TextA,TextTT","last*50",$D$11, CELL("Address",S4))</f>
        <v>#N/A</v>
      </c>
      <c r="V26" s="57" t="e">
        <f ca="1">RTD("tt.rtd",,"TTFills","Date,Time,B/S,Exch,Product,Term,Contract,Prod Type,Price,P/F,FillQty,ExeQty,AvgPrc,TIF,Type,AlgoName,TrigPrc,Status,Account,CurrentUser,Originator,Route,TTOrderID,ParentID,TextA,TextTT","last*50",$D$11, CELL("Address",T4))</f>
        <v>#N/A</v>
      </c>
      <c r="W26" s="57" t="e">
        <f ca="1">RTD("tt.rtd",,"TTFills","Date,Time,B/S,Exch,Product,Term,Contract,Prod Type,Price,P/F,FillQty,ExeQty,AvgPrc,TIF,Type,AlgoName,TrigPrc,Status,Account,CurrentUser,Originator,Route,TTOrderID,ParentID,TextA,TextTT","last*50",$D$11, CELL("Address",U4))</f>
        <v>#N/A</v>
      </c>
      <c r="X26" s="57" t="e">
        <f ca="1">RTD("tt.rtd",,"TTFills","Date,Time,B/S,Exch,Product,Term,Contract,Prod Type,Price,P/F,FillQty,ExeQty,AvgPrc,TIF,Type,AlgoName,TrigPrc,Status,Account,CurrentUser,Originator,Route,TTOrderID,ParentID,TextA,TextTT","last*50",$D$11, CELL("Address",V4))</f>
        <v>#N/A</v>
      </c>
      <c r="Y26" s="57" t="e">
        <f ca="1">RTD("tt.rtd",,"TTFills","Date,Time,B/S,Exch,Product,Term,Contract,Prod Type,Price,P/F,FillQty,ExeQty,AvgPrc,TIF,Type,AlgoName,TrigPrc,Status,Account,CurrentUser,Originator,Route,TTOrderID,ParentID,TextA,TextTT","last*50",$D$11, CELL("Address",W4))</f>
        <v>#N/A</v>
      </c>
      <c r="Z26" s="57" t="e">
        <f ca="1">RTD("tt.rtd",,"TTFills","Date,Time,B/S,Exch,Product,Term,Contract,Prod Type,Price,P/F,FillQty,ExeQty,AvgPrc,TIF,Type,AlgoName,TrigPrc,Status,Account,CurrentUser,Originator,Route,TTOrderID,ParentID,TextA,TextTT","last*50",$D$11, CELL("Address",X4))</f>
        <v>#N/A</v>
      </c>
      <c r="AA26" s="56" t="e">
        <f ca="1">RTD("tt.rtd",,"TTFills","Date,Time,B/S,Exch,Product,Term,Contract,Prod Type,Price,P/F,FillQty,ExeQty,AvgPrc,TIF,Type,AlgoName,TrigPrc,Status,Account,CurrentUser,Originator,Route,TTOrderID,ParentID,TextA,TextTT","last*50",$D$11, CELL("Address",Y4))</f>
        <v>#N/A</v>
      </c>
      <c r="AB26" s="58" t="e">
        <f ca="1">RTD("tt.rtd",,"TTFills","Date,Time,B/S,Exch,Product,Term,Contract,Prod Type,Price,P/F,FillQty,ExeQty,AvgPrc,TIF,Type,AlgoName,TrigPrc,Status,Account,CurrentUser,Originator,Route,TTOrderID,ParentID,TextA,TextTT","last*50",$D$11, CELL("Address",Z4))</f>
        <v>#N/A</v>
      </c>
      <c r="AC26" s="59" t="e">
        <f t="shared" ca="1" si="0"/>
        <v>#N/A</v>
      </c>
      <c r="AD26" s="59" t="e">
        <f t="shared" ca="1" si="1"/>
        <v>#N/A</v>
      </c>
    </row>
    <row r="27" spans="3:35" x14ac:dyDescent="0.2">
      <c r="C27" s="55" t="e">
        <f ca="1">RTD("tt.rtd",,"TTFills","Date,Time,B/S,Exch,Product,Term,Contract,Prod Type,Price,P/F,FillQty,ExeQty,AvgPrc,TIF,Type,AlgoName,TrigPrc,Status,Account,CurrentUser,Originator,Route,TTOrderID,ParentID,TextA,TextTT","last*50",$D$11, CELL("Address",A5))</f>
        <v>#N/A</v>
      </c>
      <c r="D27" s="56" t="e">
        <f ca="1">RTD("tt.rtd",,"TTFills","Date,Time,B/S,Exch,Product,Term,Contract,Prod Type,Price,P/F,FillQty,ExeQty,AvgPrc,TIF,Type,AlgoName,TrigPrc,Status,Account,CurrentUser,Originator,Route,TTOrderID,ParentID,TextA,TextTT","last*50",$D$11, CELL("Address",B5))</f>
        <v>#N/A</v>
      </c>
      <c r="E27" s="56" t="e">
        <f ca="1">RTD("tt.rtd",,"TTFills","Date,Time,B/S,Exch,Product,Term,Contract,Prod Type,Price,P/F,FillQty,ExeQty,AvgPrc,TIF,Type,AlgoName,TrigPrc,Status,Account,CurrentUser,Originator,Route,TTOrderID,ParentID,TextA,TextTT","last*50",$D$11, CELL("Address",C5))</f>
        <v>#N/A</v>
      </c>
      <c r="F27" s="56" t="e">
        <f ca="1">RTD("tt.rtd",,"TTFills","Date,Time,B/S,Exch,Product,Term,Contract,Prod Type,Price,P/F,FillQty,ExeQty,AvgPrc,TIF,Type,AlgoName,TrigPrc,Status,Account,CurrentUser,Originator,Route,TTOrderID,ParentID,TextA,TextTT","last*50",$D$11, CELL("Address",D5))</f>
        <v>#N/A</v>
      </c>
      <c r="G27" s="57" t="e">
        <f ca="1">RTD("tt.rtd",,"TTFills","Date,Time,B/S,Exch,Product,Term,Contract,Prod Type,Price,P/F,FillQty,ExeQty,AvgPrc,TIF,Type,AlgoName,TrigPrc,Status,Account,CurrentUser,Originator,Route,TTOrderID,ParentID,TextA,TextTT","last*50",$D$11, CELL("Address",E5))</f>
        <v>#N/A</v>
      </c>
      <c r="H27" s="57" t="e">
        <f ca="1">RTD("tt.rtd",,"TTFills","Date,Time,B/S,Exch,Product,Term,Contract,Prod Type,Price,P/F,FillQty,ExeQty,AvgPrc,TIF,Type,AlgoName,TrigPrc,Status,Account,CurrentUser,Originator,Route,TTOrderID,ParentID,TextA,TextTT","last*50",$D$11, CELL("Address",F5))</f>
        <v>#N/A</v>
      </c>
      <c r="I27" s="57" t="e">
        <f ca="1">RTD("tt.rtd",,"TTFills","Date,Time,B/S,Exch,Product,Term,Contract,Prod Type,Price,P/F,FillQty,ExeQty,AvgPrc,TIF,Type,AlgoName,TrigPrc,Status,Account,CurrentUser,Originator,Route,TTOrderID,ParentID,TextA,TextTT","last*50",$D$11, CELL("Address",G5))</f>
        <v>#N/A</v>
      </c>
      <c r="J27" s="57" t="e">
        <f ca="1">RTD("tt.rtd",,"TTFills","Date,Time,B/S,Exch,Product,Term,Contract,Prod Type,Price,P/F,FillQty,ExeQty,AvgPrc,TIF,Type,AlgoName,TrigPrc,Status,Account,CurrentUser,Originator,Route,TTOrderID,ParentID,TextA,TextTT","last*50",$D$11, CELL("Address",H5))</f>
        <v>#N/A</v>
      </c>
      <c r="K27" s="56" t="e">
        <f ca="1">RTD("tt.rtd",,"TTFills","Date,Time,B/S,Exch,Product,Term,Contract,Prod Type,Price,P/F,FillQty,ExeQty,AvgPrc,TIF,Type,AlgoName,TrigPrc,Status,Account,CurrentUser,Originator,Route,TTOrderID,ParentID,TextA,TextTT","last*50",$D$11, CELL("Address",I5))</f>
        <v>#N/A</v>
      </c>
      <c r="L27" s="56" t="e">
        <f ca="1">RTD("tt.rtd",,"TTFills","Date,Time,B/S,Exch,Product,Term,Contract,Prod Type,Price,P/F,FillQty,ExeQty,AvgPrc,TIF,Type,AlgoName,TrigPrc,Status,Account,CurrentUser,Originator,Route,TTOrderID,ParentID,TextA,TextTT","last*50",$D$11, CELL("Address",J5))</f>
        <v>#N/A</v>
      </c>
      <c r="M27" s="56" t="e">
        <f ca="1">RTD("tt.rtd",,"TTFills","Date,Time,B/S,Exch,Product,Term,Contract,Prod Type,Price,P/F,FillQty,ExeQty,AvgPrc,TIF,Type,AlgoName,TrigPrc,Status,Account,CurrentUser,Originator,Route,TTOrderID,ParentID,TextA,TextTT","last*50",$D$11, CELL("Address",K5))</f>
        <v>#N/A</v>
      </c>
      <c r="N27" s="56" t="e">
        <f ca="1">RTD("tt.rtd",,"TTFills","Date,Time,B/S,Exch,Product,Term,Contract,Prod Type,Price,P/F,FillQty,ExeQty,AvgPrc,TIF,Type,AlgoName,TrigPrc,Status,Account,CurrentUser,Originator,Route,TTOrderID,ParentID,TextA,TextTT","last*50",$D$11, CELL("Address",L5))</f>
        <v>#N/A</v>
      </c>
      <c r="O27" s="56" t="e">
        <f ca="1">RTD("tt.rtd",,"TTFills","Date,Time,B/S,Exch,Product,Term,Contract,Prod Type,Price,P/F,FillQty,ExeQty,AvgPrc,TIF,Type,AlgoName,TrigPrc,Status,Account,CurrentUser,Originator,Route,TTOrderID,ParentID,TextA,TextTT","last*50",$D$11, CELL("Address",M5))</f>
        <v>#N/A</v>
      </c>
      <c r="P27" s="56" t="e">
        <f ca="1">RTD("tt.rtd",,"TTFills","Date,Time,B/S,Exch,Product,Term,Contract,Prod Type,Price,P/F,FillQty,ExeQty,AvgPrc,TIF,Type,AlgoName,TrigPrc,Status,Account,CurrentUser,Originator,Route,TTOrderID,ParentID,TextA,TextTT","last*50",$D$11, CELL("Address",N5))</f>
        <v>#N/A</v>
      </c>
      <c r="Q27" s="57" t="e">
        <f ca="1">RTD("tt.rtd",,"TTFills","Date,Time,B/S,Exch,Product,Term,Contract,Prod Type,Price,P/F,FillQty,ExeQty,AvgPrc,TIF,Type,AlgoName,TrigPrc,Status,Account,CurrentUser,Originator,Route,TTOrderID,ParentID,TextA,TextTT","last*50",$D$11, CELL("Address",O5))</f>
        <v>#N/A</v>
      </c>
      <c r="R27" s="56" t="e">
        <f ca="1">RTD("tt.rtd",,"TTFills","Date,Time,B/S,Exch,Product,Term,Contract,Prod Type,Price,P/F,FillQty,ExeQty,AvgPrc,TIF,Type,AlgoName,TrigPrc,Status,Account,CurrentUser,Originator,Route,TTOrderID,ParentID,TextA,TextTT","last*50",$D$11, CELL("Address",P5))</f>
        <v>#N/A</v>
      </c>
      <c r="S27" s="56" t="e">
        <f ca="1">RTD("tt.rtd",,"TTFills","Date,Time,B/S,Exch,Product,Term,Contract,Prod Type,Price,P/F,FillQty,ExeQty,AvgPrc,TIF,Type,AlgoName,TrigPrc,Status,Account,CurrentUser,Originator,Route,TTOrderID,ParentID,TextA,TextTT","last*50",$D$11, CELL("Address",Q5))</f>
        <v>#N/A</v>
      </c>
      <c r="T27" s="57" t="e">
        <f ca="1">RTD("tt.rtd",,"TTFills","Date,Time,B/S,Exch,Product,Term,Contract,Prod Type,Price,P/F,FillQty,ExeQty,AvgPrc,TIF,Type,AlgoName,TrigPrc,Status,Account,CurrentUser,Originator,Route,TTOrderID,ParentID,TextA,TextTT","last*50",$D$11, CELL("Address",R5))</f>
        <v>#N/A</v>
      </c>
      <c r="U27" s="57" t="e">
        <f ca="1">RTD("tt.rtd",,"TTFills","Date,Time,B/S,Exch,Product,Term,Contract,Prod Type,Price,P/F,FillQty,ExeQty,AvgPrc,TIF,Type,AlgoName,TrigPrc,Status,Account,CurrentUser,Originator,Route,TTOrderID,ParentID,TextA,TextTT","last*50",$D$11, CELL("Address",S5))</f>
        <v>#N/A</v>
      </c>
      <c r="V27" s="57" t="e">
        <f ca="1">RTD("tt.rtd",,"TTFills","Date,Time,B/S,Exch,Product,Term,Contract,Prod Type,Price,P/F,FillQty,ExeQty,AvgPrc,TIF,Type,AlgoName,TrigPrc,Status,Account,CurrentUser,Originator,Route,TTOrderID,ParentID,TextA,TextTT","last*50",$D$11, CELL("Address",T5))</f>
        <v>#N/A</v>
      </c>
      <c r="W27" s="57" t="e">
        <f ca="1">RTD("tt.rtd",,"TTFills","Date,Time,B/S,Exch,Product,Term,Contract,Prod Type,Price,P/F,FillQty,ExeQty,AvgPrc,TIF,Type,AlgoName,TrigPrc,Status,Account,CurrentUser,Originator,Route,TTOrderID,ParentID,TextA,TextTT","last*50",$D$11, CELL("Address",U5))</f>
        <v>#N/A</v>
      </c>
      <c r="X27" s="57" t="e">
        <f ca="1">RTD("tt.rtd",,"TTFills","Date,Time,B/S,Exch,Product,Term,Contract,Prod Type,Price,P/F,FillQty,ExeQty,AvgPrc,TIF,Type,AlgoName,TrigPrc,Status,Account,CurrentUser,Originator,Route,TTOrderID,ParentID,TextA,TextTT","last*50",$D$11, CELL("Address",V5))</f>
        <v>#N/A</v>
      </c>
      <c r="Y27" s="57" t="e">
        <f ca="1">RTD("tt.rtd",,"TTFills","Date,Time,B/S,Exch,Product,Term,Contract,Prod Type,Price,P/F,FillQty,ExeQty,AvgPrc,TIF,Type,AlgoName,TrigPrc,Status,Account,CurrentUser,Originator,Route,TTOrderID,ParentID,TextA,TextTT","last*50",$D$11, CELL("Address",W5))</f>
        <v>#N/A</v>
      </c>
      <c r="Z27" s="57" t="e">
        <f ca="1">RTD("tt.rtd",,"TTFills","Date,Time,B/S,Exch,Product,Term,Contract,Prod Type,Price,P/F,FillQty,ExeQty,AvgPrc,TIF,Type,AlgoName,TrigPrc,Status,Account,CurrentUser,Originator,Route,TTOrderID,ParentID,TextA,TextTT","last*50",$D$11, CELL("Address",X5))</f>
        <v>#N/A</v>
      </c>
      <c r="AA27" s="56" t="e">
        <f ca="1">RTD("tt.rtd",,"TTFills","Date,Time,B/S,Exch,Product,Term,Contract,Prod Type,Price,P/F,FillQty,ExeQty,AvgPrc,TIF,Type,AlgoName,TrigPrc,Status,Account,CurrentUser,Originator,Route,TTOrderID,ParentID,TextA,TextTT","last*50",$D$11, CELL("Address",Y5))</f>
        <v>#N/A</v>
      </c>
      <c r="AB27" s="58" t="e">
        <f ca="1">RTD("tt.rtd",,"TTFills","Date,Time,B/S,Exch,Product,Term,Contract,Prod Type,Price,P/F,FillQty,ExeQty,AvgPrc,TIF,Type,AlgoName,TrigPrc,Status,Account,CurrentUser,Originator,Route,TTOrderID,ParentID,TextA,TextTT","last*50",$D$11, CELL("Address",Z5))</f>
        <v>#N/A</v>
      </c>
      <c r="AC27" s="59" t="e">
        <f t="shared" ca="1" si="0"/>
        <v>#N/A</v>
      </c>
      <c r="AD27" s="59" t="e">
        <f t="shared" ca="1" si="1"/>
        <v>#N/A</v>
      </c>
    </row>
    <row r="28" spans="3:35" x14ac:dyDescent="0.2">
      <c r="C28" s="55" t="e">
        <f ca="1">RTD("tt.rtd",,"TTFills","Date,Time,B/S,Exch,Product,Term,Contract,Prod Type,Price,P/F,FillQty,ExeQty,AvgPrc,TIF,Type,AlgoName,TrigPrc,Status,Account,CurrentUser,Originator,Route,TTOrderID,ParentID,TextA,TextTT","last*50",$D$11, CELL("Address",A6))</f>
        <v>#N/A</v>
      </c>
      <c r="D28" s="56" t="e">
        <f ca="1">RTD("tt.rtd",,"TTFills","Date,Time,B/S,Exch,Product,Term,Contract,Prod Type,Price,P/F,FillQty,ExeQty,AvgPrc,TIF,Type,AlgoName,TrigPrc,Status,Account,CurrentUser,Originator,Route,TTOrderID,ParentID,TextA,TextTT","last*50",$D$11, CELL("Address",B6))</f>
        <v>#N/A</v>
      </c>
      <c r="E28" s="56" t="e">
        <f ca="1">RTD("tt.rtd",,"TTFills","Date,Time,B/S,Exch,Product,Term,Contract,Prod Type,Price,P/F,FillQty,ExeQty,AvgPrc,TIF,Type,AlgoName,TrigPrc,Status,Account,CurrentUser,Originator,Route,TTOrderID,ParentID,TextA,TextTT","last*50",$D$11, CELL("Address",C6))</f>
        <v>#N/A</v>
      </c>
      <c r="F28" s="56" t="e">
        <f ca="1">RTD("tt.rtd",,"TTFills","Date,Time,B/S,Exch,Product,Term,Contract,Prod Type,Price,P/F,FillQty,ExeQty,AvgPrc,TIF,Type,AlgoName,TrigPrc,Status,Account,CurrentUser,Originator,Route,TTOrderID,ParentID,TextA,TextTT","last*50",$D$11, CELL("Address",D6))</f>
        <v>#N/A</v>
      </c>
      <c r="G28" s="57" t="e">
        <f ca="1">RTD("tt.rtd",,"TTFills","Date,Time,B/S,Exch,Product,Term,Contract,Prod Type,Price,P/F,FillQty,ExeQty,AvgPrc,TIF,Type,AlgoName,TrigPrc,Status,Account,CurrentUser,Originator,Route,TTOrderID,ParentID,TextA,TextTT","last*50",$D$11, CELL("Address",E6))</f>
        <v>#N/A</v>
      </c>
      <c r="H28" s="57" t="e">
        <f ca="1">RTD("tt.rtd",,"TTFills","Date,Time,B/S,Exch,Product,Term,Contract,Prod Type,Price,P/F,FillQty,ExeQty,AvgPrc,TIF,Type,AlgoName,TrigPrc,Status,Account,CurrentUser,Originator,Route,TTOrderID,ParentID,TextA,TextTT","last*50",$D$11, CELL("Address",F6))</f>
        <v>#N/A</v>
      </c>
      <c r="I28" s="57" t="e">
        <f ca="1">RTD("tt.rtd",,"TTFills","Date,Time,B/S,Exch,Product,Term,Contract,Prod Type,Price,P/F,FillQty,ExeQty,AvgPrc,TIF,Type,AlgoName,TrigPrc,Status,Account,CurrentUser,Originator,Route,TTOrderID,ParentID,TextA,TextTT","last*50",$D$11, CELL("Address",G6))</f>
        <v>#N/A</v>
      </c>
      <c r="J28" s="57" t="e">
        <f ca="1">RTD("tt.rtd",,"TTFills","Date,Time,B/S,Exch,Product,Term,Contract,Prod Type,Price,P/F,FillQty,ExeQty,AvgPrc,TIF,Type,AlgoName,TrigPrc,Status,Account,CurrentUser,Originator,Route,TTOrderID,ParentID,TextA,TextTT","last*50",$D$11, CELL("Address",H6))</f>
        <v>#N/A</v>
      </c>
      <c r="K28" s="56" t="e">
        <f ca="1">RTD("tt.rtd",,"TTFills","Date,Time,B/S,Exch,Product,Term,Contract,Prod Type,Price,P/F,FillQty,ExeQty,AvgPrc,TIF,Type,AlgoName,TrigPrc,Status,Account,CurrentUser,Originator,Route,TTOrderID,ParentID,TextA,TextTT","last*50",$D$11, CELL("Address",I6))</f>
        <v>#N/A</v>
      </c>
      <c r="L28" s="56" t="e">
        <f ca="1">RTD("tt.rtd",,"TTFills","Date,Time,B/S,Exch,Product,Term,Contract,Prod Type,Price,P/F,FillQty,ExeQty,AvgPrc,TIF,Type,AlgoName,TrigPrc,Status,Account,CurrentUser,Originator,Route,TTOrderID,ParentID,TextA,TextTT","last*50",$D$11, CELL("Address",J6))</f>
        <v>#N/A</v>
      </c>
      <c r="M28" s="56" t="e">
        <f ca="1">RTD("tt.rtd",,"TTFills","Date,Time,B/S,Exch,Product,Term,Contract,Prod Type,Price,P/F,FillQty,ExeQty,AvgPrc,TIF,Type,AlgoName,TrigPrc,Status,Account,CurrentUser,Originator,Route,TTOrderID,ParentID,TextA,TextTT","last*50",$D$11, CELL("Address",K6))</f>
        <v>#N/A</v>
      </c>
      <c r="N28" s="56" t="e">
        <f ca="1">RTD("tt.rtd",,"TTFills","Date,Time,B/S,Exch,Product,Term,Contract,Prod Type,Price,P/F,FillQty,ExeQty,AvgPrc,TIF,Type,AlgoName,TrigPrc,Status,Account,CurrentUser,Originator,Route,TTOrderID,ParentID,TextA,TextTT","last*50",$D$11, CELL("Address",L6))</f>
        <v>#N/A</v>
      </c>
      <c r="O28" s="56" t="e">
        <f ca="1">RTD("tt.rtd",,"TTFills","Date,Time,B/S,Exch,Product,Term,Contract,Prod Type,Price,P/F,FillQty,ExeQty,AvgPrc,TIF,Type,AlgoName,TrigPrc,Status,Account,CurrentUser,Originator,Route,TTOrderID,ParentID,TextA,TextTT","last*50",$D$11, CELL("Address",M6))</f>
        <v>#N/A</v>
      </c>
      <c r="P28" s="56" t="e">
        <f ca="1">RTD("tt.rtd",,"TTFills","Date,Time,B/S,Exch,Product,Term,Contract,Prod Type,Price,P/F,FillQty,ExeQty,AvgPrc,TIF,Type,AlgoName,TrigPrc,Status,Account,CurrentUser,Originator,Route,TTOrderID,ParentID,TextA,TextTT","last*50",$D$11, CELL("Address",N6))</f>
        <v>#N/A</v>
      </c>
      <c r="Q28" s="57" t="e">
        <f ca="1">RTD("tt.rtd",,"TTFills","Date,Time,B/S,Exch,Product,Term,Contract,Prod Type,Price,P/F,FillQty,ExeQty,AvgPrc,TIF,Type,AlgoName,TrigPrc,Status,Account,CurrentUser,Originator,Route,TTOrderID,ParentID,TextA,TextTT","last*50",$D$11, CELL("Address",O6))</f>
        <v>#N/A</v>
      </c>
      <c r="R28" s="56" t="e">
        <f ca="1">RTD("tt.rtd",,"TTFills","Date,Time,B/S,Exch,Product,Term,Contract,Prod Type,Price,P/F,FillQty,ExeQty,AvgPrc,TIF,Type,AlgoName,TrigPrc,Status,Account,CurrentUser,Originator,Route,TTOrderID,ParentID,TextA,TextTT","last*50",$D$11, CELL("Address",P6))</f>
        <v>#N/A</v>
      </c>
      <c r="S28" s="56" t="e">
        <f ca="1">RTD("tt.rtd",,"TTFills","Date,Time,B/S,Exch,Product,Term,Contract,Prod Type,Price,P/F,FillQty,ExeQty,AvgPrc,TIF,Type,AlgoName,TrigPrc,Status,Account,CurrentUser,Originator,Route,TTOrderID,ParentID,TextA,TextTT","last*50",$D$11, CELL("Address",Q6))</f>
        <v>#N/A</v>
      </c>
      <c r="T28" s="57" t="e">
        <f ca="1">RTD("tt.rtd",,"TTFills","Date,Time,B/S,Exch,Product,Term,Contract,Prod Type,Price,P/F,FillQty,ExeQty,AvgPrc,TIF,Type,AlgoName,TrigPrc,Status,Account,CurrentUser,Originator,Route,TTOrderID,ParentID,TextA,TextTT","last*50",$D$11, CELL("Address",R6))</f>
        <v>#N/A</v>
      </c>
      <c r="U28" s="57" t="e">
        <f ca="1">RTD("tt.rtd",,"TTFills","Date,Time,B/S,Exch,Product,Term,Contract,Prod Type,Price,P/F,FillQty,ExeQty,AvgPrc,TIF,Type,AlgoName,TrigPrc,Status,Account,CurrentUser,Originator,Route,TTOrderID,ParentID,TextA,TextTT","last*50",$D$11, CELL("Address",S6))</f>
        <v>#N/A</v>
      </c>
      <c r="V28" s="57" t="e">
        <f ca="1">RTD("tt.rtd",,"TTFills","Date,Time,B/S,Exch,Product,Term,Contract,Prod Type,Price,P/F,FillQty,ExeQty,AvgPrc,TIF,Type,AlgoName,TrigPrc,Status,Account,CurrentUser,Originator,Route,TTOrderID,ParentID,TextA,TextTT","last*50",$D$11, CELL("Address",T6))</f>
        <v>#N/A</v>
      </c>
      <c r="W28" s="57" t="e">
        <f ca="1">RTD("tt.rtd",,"TTFills","Date,Time,B/S,Exch,Product,Term,Contract,Prod Type,Price,P/F,FillQty,ExeQty,AvgPrc,TIF,Type,AlgoName,TrigPrc,Status,Account,CurrentUser,Originator,Route,TTOrderID,ParentID,TextA,TextTT","last*50",$D$11, CELL("Address",U6))</f>
        <v>#N/A</v>
      </c>
      <c r="X28" s="57" t="e">
        <f ca="1">RTD("tt.rtd",,"TTFills","Date,Time,B/S,Exch,Product,Term,Contract,Prod Type,Price,P/F,FillQty,ExeQty,AvgPrc,TIF,Type,AlgoName,TrigPrc,Status,Account,CurrentUser,Originator,Route,TTOrderID,ParentID,TextA,TextTT","last*50",$D$11, CELL("Address",V6))</f>
        <v>#N/A</v>
      </c>
      <c r="Y28" s="57" t="e">
        <f ca="1">RTD("tt.rtd",,"TTFills","Date,Time,B/S,Exch,Product,Term,Contract,Prod Type,Price,P/F,FillQty,ExeQty,AvgPrc,TIF,Type,AlgoName,TrigPrc,Status,Account,CurrentUser,Originator,Route,TTOrderID,ParentID,TextA,TextTT","last*50",$D$11, CELL("Address",W6))</f>
        <v>#N/A</v>
      </c>
      <c r="Z28" s="57" t="e">
        <f ca="1">RTD("tt.rtd",,"TTFills","Date,Time,B/S,Exch,Product,Term,Contract,Prod Type,Price,P/F,FillQty,ExeQty,AvgPrc,TIF,Type,AlgoName,TrigPrc,Status,Account,CurrentUser,Originator,Route,TTOrderID,ParentID,TextA,TextTT","last*50",$D$11, CELL("Address",X6))</f>
        <v>#N/A</v>
      </c>
      <c r="AA28" s="56" t="e">
        <f ca="1">RTD("tt.rtd",,"TTFills","Date,Time,B/S,Exch,Product,Term,Contract,Prod Type,Price,P/F,FillQty,ExeQty,AvgPrc,TIF,Type,AlgoName,TrigPrc,Status,Account,CurrentUser,Originator,Route,TTOrderID,ParentID,TextA,TextTT","last*50",$D$11, CELL("Address",Y6))</f>
        <v>#N/A</v>
      </c>
      <c r="AB28" s="58" t="e">
        <f ca="1">RTD("tt.rtd",,"TTFills","Date,Time,B/S,Exch,Product,Term,Contract,Prod Type,Price,P/F,FillQty,ExeQty,AvgPrc,TIF,Type,AlgoName,TrigPrc,Status,Account,CurrentUser,Originator,Route,TTOrderID,ParentID,TextA,TextTT","last*50",$D$11, CELL("Address",Z6))</f>
        <v>#N/A</v>
      </c>
      <c r="AC28" s="59" t="e">
        <f t="shared" ca="1" si="0"/>
        <v>#N/A</v>
      </c>
      <c r="AD28" s="59" t="e">
        <f t="shared" ca="1" si="1"/>
        <v>#N/A</v>
      </c>
    </row>
    <row r="29" spans="3:35" x14ac:dyDescent="0.2">
      <c r="C29" s="55" t="e">
        <f ca="1">RTD("tt.rtd",,"TTFills","Date,Time,B/S,Exch,Product,Term,Contract,Prod Type,Price,P/F,FillQty,ExeQty,AvgPrc,TIF,Type,AlgoName,TrigPrc,Status,Account,CurrentUser,Originator,Route,TTOrderID,ParentID,TextA,TextTT","last*50",$D$11, CELL("Address",A7))</f>
        <v>#N/A</v>
      </c>
      <c r="D29" s="56" t="e">
        <f ca="1">RTD("tt.rtd",,"TTFills","Date,Time,B/S,Exch,Product,Term,Contract,Prod Type,Price,P/F,FillQty,ExeQty,AvgPrc,TIF,Type,AlgoName,TrigPrc,Status,Account,CurrentUser,Originator,Route,TTOrderID,ParentID,TextA,TextTT","last*50",$D$11, CELL("Address",B7))</f>
        <v>#N/A</v>
      </c>
      <c r="E29" s="56" t="e">
        <f ca="1">RTD("tt.rtd",,"TTFills","Date,Time,B/S,Exch,Product,Term,Contract,Prod Type,Price,P/F,FillQty,ExeQty,AvgPrc,TIF,Type,AlgoName,TrigPrc,Status,Account,CurrentUser,Originator,Route,TTOrderID,ParentID,TextA,TextTT","last*50",$D$11, CELL("Address",C7))</f>
        <v>#N/A</v>
      </c>
      <c r="F29" s="56" t="e">
        <f ca="1">RTD("tt.rtd",,"TTFills","Date,Time,B/S,Exch,Product,Term,Contract,Prod Type,Price,P/F,FillQty,ExeQty,AvgPrc,TIF,Type,AlgoName,TrigPrc,Status,Account,CurrentUser,Originator,Route,TTOrderID,ParentID,TextA,TextTT","last*50",$D$11, CELL("Address",D7))</f>
        <v>#N/A</v>
      </c>
      <c r="G29" s="57" t="e">
        <f ca="1">RTD("tt.rtd",,"TTFills","Date,Time,B/S,Exch,Product,Term,Contract,Prod Type,Price,P/F,FillQty,ExeQty,AvgPrc,TIF,Type,AlgoName,TrigPrc,Status,Account,CurrentUser,Originator,Route,TTOrderID,ParentID,TextA,TextTT","last*50",$D$11, CELL("Address",E7))</f>
        <v>#N/A</v>
      </c>
      <c r="H29" s="57" t="e">
        <f ca="1">RTD("tt.rtd",,"TTFills","Date,Time,B/S,Exch,Product,Term,Contract,Prod Type,Price,P/F,FillQty,ExeQty,AvgPrc,TIF,Type,AlgoName,TrigPrc,Status,Account,CurrentUser,Originator,Route,TTOrderID,ParentID,TextA,TextTT","last*50",$D$11, CELL("Address",F7))</f>
        <v>#N/A</v>
      </c>
      <c r="I29" s="57" t="e">
        <f ca="1">RTD("tt.rtd",,"TTFills","Date,Time,B/S,Exch,Product,Term,Contract,Prod Type,Price,P/F,FillQty,ExeQty,AvgPrc,TIF,Type,AlgoName,TrigPrc,Status,Account,CurrentUser,Originator,Route,TTOrderID,ParentID,TextA,TextTT","last*50",$D$11, CELL("Address",G7))</f>
        <v>#N/A</v>
      </c>
      <c r="J29" s="57" t="e">
        <f ca="1">RTD("tt.rtd",,"TTFills","Date,Time,B/S,Exch,Product,Term,Contract,Prod Type,Price,P/F,FillQty,ExeQty,AvgPrc,TIF,Type,AlgoName,TrigPrc,Status,Account,CurrentUser,Originator,Route,TTOrderID,ParentID,TextA,TextTT","last*50",$D$11, CELL("Address",H7))</f>
        <v>#N/A</v>
      </c>
      <c r="K29" s="56" t="e">
        <f ca="1">RTD("tt.rtd",,"TTFills","Date,Time,B/S,Exch,Product,Term,Contract,Prod Type,Price,P/F,FillQty,ExeQty,AvgPrc,TIF,Type,AlgoName,TrigPrc,Status,Account,CurrentUser,Originator,Route,TTOrderID,ParentID,TextA,TextTT","last*50",$D$11, CELL("Address",I7))</f>
        <v>#N/A</v>
      </c>
      <c r="L29" s="56" t="e">
        <f ca="1">RTD("tt.rtd",,"TTFills","Date,Time,B/S,Exch,Product,Term,Contract,Prod Type,Price,P/F,FillQty,ExeQty,AvgPrc,TIF,Type,AlgoName,TrigPrc,Status,Account,CurrentUser,Originator,Route,TTOrderID,ParentID,TextA,TextTT","last*50",$D$11, CELL("Address",J7))</f>
        <v>#N/A</v>
      </c>
      <c r="M29" s="56" t="e">
        <f ca="1">RTD("tt.rtd",,"TTFills","Date,Time,B/S,Exch,Product,Term,Contract,Prod Type,Price,P/F,FillQty,ExeQty,AvgPrc,TIF,Type,AlgoName,TrigPrc,Status,Account,CurrentUser,Originator,Route,TTOrderID,ParentID,TextA,TextTT","last*50",$D$11, CELL("Address",K7))</f>
        <v>#N/A</v>
      </c>
      <c r="N29" s="56" t="e">
        <f ca="1">RTD("tt.rtd",,"TTFills","Date,Time,B/S,Exch,Product,Term,Contract,Prod Type,Price,P/F,FillQty,ExeQty,AvgPrc,TIF,Type,AlgoName,TrigPrc,Status,Account,CurrentUser,Originator,Route,TTOrderID,ParentID,TextA,TextTT","last*50",$D$11, CELL("Address",L7))</f>
        <v>#N/A</v>
      </c>
      <c r="O29" s="56" t="e">
        <f ca="1">RTD("tt.rtd",,"TTFills","Date,Time,B/S,Exch,Product,Term,Contract,Prod Type,Price,P/F,FillQty,ExeQty,AvgPrc,TIF,Type,AlgoName,TrigPrc,Status,Account,CurrentUser,Originator,Route,TTOrderID,ParentID,TextA,TextTT","last*50",$D$11, CELL("Address",M7))</f>
        <v>#N/A</v>
      </c>
      <c r="P29" s="56" t="e">
        <f ca="1">RTD("tt.rtd",,"TTFills","Date,Time,B/S,Exch,Product,Term,Contract,Prod Type,Price,P/F,FillQty,ExeQty,AvgPrc,TIF,Type,AlgoName,TrigPrc,Status,Account,CurrentUser,Originator,Route,TTOrderID,ParentID,TextA,TextTT","last*50",$D$11, CELL("Address",N7))</f>
        <v>#N/A</v>
      </c>
      <c r="Q29" s="57" t="e">
        <f ca="1">RTD("tt.rtd",,"TTFills","Date,Time,B/S,Exch,Product,Term,Contract,Prod Type,Price,P/F,FillQty,ExeQty,AvgPrc,TIF,Type,AlgoName,TrigPrc,Status,Account,CurrentUser,Originator,Route,TTOrderID,ParentID,TextA,TextTT","last*50",$D$11, CELL("Address",O7))</f>
        <v>#N/A</v>
      </c>
      <c r="R29" s="56" t="e">
        <f ca="1">RTD("tt.rtd",,"TTFills","Date,Time,B/S,Exch,Product,Term,Contract,Prod Type,Price,P/F,FillQty,ExeQty,AvgPrc,TIF,Type,AlgoName,TrigPrc,Status,Account,CurrentUser,Originator,Route,TTOrderID,ParentID,TextA,TextTT","last*50",$D$11, CELL("Address",P7))</f>
        <v>#N/A</v>
      </c>
      <c r="S29" s="56" t="e">
        <f ca="1">RTD("tt.rtd",,"TTFills","Date,Time,B/S,Exch,Product,Term,Contract,Prod Type,Price,P/F,FillQty,ExeQty,AvgPrc,TIF,Type,AlgoName,TrigPrc,Status,Account,CurrentUser,Originator,Route,TTOrderID,ParentID,TextA,TextTT","last*50",$D$11, CELL("Address",Q7))</f>
        <v>#N/A</v>
      </c>
      <c r="T29" s="57" t="e">
        <f ca="1">RTD("tt.rtd",,"TTFills","Date,Time,B/S,Exch,Product,Term,Contract,Prod Type,Price,P/F,FillQty,ExeQty,AvgPrc,TIF,Type,AlgoName,TrigPrc,Status,Account,CurrentUser,Originator,Route,TTOrderID,ParentID,TextA,TextTT","last*50",$D$11, CELL("Address",R7))</f>
        <v>#N/A</v>
      </c>
      <c r="U29" s="57" t="e">
        <f ca="1">RTD("tt.rtd",,"TTFills","Date,Time,B/S,Exch,Product,Term,Contract,Prod Type,Price,P/F,FillQty,ExeQty,AvgPrc,TIF,Type,AlgoName,TrigPrc,Status,Account,CurrentUser,Originator,Route,TTOrderID,ParentID,TextA,TextTT","last*50",$D$11, CELL("Address",S7))</f>
        <v>#N/A</v>
      </c>
      <c r="V29" s="57" t="e">
        <f ca="1">RTD("tt.rtd",,"TTFills","Date,Time,B/S,Exch,Product,Term,Contract,Prod Type,Price,P/F,FillQty,ExeQty,AvgPrc,TIF,Type,AlgoName,TrigPrc,Status,Account,CurrentUser,Originator,Route,TTOrderID,ParentID,TextA,TextTT","last*50",$D$11, CELL("Address",T7))</f>
        <v>#N/A</v>
      </c>
      <c r="W29" s="57" t="e">
        <f ca="1">RTD("tt.rtd",,"TTFills","Date,Time,B/S,Exch,Product,Term,Contract,Prod Type,Price,P/F,FillQty,ExeQty,AvgPrc,TIF,Type,AlgoName,TrigPrc,Status,Account,CurrentUser,Originator,Route,TTOrderID,ParentID,TextA,TextTT","last*50",$D$11, CELL("Address",U7))</f>
        <v>#N/A</v>
      </c>
      <c r="X29" s="57" t="e">
        <f ca="1">RTD("tt.rtd",,"TTFills","Date,Time,B/S,Exch,Product,Term,Contract,Prod Type,Price,P/F,FillQty,ExeQty,AvgPrc,TIF,Type,AlgoName,TrigPrc,Status,Account,CurrentUser,Originator,Route,TTOrderID,ParentID,TextA,TextTT","last*50",$D$11, CELL("Address",V7))</f>
        <v>#N/A</v>
      </c>
      <c r="Y29" s="57" t="e">
        <f ca="1">RTD("tt.rtd",,"TTFills","Date,Time,B/S,Exch,Product,Term,Contract,Prod Type,Price,P/F,FillQty,ExeQty,AvgPrc,TIF,Type,AlgoName,TrigPrc,Status,Account,CurrentUser,Originator,Route,TTOrderID,ParentID,TextA,TextTT","last*50",$D$11, CELL("Address",W7))</f>
        <v>#N/A</v>
      </c>
      <c r="Z29" s="57" t="e">
        <f ca="1">RTD("tt.rtd",,"TTFills","Date,Time,B/S,Exch,Product,Term,Contract,Prod Type,Price,P/F,FillQty,ExeQty,AvgPrc,TIF,Type,AlgoName,TrigPrc,Status,Account,CurrentUser,Originator,Route,TTOrderID,ParentID,TextA,TextTT","last*50",$D$11, CELL("Address",X7))</f>
        <v>#N/A</v>
      </c>
      <c r="AA29" s="56" t="e">
        <f ca="1">RTD("tt.rtd",,"TTFills","Date,Time,B/S,Exch,Product,Term,Contract,Prod Type,Price,P/F,FillQty,ExeQty,AvgPrc,TIF,Type,AlgoName,TrigPrc,Status,Account,CurrentUser,Originator,Route,TTOrderID,ParentID,TextA,TextTT","last*50",$D$11, CELL("Address",Y7))</f>
        <v>#N/A</v>
      </c>
      <c r="AB29" s="58" t="e">
        <f ca="1">RTD("tt.rtd",,"TTFills","Date,Time,B/S,Exch,Product,Term,Contract,Prod Type,Price,P/F,FillQty,ExeQty,AvgPrc,TIF,Type,AlgoName,TrigPrc,Status,Account,CurrentUser,Originator,Route,TTOrderID,ParentID,TextA,TextTT","last*50",$D$11, CELL("Address",Z7))</f>
        <v>#N/A</v>
      </c>
      <c r="AC29" s="59" t="e">
        <f t="shared" ca="1" si="0"/>
        <v>#N/A</v>
      </c>
      <c r="AD29" s="59" t="e">
        <f t="shared" ca="1" si="1"/>
        <v>#N/A</v>
      </c>
    </row>
    <row r="30" spans="3:35" x14ac:dyDescent="0.2">
      <c r="C30" s="55" t="e">
        <f ca="1">RTD("tt.rtd",,"TTFills","Date,Time,B/S,Exch,Product,Term,Contract,Prod Type,Price,P/F,FillQty,ExeQty,AvgPrc,TIF,Type,AlgoName,TrigPrc,Status,Account,CurrentUser,Originator,Route,TTOrderID,ParentID,TextA,TextTT","last*50",$D$11, CELL("Address",A8))</f>
        <v>#N/A</v>
      </c>
      <c r="D30" s="56" t="e">
        <f ca="1">RTD("tt.rtd",,"TTFills","Date,Time,B/S,Exch,Product,Term,Contract,Prod Type,Price,P/F,FillQty,ExeQty,AvgPrc,TIF,Type,AlgoName,TrigPrc,Status,Account,CurrentUser,Originator,Route,TTOrderID,ParentID,TextA,TextTT","last*50",$D$11, CELL("Address",B8))</f>
        <v>#N/A</v>
      </c>
      <c r="E30" s="56" t="e">
        <f ca="1">RTD("tt.rtd",,"TTFills","Date,Time,B/S,Exch,Product,Term,Contract,Prod Type,Price,P/F,FillQty,ExeQty,AvgPrc,TIF,Type,AlgoName,TrigPrc,Status,Account,CurrentUser,Originator,Route,TTOrderID,ParentID,TextA,TextTT","last*50",$D$11, CELL("Address",C8))</f>
        <v>#N/A</v>
      </c>
      <c r="F30" s="56" t="e">
        <f ca="1">RTD("tt.rtd",,"TTFills","Date,Time,B/S,Exch,Product,Term,Contract,Prod Type,Price,P/F,FillQty,ExeQty,AvgPrc,TIF,Type,AlgoName,TrigPrc,Status,Account,CurrentUser,Originator,Route,TTOrderID,ParentID,TextA,TextTT","last*50",$D$11, CELL("Address",D8))</f>
        <v>#N/A</v>
      </c>
      <c r="G30" s="57" t="e">
        <f ca="1">RTD("tt.rtd",,"TTFills","Date,Time,B/S,Exch,Product,Term,Contract,Prod Type,Price,P/F,FillQty,ExeQty,AvgPrc,TIF,Type,AlgoName,TrigPrc,Status,Account,CurrentUser,Originator,Route,TTOrderID,ParentID,TextA,TextTT","last*50",$D$11, CELL("Address",E8))</f>
        <v>#N/A</v>
      </c>
      <c r="H30" s="57" t="e">
        <f ca="1">RTD("tt.rtd",,"TTFills","Date,Time,B/S,Exch,Product,Term,Contract,Prod Type,Price,P/F,FillQty,ExeQty,AvgPrc,TIF,Type,AlgoName,TrigPrc,Status,Account,CurrentUser,Originator,Route,TTOrderID,ParentID,TextA,TextTT","last*50",$D$11, CELL("Address",F8))</f>
        <v>#N/A</v>
      </c>
      <c r="I30" s="57" t="e">
        <f ca="1">RTD("tt.rtd",,"TTFills","Date,Time,B/S,Exch,Product,Term,Contract,Prod Type,Price,P/F,FillQty,ExeQty,AvgPrc,TIF,Type,AlgoName,TrigPrc,Status,Account,CurrentUser,Originator,Route,TTOrderID,ParentID,TextA,TextTT","last*50",$D$11, CELL("Address",G8))</f>
        <v>#N/A</v>
      </c>
      <c r="J30" s="57" t="e">
        <f ca="1">RTD("tt.rtd",,"TTFills","Date,Time,B/S,Exch,Product,Term,Contract,Prod Type,Price,P/F,FillQty,ExeQty,AvgPrc,TIF,Type,AlgoName,TrigPrc,Status,Account,CurrentUser,Originator,Route,TTOrderID,ParentID,TextA,TextTT","last*50",$D$11, CELL("Address",H8))</f>
        <v>#N/A</v>
      </c>
      <c r="K30" s="56" t="e">
        <f ca="1">RTD("tt.rtd",,"TTFills","Date,Time,B/S,Exch,Product,Term,Contract,Prod Type,Price,P/F,FillQty,ExeQty,AvgPrc,TIF,Type,AlgoName,TrigPrc,Status,Account,CurrentUser,Originator,Route,TTOrderID,ParentID,TextA,TextTT","last*50",$D$11, CELL("Address",I8))</f>
        <v>#N/A</v>
      </c>
      <c r="L30" s="56" t="e">
        <f ca="1">RTD("tt.rtd",,"TTFills","Date,Time,B/S,Exch,Product,Term,Contract,Prod Type,Price,P/F,FillQty,ExeQty,AvgPrc,TIF,Type,AlgoName,TrigPrc,Status,Account,CurrentUser,Originator,Route,TTOrderID,ParentID,TextA,TextTT","last*50",$D$11, CELL("Address",J8))</f>
        <v>#N/A</v>
      </c>
      <c r="M30" s="56" t="e">
        <f ca="1">RTD("tt.rtd",,"TTFills","Date,Time,B/S,Exch,Product,Term,Contract,Prod Type,Price,P/F,FillQty,ExeQty,AvgPrc,TIF,Type,AlgoName,TrigPrc,Status,Account,CurrentUser,Originator,Route,TTOrderID,ParentID,TextA,TextTT","last*50",$D$11, CELL("Address",K8))</f>
        <v>#N/A</v>
      </c>
      <c r="N30" s="56" t="e">
        <f ca="1">RTD("tt.rtd",,"TTFills","Date,Time,B/S,Exch,Product,Term,Contract,Prod Type,Price,P/F,FillQty,ExeQty,AvgPrc,TIF,Type,AlgoName,TrigPrc,Status,Account,CurrentUser,Originator,Route,TTOrderID,ParentID,TextA,TextTT","last*50",$D$11, CELL("Address",L8))</f>
        <v>#N/A</v>
      </c>
      <c r="O30" s="56" t="e">
        <f ca="1">RTD("tt.rtd",,"TTFills","Date,Time,B/S,Exch,Product,Term,Contract,Prod Type,Price,P/F,FillQty,ExeQty,AvgPrc,TIF,Type,AlgoName,TrigPrc,Status,Account,CurrentUser,Originator,Route,TTOrderID,ParentID,TextA,TextTT","last*50",$D$11, CELL("Address",M8))</f>
        <v>#N/A</v>
      </c>
      <c r="P30" s="56" t="e">
        <f ca="1">RTD("tt.rtd",,"TTFills","Date,Time,B/S,Exch,Product,Term,Contract,Prod Type,Price,P/F,FillQty,ExeQty,AvgPrc,TIF,Type,AlgoName,TrigPrc,Status,Account,CurrentUser,Originator,Route,TTOrderID,ParentID,TextA,TextTT","last*50",$D$11, CELL("Address",N8))</f>
        <v>#N/A</v>
      </c>
      <c r="Q30" s="57" t="e">
        <f ca="1">RTD("tt.rtd",,"TTFills","Date,Time,B/S,Exch,Product,Term,Contract,Prod Type,Price,P/F,FillQty,ExeQty,AvgPrc,TIF,Type,AlgoName,TrigPrc,Status,Account,CurrentUser,Originator,Route,TTOrderID,ParentID,TextA,TextTT","last*50",$D$11, CELL("Address",O8))</f>
        <v>#N/A</v>
      </c>
      <c r="R30" s="56" t="e">
        <f ca="1">RTD("tt.rtd",,"TTFills","Date,Time,B/S,Exch,Product,Term,Contract,Prod Type,Price,P/F,FillQty,ExeQty,AvgPrc,TIF,Type,AlgoName,TrigPrc,Status,Account,CurrentUser,Originator,Route,TTOrderID,ParentID,TextA,TextTT","last*50",$D$11, CELL("Address",P8))</f>
        <v>#N/A</v>
      </c>
      <c r="S30" s="56" t="e">
        <f ca="1">RTD("tt.rtd",,"TTFills","Date,Time,B/S,Exch,Product,Term,Contract,Prod Type,Price,P/F,FillQty,ExeQty,AvgPrc,TIF,Type,AlgoName,TrigPrc,Status,Account,CurrentUser,Originator,Route,TTOrderID,ParentID,TextA,TextTT","last*50",$D$11, CELL("Address",Q8))</f>
        <v>#N/A</v>
      </c>
      <c r="T30" s="57" t="e">
        <f ca="1">RTD("tt.rtd",,"TTFills","Date,Time,B/S,Exch,Product,Term,Contract,Prod Type,Price,P/F,FillQty,ExeQty,AvgPrc,TIF,Type,AlgoName,TrigPrc,Status,Account,CurrentUser,Originator,Route,TTOrderID,ParentID,TextA,TextTT","last*50",$D$11, CELL("Address",R8))</f>
        <v>#N/A</v>
      </c>
      <c r="U30" s="57" t="e">
        <f ca="1">RTD("tt.rtd",,"TTFills","Date,Time,B/S,Exch,Product,Term,Contract,Prod Type,Price,P/F,FillQty,ExeQty,AvgPrc,TIF,Type,AlgoName,TrigPrc,Status,Account,CurrentUser,Originator,Route,TTOrderID,ParentID,TextA,TextTT","last*50",$D$11, CELL("Address",S8))</f>
        <v>#N/A</v>
      </c>
      <c r="V30" s="57" t="e">
        <f ca="1">RTD("tt.rtd",,"TTFills","Date,Time,B/S,Exch,Product,Term,Contract,Prod Type,Price,P/F,FillQty,ExeQty,AvgPrc,TIF,Type,AlgoName,TrigPrc,Status,Account,CurrentUser,Originator,Route,TTOrderID,ParentID,TextA,TextTT","last*50",$D$11, CELL("Address",T8))</f>
        <v>#N/A</v>
      </c>
      <c r="W30" s="57" t="e">
        <f ca="1">RTD("tt.rtd",,"TTFills","Date,Time,B/S,Exch,Product,Term,Contract,Prod Type,Price,P/F,FillQty,ExeQty,AvgPrc,TIF,Type,AlgoName,TrigPrc,Status,Account,CurrentUser,Originator,Route,TTOrderID,ParentID,TextA,TextTT","last*50",$D$11, CELL("Address",U8))</f>
        <v>#N/A</v>
      </c>
      <c r="X30" s="57" t="e">
        <f ca="1">RTD("tt.rtd",,"TTFills","Date,Time,B/S,Exch,Product,Term,Contract,Prod Type,Price,P/F,FillQty,ExeQty,AvgPrc,TIF,Type,AlgoName,TrigPrc,Status,Account,CurrentUser,Originator,Route,TTOrderID,ParentID,TextA,TextTT","last*50",$D$11, CELL("Address",V8))</f>
        <v>#N/A</v>
      </c>
      <c r="Y30" s="57" t="e">
        <f ca="1">RTD("tt.rtd",,"TTFills","Date,Time,B/S,Exch,Product,Term,Contract,Prod Type,Price,P/F,FillQty,ExeQty,AvgPrc,TIF,Type,AlgoName,TrigPrc,Status,Account,CurrentUser,Originator,Route,TTOrderID,ParentID,TextA,TextTT","last*50",$D$11, CELL("Address",W8))</f>
        <v>#N/A</v>
      </c>
      <c r="Z30" s="57" t="e">
        <f ca="1">RTD("tt.rtd",,"TTFills","Date,Time,B/S,Exch,Product,Term,Contract,Prod Type,Price,P/F,FillQty,ExeQty,AvgPrc,TIF,Type,AlgoName,TrigPrc,Status,Account,CurrentUser,Originator,Route,TTOrderID,ParentID,TextA,TextTT","last*50",$D$11, CELL("Address",X8))</f>
        <v>#N/A</v>
      </c>
      <c r="AA30" s="56" t="e">
        <f ca="1">RTD("tt.rtd",,"TTFills","Date,Time,B/S,Exch,Product,Term,Contract,Prod Type,Price,P/F,FillQty,ExeQty,AvgPrc,TIF,Type,AlgoName,TrigPrc,Status,Account,CurrentUser,Originator,Route,TTOrderID,ParentID,TextA,TextTT","last*50",$D$11, CELL("Address",Y8))</f>
        <v>#N/A</v>
      </c>
      <c r="AB30" s="58" t="e">
        <f ca="1">RTD("tt.rtd",,"TTFills","Date,Time,B/S,Exch,Product,Term,Contract,Prod Type,Price,P/F,FillQty,ExeQty,AvgPrc,TIF,Type,AlgoName,TrigPrc,Status,Account,CurrentUser,Originator,Route,TTOrderID,ParentID,TextA,TextTT","last*50",$D$11, CELL("Address",Z8))</f>
        <v>#N/A</v>
      </c>
      <c r="AC30" s="59" t="e">
        <f t="shared" ca="1" si="0"/>
        <v>#N/A</v>
      </c>
      <c r="AD30" s="59" t="e">
        <f t="shared" ca="1" si="1"/>
        <v>#N/A</v>
      </c>
    </row>
    <row r="31" spans="3:35" x14ac:dyDescent="0.2">
      <c r="C31" s="55" t="e">
        <f ca="1">RTD("tt.rtd",,"TTFills","Date,Time,B/S,Exch,Product,Term,Contract,Prod Type,Price,P/F,FillQty,ExeQty,AvgPrc,TIF,Type,AlgoName,TrigPrc,Status,Account,CurrentUser,Originator,Route,TTOrderID,ParentID,TextA,TextTT","last*50",$D$11, CELL("Address",A9))</f>
        <v>#N/A</v>
      </c>
      <c r="D31" s="56" t="e">
        <f ca="1">RTD("tt.rtd",,"TTFills","Date,Time,B/S,Exch,Product,Term,Contract,Prod Type,Price,P/F,FillQty,ExeQty,AvgPrc,TIF,Type,AlgoName,TrigPrc,Status,Account,CurrentUser,Originator,Route,TTOrderID,ParentID,TextA,TextTT","last*50",$D$11, CELL("Address",B9))</f>
        <v>#N/A</v>
      </c>
      <c r="E31" s="56" t="e">
        <f ca="1">RTD("tt.rtd",,"TTFills","Date,Time,B/S,Exch,Product,Term,Contract,Prod Type,Price,P/F,FillQty,ExeQty,AvgPrc,TIF,Type,AlgoName,TrigPrc,Status,Account,CurrentUser,Originator,Route,TTOrderID,ParentID,TextA,TextTT","last*50",$D$11, CELL("Address",C9))</f>
        <v>#N/A</v>
      </c>
      <c r="F31" s="56" t="e">
        <f ca="1">RTD("tt.rtd",,"TTFills","Date,Time,B/S,Exch,Product,Term,Contract,Prod Type,Price,P/F,FillQty,ExeQty,AvgPrc,TIF,Type,AlgoName,TrigPrc,Status,Account,CurrentUser,Originator,Route,TTOrderID,ParentID,TextA,TextTT","last*50",$D$11, CELL("Address",D9))</f>
        <v>#N/A</v>
      </c>
      <c r="G31" s="57" t="e">
        <f ca="1">RTD("tt.rtd",,"TTFills","Date,Time,B/S,Exch,Product,Term,Contract,Prod Type,Price,P/F,FillQty,ExeQty,AvgPrc,TIF,Type,AlgoName,TrigPrc,Status,Account,CurrentUser,Originator,Route,TTOrderID,ParentID,TextA,TextTT","last*50",$D$11, CELL("Address",E9))</f>
        <v>#N/A</v>
      </c>
      <c r="H31" s="57" t="e">
        <f ca="1">RTD("tt.rtd",,"TTFills","Date,Time,B/S,Exch,Product,Term,Contract,Prod Type,Price,P/F,FillQty,ExeQty,AvgPrc,TIF,Type,AlgoName,TrigPrc,Status,Account,CurrentUser,Originator,Route,TTOrderID,ParentID,TextA,TextTT","last*50",$D$11, CELL("Address",F9))</f>
        <v>#N/A</v>
      </c>
      <c r="I31" s="57" t="e">
        <f ca="1">RTD("tt.rtd",,"TTFills","Date,Time,B/S,Exch,Product,Term,Contract,Prod Type,Price,P/F,FillQty,ExeQty,AvgPrc,TIF,Type,AlgoName,TrigPrc,Status,Account,CurrentUser,Originator,Route,TTOrderID,ParentID,TextA,TextTT","last*50",$D$11, CELL("Address",G9))</f>
        <v>#N/A</v>
      </c>
      <c r="J31" s="57" t="e">
        <f ca="1">RTD("tt.rtd",,"TTFills","Date,Time,B/S,Exch,Product,Term,Contract,Prod Type,Price,P/F,FillQty,ExeQty,AvgPrc,TIF,Type,AlgoName,TrigPrc,Status,Account,CurrentUser,Originator,Route,TTOrderID,ParentID,TextA,TextTT","last*50",$D$11, CELL("Address",H9))</f>
        <v>#N/A</v>
      </c>
      <c r="K31" s="56" t="e">
        <f ca="1">RTD("tt.rtd",,"TTFills","Date,Time,B/S,Exch,Product,Term,Contract,Prod Type,Price,P/F,FillQty,ExeQty,AvgPrc,TIF,Type,AlgoName,TrigPrc,Status,Account,CurrentUser,Originator,Route,TTOrderID,ParentID,TextA,TextTT","last*50",$D$11, CELL("Address",I9))</f>
        <v>#N/A</v>
      </c>
      <c r="L31" s="56" t="e">
        <f ca="1">RTD("tt.rtd",,"TTFills","Date,Time,B/S,Exch,Product,Term,Contract,Prod Type,Price,P/F,FillQty,ExeQty,AvgPrc,TIF,Type,AlgoName,TrigPrc,Status,Account,CurrentUser,Originator,Route,TTOrderID,ParentID,TextA,TextTT","last*50",$D$11, CELL("Address",J9))</f>
        <v>#N/A</v>
      </c>
      <c r="M31" s="56" t="e">
        <f ca="1">RTD("tt.rtd",,"TTFills","Date,Time,B/S,Exch,Product,Term,Contract,Prod Type,Price,P/F,FillQty,ExeQty,AvgPrc,TIF,Type,AlgoName,TrigPrc,Status,Account,CurrentUser,Originator,Route,TTOrderID,ParentID,TextA,TextTT","last*50",$D$11, CELL("Address",K9))</f>
        <v>#N/A</v>
      </c>
      <c r="N31" s="56" t="e">
        <f ca="1">RTD("tt.rtd",,"TTFills","Date,Time,B/S,Exch,Product,Term,Contract,Prod Type,Price,P/F,FillQty,ExeQty,AvgPrc,TIF,Type,AlgoName,TrigPrc,Status,Account,CurrentUser,Originator,Route,TTOrderID,ParentID,TextA,TextTT","last*50",$D$11, CELL("Address",L9))</f>
        <v>#N/A</v>
      </c>
      <c r="O31" s="56" t="e">
        <f ca="1">RTD("tt.rtd",,"TTFills","Date,Time,B/S,Exch,Product,Term,Contract,Prod Type,Price,P/F,FillQty,ExeQty,AvgPrc,TIF,Type,AlgoName,TrigPrc,Status,Account,CurrentUser,Originator,Route,TTOrderID,ParentID,TextA,TextTT","last*50",$D$11, CELL("Address",M9))</f>
        <v>#N/A</v>
      </c>
      <c r="P31" s="56" t="e">
        <f ca="1">RTD("tt.rtd",,"TTFills","Date,Time,B/S,Exch,Product,Term,Contract,Prod Type,Price,P/F,FillQty,ExeQty,AvgPrc,TIF,Type,AlgoName,TrigPrc,Status,Account,CurrentUser,Originator,Route,TTOrderID,ParentID,TextA,TextTT","last*50",$D$11, CELL("Address",N9))</f>
        <v>#N/A</v>
      </c>
      <c r="Q31" s="57" t="e">
        <f ca="1">RTD("tt.rtd",,"TTFills","Date,Time,B/S,Exch,Product,Term,Contract,Prod Type,Price,P/F,FillQty,ExeQty,AvgPrc,TIF,Type,AlgoName,TrigPrc,Status,Account,CurrentUser,Originator,Route,TTOrderID,ParentID,TextA,TextTT","last*50",$D$11, CELL("Address",O9))</f>
        <v>#N/A</v>
      </c>
      <c r="R31" s="56" t="e">
        <f ca="1">RTD("tt.rtd",,"TTFills","Date,Time,B/S,Exch,Product,Term,Contract,Prod Type,Price,P/F,FillQty,ExeQty,AvgPrc,TIF,Type,AlgoName,TrigPrc,Status,Account,CurrentUser,Originator,Route,TTOrderID,ParentID,TextA,TextTT","last*50",$D$11, CELL("Address",P9))</f>
        <v>#N/A</v>
      </c>
      <c r="S31" s="56" t="e">
        <f ca="1">RTD("tt.rtd",,"TTFills","Date,Time,B/S,Exch,Product,Term,Contract,Prod Type,Price,P/F,FillQty,ExeQty,AvgPrc,TIF,Type,AlgoName,TrigPrc,Status,Account,CurrentUser,Originator,Route,TTOrderID,ParentID,TextA,TextTT","last*50",$D$11, CELL("Address",Q9))</f>
        <v>#N/A</v>
      </c>
      <c r="T31" s="57" t="e">
        <f ca="1">RTD("tt.rtd",,"TTFills","Date,Time,B/S,Exch,Product,Term,Contract,Prod Type,Price,P/F,FillQty,ExeQty,AvgPrc,TIF,Type,AlgoName,TrigPrc,Status,Account,CurrentUser,Originator,Route,TTOrderID,ParentID,TextA,TextTT","last*50",$D$11, CELL("Address",R9))</f>
        <v>#N/A</v>
      </c>
      <c r="U31" s="57" t="e">
        <f ca="1">RTD("tt.rtd",,"TTFills","Date,Time,B/S,Exch,Product,Term,Contract,Prod Type,Price,P/F,FillQty,ExeQty,AvgPrc,TIF,Type,AlgoName,TrigPrc,Status,Account,CurrentUser,Originator,Route,TTOrderID,ParentID,TextA,TextTT","last*50",$D$11, CELL("Address",S9))</f>
        <v>#N/A</v>
      </c>
      <c r="V31" s="57" t="e">
        <f ca="1">RTD("tt.rtd",,"TTFills","Date,Time,B/S,Exch,Product,Term,Contract,Prod Type,Price,P/F,FillQty,ExeQty,AvgPrc,TIF,Type,AlgoName,TrigPrc,Status,Account,CurrentUser,Originator,Route,TTOrderID,ParentID,TextA,TextTT","last*50",$D$11, CELL("Address",T9))</f>
        <v>#N/A</v>
      </c>
      <c r="W31" s="57" t="e">
        <f ca="1">RTD("tt.rtd",,"TTFills","Date,Time,B/S,Exch,Product,Term,Contract,Prod Type,Price,P/F,FillQty,ExeQty,AvgPrc,TIF,Type,AlgoName,TrigPrc,Status,Account,CurrentUser,Originator,Route,TTOrderID,ParentID,TextA,TextTT","last*50",$D$11, CELL("Address",U9))</f>
        <v>#N/A</v>
      </c>
      <c r="X31" s="57" t="e">
        <f ca="1">RTD("tt.rtd",,"TTFills","Date,Time,B/S,Exch,Product,Term,Contract,Prod Type,Price,P/F,FillQty,ExeQty,AvgPrc,TIF,Type,AlgoName,TrigPrc,Status,Account,CurrentUser,Originator,Route,TTOrderID,ParentID,TextA,TextTT","last*50",$D$11, CELL("Address",V9))</f>
        <v>#N/A</v>
      </c>
      <c r="Y31" s="57" t="e">
        <f ca="1">RTD("tt.rtd",,"TTFills","Date,Time,B/S,Exch,Product,Term,Contract,Prod Type,Price,P/F,FillQty,ExeQty,AvgPrc,TIF,Type,AlgoName,TrigPrc,Status,Account,CurrentUser,Originator,Route,TTOrderID,ParentID,TextA,TextTT","last*50",$D$11, CELL("Address",W9))</f>
        <v>#N/A</v>
      </c>
      <c r="Z31" s="57" t="e">
        <f ca="1">RTD("tt.rtd",,"TTFills","Date,Time,B/S,Exch,Product,Term,Contract,Prod Type,Price,P/F,FillQty,ExeQty,AvgPrc,TIF,Type,AlgoName,TrigPrc,Status,Account,CurrentUser,Originator,Route,TTOrderID,ParentID,TextA,TextTT","last*50",$D$11, CELL("Address",X9))</f>
        <v>#N/A</v>
      </c>
      <c r="AA31" s="56" t="e">
        <f ca="1">RTD("tt.rtd",,"TTFills","Date,Time,B/S,Exch,Product,Term,Contract,Prod Type,Price,P/F,FillQty,ExeQty,AvgPrc,TIF,Type,AlgoName,TrigPrc,Status,Account,CurrentUser,Originator,Route,TTOrderID,ParentID,TextA,TextTT","last*50",$D$11, CELL("Address",Y9))</f>
        <v>#N/A</v>
      </c>
      <c r="AB31" s="58" t="e">
        <f ca="1">RTD("tt.rtd",,"TTFills","Date,Time,B/S,Exch,Product,Term,Contract,Prod Type,Price,P/F,FillQty,ExeQty,AvgPrc,TIF,Type,AlgoName,TrigPrc,Status,Account,CurrentUser,Originator,Route,TTOrderID,ParentID,TextA,TextTT","last*50",$D$11, CELL("Address",Z9))</f>
        <v>#N/A</v>
      </c>
      <c r="AC31" s="59" t="e">
        <f t="shared" ca="1" si="0"/>
        <v>#N/A</v>
      </c>
      <c r="AD31" s="59" t="e">
        <f t="shared" ca="1" si="1"/>
        <v>#N/A</v>
      </c>
    </row>
    <row r="32" spans="3:35" x14ac:dyDescent="0.2">
      <c r="C32" s="55" t="e">
        <f ca="1">RTD("tt.rtd",,"TTFills","Date,Time,B/S,Exch,Product,Term,Contract,Prod Type,Price,P/F,FillQty,ExeQty,AvgPrc,TIF,Type,AlgoName,TrigPrc,Status,Account,CurrentUser,Originator,Route,TTOrderID,ParentID,TextA,TextTT","last*50",$D$11, CELL("Address",A10))</f>
        <v>#N/A</v>
      </c>
      <c r="D32" s="56" t="e">
        <f ca="1">RTD("tt.rtd",,"TTFills","Date,Time,B/S,Exch,Product,Term,Contract,Prod Type,Price,P/F,FillQty,ExeQty,AvgPrc,TIF,Type,AlgoName,TrigPrc,Status,Account,CurrentUser,Originator,Route,TTOrderID,ParentID,TextA,TextTT","last*50",$D$11, CELL("Address",B10))</f>
        <v>#N/A</v>
      </c>
      <c r="E32" s="56" t="e">
        <f ca="1">RTD("tt.rtd",,"TTFills","Date,Time,B/S,Exch,Product,Term,Contract,Prod Type,Price,P/F,FillQty,ExeQty,AvgPrc,TIF,Type,AlgoName,TrigPrc,Status,Account,CurrentUser,Originator,Route,TTOrderID,ParentID,TextA,TextTT","last*50",$D$11, CELL("Address",C10))</f>
        <v>#N/A</v>
      </c>
      <c r="F32" s="56" t="e">
        <f ca="1">RTD("tt.rtd",,"TTFills","Date,Time,B/S,Exch,Product,Term,Contract,Prod Type,Price,P/F,FillQty,ExeQty,AvgPrc,TIF,Type,AlgoName,TrigPrc,Status,Account,CurrentUser,Originator,Route,TTOrderID,ParentID,TextA,TextTT","last*50",$D$11, CELL("Address",D10))</f>
        <v>#N/A</v>
      </c>
      <c r="G32" s="57" t="e">
        <f ca="1">RTD("tt.rtd",,"TTFills","Date,Time,B/S,Exch,Product,Term,Contract,Prod Type,Price,P/F,FillQty,ExeQty,AvgPrc,TIF,Type,AlgoName,TrigPrc,Status,Account,CurrentUser,Originator,Route,TTOrderID,ParentID,TextA,TextTT","last*50",$D$11, CELL("Address",E10))</f>
        <v>#N/A</v>
      </c>
      <c r="H32" s="57" t="e">
        <f ca="1">RTD("tt.rtd",,"TTFills","Date,Time,B/S,Exch,Product,Term,Contract,Prod Type,Price,P/F,FillQty,ExeQty,AvgPrc,TIF,Type,AlgoName,TrigPrc,Status,Account,CurrentUser,Originator,Route,TTOrderID,ParentID,TextA,TextTT","last*50",$D$11, CELL("Address",F10))</f>
        <v>#N/A</v>
      </c>
      <c r="I32" s="57" t="e">
        <f ca="1">RTD("tt.rtd",,"TTFills","Date,Time,B/S,Exch,Product,Term,Contract,Prod Type,Price,P/F,FillQty,ExeQty,AvgPrc,TIF,Type,AlgoName,TrigPrc,Status,Account,CurrentUser,Originator,Route,TTOrderID,ParentID,TextA,TextTT","last*50",$D$11, CELL("Address",G10))</f>
        <v>#N/A</v>
      </c>
      <c r="J32" s="57" t="e">
        <f ca="1">RTD("tt.rtd",,"TTFills","Date,Time,B/S,Exch,Product,Term,Contract,Prod Type,Price,P/F,FillQty,ExeQty,AvgPrc,TIF,Type,AlgoName,TrigPrc,Status,Account,CurrentUser,Originator,Route,TTOrderID,ParentID,TextA,TextTT","last*50",$D$11, CELL("Address",H10))</f>
        <v>#N/A</v>
      </c>
      <c r="K32" s="56" t="e">
        <f ca="1">RTD("tt.rtd",,"TTFills","Date,Time,B/S,Exch,Product,Term,Contract,Prod Type,Price,P/F,FillQty,ExeQty,AvgPrc,TIF,Type,AlgoName,TrigPrc,Status,Account,CurrentUser,Originator,Route,TTOrderID,ParentID,TextA,TextTT","last*50",$D$11, CELL("Address",I10))</f>
        <v>#N/A</v>
      </c>
      <c r="L32" s="56" t="e">
        <f ca="1">RTD("tt.rtd",,"TTFills","Date,Time,B/S,Exch,Product,Term,Contract,Prod Type,Price,P/F,FillQty,ExeQty,AvgPrc,TIF,Type,AlgoName,TrigPrc,Status,Account,CurrentUser,Originator,Route,TTOrderID,ParentID,TextA,TextTT","last*50",$D$11, CELL("Address",J10))</f>
        <v>#N/A</v>
      </c>
      <c r="M32" s="56" t="e">
        <f ca="1">RTD("tt.rtd",,"TTFills","Date,Time,B/S,Exch,Product,Term,Contract,Prod Type,Price,P/F,FillQty,ExeQty,AvgPrc,TIF,Type,AlgoName,TrigPrc,Status,Account,CurrentUser,Originator,Route,TTOrderID,ParentID,TextA,TextTT","last*50",$D$11, CELL("Address",K10))</f>
        <v>#N/A</v>
      </c>
      <c r="N32" s="56" t="e">
        <f ca="1">RTD("tt.rtd",,"TTFills","Date,Time,B/S,Exch,Product,Term,Contract,Prod Type,Price,P/F,FillQty,ExeQty,AvgPrc,TIF,Type,AlgoName,TrigPrc,Status,Account,CurrentUser,Originator,Route,TTOrderID,ParentID,TextA,TextTT","last*50",$D$11, CELL("Address",L10))</f>
        <v>#N/A</v>
      </c>
      <c r="O32" s="56" t="e">
        <f ca="1">RTD("tt.rtd",,"TTFills","Date,Time,B/S,Exch,Product,Term,Contract,Prod Type,Price,P/F,FillQty,ExeQty,AvgPrc,TIF,Type,AlgoName,TrigPrc,Status,Account,CurrentUser,Originator,Route,TTOrderID,ParentID,TextA,TextTT","last*50",$D$11, CELL("Address",M10))</f>
        <v>#N/A</v>
      </c>
      <c r="P32" s="56" t="e">
        <f ca="1">RTD("tt.rtd",,"TTFills","Date,Time,B/S,Exch,Product,Term,Contract,Prod Type,Price,P/F,FillQty,ExeQty,AvgPrc,TIF,Type,AlgoName,TrigPrc,Status,Account,CurrentUser,Originator,Route,TTOrderID,ParentID,TextA,TextTT","last*50",$D$11, CELL("Address",N10))</f>
        <v>#N/A</v>
      </c>
      <c r="Q32" s="57" t="e">
        <f ca="1">RTD("tt.rtd",,"TTFills","Date,Time,B/S,Exch,Product,Term,Contract,Prod Type,Price,P/F,FillQty,ExeQty,AvgPrc,TIF,Type,AlgoName,TrigPrc,Status,Account,CurrentUser,Originator,Route,TTOrderID,ParentID,TextA,TextTT","last*50",$D$11, CELL("Address",O10))</f>
        <v>#N/A</v>
      </c>
      <c r="R32" s="56" t="e">
        <f ca="1">RTD("tt.rtd",,"TTFills","Date,Time,B/S,Exch,Product,Term,Contract,Prod Type,Price,P/F,FillQty,ExeQty,AvgPrc,TIF,Type,AlgoName,TrigPrc,Status,Account,CurrentUser,Originator,Route,TTOrderID,ParentID,TextA,TextTT","last*50",$D$11, CELL("Address",P10))</f>
        <v>#N/A</v>
      </c>
      <c r="S32" s="56" t="e">
        <f ca="1">RTD("tt.rtd",,"TTFills","Date,Time,B/S,Exch,Product,Term,Contract,Prod Type,Price,P/F,FillQty,ExeQty,AvgPrc,TIF,Type,AlgoName,TrigPrc,Status,Account,CurrentUser,Originator,Route,TTOrderID,ParentID,TextA,TextTT","last*50",$D$11, CELL("Address",Q10))</f>
        <v>#N/A</v>
      </c>
      <c r="T32" s="57" t="e">
        <f ca="1">RTD("tt.rtd",,"TTFills","Date,Time,B/S,Exch,Product,Term,Contract,Prod Type,Price,P/F,FillQty,ExeQty,AvgPrc,TIF,Type,AlgoName,TrigPrc,Status,Account,CurrentUser,Originator,Route,TTOrderID,ParentID,TextA,TextTT","last*50",$D$11, CELL("Address",R10))</f>
        <v>#N/A</v>
      </c>
      <c r="U32" s="57" t="e">
        <f ca="1">RTD("tt.rtd",,"TTFills","Date,Time,B/S,Exch,Product,Term,Contract,Prod Type,Price,P/F,FillQty,ExeQty,AvgPrc,TIF,Type,AlgoName,TrigPrc,Status,Account,CurrentUser,Originator,Route,TTOrderID,ParentID,TextA,TextTT","last*50",$D$11, CELL("Address",S10))</f>
        <v>#N/A</v>
      </c>
      <c r="V32" s="57" t="e">
        <f ca="1">RTD("tt.rtd",,"TTFills","Date,Time,B/S,Exch,Product,Term,Contract,Prod Type,Price,P/F,FillQty,ExeQty,AvgPrc,TIF,Type,AlgoName,TrigPrc,Status,Account,CurrentUser,Originator,Route,TTOrderID,ParentID,TextA,TextTT","last*50",$D$11, CELL("Address",T10))</f>
        <v>#N/A</v>
      </c>
      <c r="W32" s="57" t="e">
        <f ca="1">RTD("tt.rtd",,"TTFills","Date,Time,B/S,Exch,Product,Term,Contract,Prod Type,Price,P/F,FillQty,ExeQty,AvgPrc,TIF,Type,AlgoName,TrigPrc,Status,Account,CurrentUser,Originator,Route,TTOrderID,ParentID,TextA,TextTT","last*50",$D$11, CELL("Address",U10))</f>
        <v>#N/A</v>
      </c>
      <c r="X32" s="57" t="e">
        <f ca="1">RTD("tt.rtd",,"TTFills","Date,Time,B/S,Exch,Product,Term,Contract,Prod Type,Price,P/F,FillQty,ExeQty,AvgPrc,TIF,Type,AlgoName,TrigPrc,Status,Account,CurrentUser,Originator,Route,TTOrderID,ParentID,TextA,TextTT","last*50",$D$11, CELL("Address",V10))</f>
        <v>#N/A</v>
      </c>
      <c r="Y32" s="57" t="e">
        <f ca="1">RTD("tt.rtd",,"TTFills","Date,Time,B/S,Exch,Product,Term,Contract,Prod Type,Price,P/F,FillQty,ExeQty,AvgPrc,TIF,Type,AlgoName,TrigPrc,Status,Account,CurrentUser,Originator,Route,TTOrderID,ParentID,TextA,TextTT","last*50",$D$11, CELL("Address",W10))</f>
        <v>#N/A</v>
      </c>
      <c r="Z32" s="57" t="e">
        <f ca="1">RTD("tt.rtd",,"TTFills","Date,Time,B/S,Exch,Product,Term,Contract,Prod Type,Price,P/F,FillQty,ExeQty,AvgPrc,TIF,Type,AlgoName,TrigPrc,Status,Account,CurrentUser,Originator,Route,TTOrderID,ParentID,TextA,TextTT","last*50",$D$11, CELL("Address",X10))</f>
        <v>#N/A</v>
      </c>
      <c r="AA32" s="56" t="e">
        <f ca="1">RTD("tt.rtd",,"TTFills","Date,Time,B/S,Exch,Product,Term,Contract,Prod Type,Price,P/F,FillQty,ExeQty,AvgPrc,TIF,Type,AlgoName,TrigPrc,Status,Account,CurrentUser,Originator,Route,TTOrderID,ParentID,TextA,TextTT","last*50",$D$11, CELL("Address",Y10))</f>
        <v>#N/A</v>
      </c>
      <c r="AB32" s="58" t="e">
        <f ca="1">RTD("tt.rtd",,"TTFills","Date,Time,B/S,Exch,Product,Term,Contract,Prod Type,Price,P/F,FillQty,ExeQty,AvgPrc,TIF,Type,AlgoName,TrigPrc,Status,Account,CurrentUser,Originator,Route,TTOrderID,ParentID,TextA,TextTT","last*50",$D$11, CELL("Address",Z10))</f>
        <v>#N/A</v>
      </c>
      <c r="AC32" s="59" t="e">
        <f t="shared" ca="1" si="0"/>
        <v>#N/A</v>
      </c>
      <c r="AD32" s="59" t="e">
        <f t="shared" ca="1" si="1"/>
        <v>#N/A</v>
      </c>
    </row>
    <row r="33" spans="3:30" s="34" customFormat="1" x14ac:dyDescent="0.2">
      <c r="C33" s="55" t="e">
        <f ca="1">RTD("tt.rtd",,"TTFills","Date,Time,B/S,Exch,Product,Term,Contract,Prod Type,Price,P/F,FillQty,ExeQty,AvgPrc,TIF,Type,AlgoName,TrigPrc,Status,Account,CurrentUser,Originator,Route,TTOrderID,ParentID,TextA,TextTT","last*50",$D$11, CELL("Address",A11))</f>
        <v>#N/A</v>
      </c>
      <c r="D33" s="56" t="e">
        <f ca="1">RTD("tt.rtd",,"TTFills","Date,Time,B/S,Exch,Product,Term,Contract,Prod Type,Price,P/F,FillQty,ExeQty,AvgPrc,TIF,Type,AlgoName,TrigPrc,Status,Account,CurrentUser,Originator,Route,TTOrderID,ParentID,TextA,TextTT","last*50",$D$11, CELL("Address",B11))</f>
        <v>#N/A</v>
      </c>
      <c r="E33" s="56" t="e">
        <f ca="1">RTD("tt.rtd",,"TTFills","Date,Time,B/S,Exch,Product,Term,Contract,Prod Type,Price,P/F,FillQty,ExeQty,AvgPrc,TIF,Type,AlgoName,TrigPrc,Status,Account,CurrentUser,Originator,Route,TTOrderID,ParentID,TextA,TextTT","last*50",$D$11, CELL("Address",C11))</f>
        <v>#N/A</v>
      </c>
      <c r="F33" s="56" t="e">
        <f ca="1">RTD("tt.rtd",,"TTFills","Date,Time,B/S,Exch,Product,Term,Contract,Prod Type,Price,P/F,FillQty,ExeQty,AvgPrc,TIF,Type,AlgoName,TrigPrc,Status,Account,CurrentUser,Originator,Route,TTOrderID,ParentID,TextA,TextTT","last*50",$D$11, CELL("Address",D11))</f>
        <v>#N/A</v>
      </c>
      <c r="G33" s="57" t="e">
        <f ca="1">RTD("tt.rtd",,"TTFills","Date,Time,B/S,Exch,Product,Term,Contract,Prod Type,Price,P/F,FillQty,ExeQty,AvgPrc,TIF,Type,AlgoName,TrigPrc,Status,Account,CurrentUser,Originator,Route,TTOrderID,ParentID,TextA,TextTT","last*50",$D$11, CELL("Address",E11))</f>
        <v>#N/A</v>
      </c>
      <c r="H33" s="57" t="e">
        <f ca="1">RTD("tt.rtd",,"TTFills","Date,Time,B/S,Exch,Product,Term,Contract,Prod Type,Price,P/F,FillQty,ExeQty,AvgPrc,TIF,Type,AlgoName,TrigPrc,Status,Account,CurrentUser,Originator,Route,TTOrderID,ParentID,TextA,TextTT","last*50",$D$11, CELL("Address",F11))</f>
        <v>#N/A</v>
      </c>
      <c r="I33" s="57" t="e">
        <f ca="1">RTD("tt.rtd",,"TTFills","Date,Time,B/S,Exch,Product,Term,Contract,Prod Type,Price,P/F,FillQty,ExeQty,AvgPrc,TIF,Type,AlgoName,TrigPrc,Status,Account,CurrentUser,Originator,Route,TTOrderID,ParentID,TextA,TextTT","last*50",$D$11, CELL("Address",G11))</f>
        <v>#N/A</v>
      </c>
      <c r="J33" s="57" t="e">
        <f ca="1">RTD("tt.rtd",,"TTFills","Date,Time,B/S,Exch,Product,Term,Contract,Prod Type,Price,P/F,FillQty,ExeQty,AvgPrc,TIF,Type,AlgoName,TrigPrc,Status,Account,CurrentUser,Originator,Route,TTOrderID,ParentID,TextA,TextTT","last*50",$D$11, CELL("Address",H11))</f>
        <v>#N/A</v>
      </c>
      <c r="K33" s="56" t="e">
        <f ca="1">RTD("tt.rtd",,"TTFills","Date,Time,B/S,Exch,Product,Term,Contract,Prod Type,Price,P/F,FillQty,ExeQty,AvgPrc,TIF,Type,AlgoName,TrigPrc,Status,Account,CurrentUser,Originator,Route,TTOrderID,ParentID,TextA,TextTT","last*50",$D$11, CELL("Address",I11))</f>
        <v>#N/A</v>
      </c>
      <c r="L33" s="56" t="e">
        <f ca="1">RTD("tt.rtd",,"TTFills","Date,Time,B/S,Exch,Product,Term,Contract,Prod Type,Price,P/F,FillQty,ExeQty,AvgPrc,TIF,Type,AlgoName,TrigPrc,Status,Account,CurrentUser,Originator,Route,TTOrderID,ParentID,TextA,TextTT","last*50",$D$11, CELL("Address",J11))</f>
        <v>#N/A</v>
      </c>
      <c r="M33" s="56" t="e">
        <f ca="1">RTD("tt.rtd",,"TTFills","Date,Time,B/S,Exch,Product,Term,Contract,Prod Type,Price,P/F,FillQty,ExeQty,AvgPrc,TIF,Type,AlgoName,TrigPrc,Status,Account,CurrentUser,Originator,Route,TTOrderID,ParentID,TextA,TextTT","last*50",$D$11, CELL("Address",K11))</f>
        <v>#N/A</v>
      </c>
      <c r="N33" s="56" t="e">
        <f ca="1">RTD("tt.rtd",,"TTFills","Date,Time,B/S,Exch,Product,Term,Contract,Prod Type,Price,P/F,FillQty,ExeQty,AvgPrc,TIF,Type,AlgoName,TrigPrc,Status,Account,CurrentUser,Originator,Route,TTOrderID,ParentID,TextA,TextTT","last*50",$D$11, CELL("Address",L11))</f>
        <v>#N/A</v>
      </c>
      <c r="O33" s="56" t="e">
        <f ca="1">RTD("tt.rtd",,"TTFills","Date,Time,B/S,Exch,Product,Term,Contract,Prod Type,Price,P/F,FillQty,ExeQty,AvgPrc,TIF,Type,AlgoName,TrigPrc,Status,Account,CurrentUser,Originator,Route,TTOrderID,ParentID,TextA,TextTT","last*50",$D$11, CELL("Address",M11))</f>
        <v>#N/A</v>
      </c>
      <c r="P33" s="56" t="e">
        <f ca="1">RTD("tt.rtd",,"TTFills","Date,Time,B/S,Exch,Product,Term,Contract,Prod Type,Price,P/F,FillQty,ExeQty,AvgPrc,TIF,Type,AlgoName,TrigPrc,Status,Account,CurrentUser,Originator,Route,TTOrderID,ParentID,TextA,TextTT","last*50",$D$11, CELL("Address",N11))</f>
        <v>#N/A</v>
      </c>
      <c r="Q33" s="57" t="e">
        <f ca="1">RTD("tt.rtd",,"TTFills","Date,Time,B/S,Exch,Product,Term,Contract,Prod Type,Price,P/F,FillQty,ExeQty,AvgPrc,TIF,Type,AlgoName,TrigPrc,Status,Account,CurrentUser,Originator,Route,TTOrderID,ParentID,TextA,TextTT","last*50",$D$11, CELL("Address",O11))</f>
        <v>#N/A</v>
      </c>
      <c r="R33" s="56" t="e">
        <f ca="1">RTD("tt.rtd",,"TTFills","Date,Time,B/S,Exch,Product,Term,Contract,Prod Type,Price,P/F,FillQty,ExeQty,AvgPrc,TIF,Type,AlgoName,TrigPrc,Status,Account,CurrentUser,Originator,Route,TTOrderID,ParentID,TextA,TextTT","last*50",$D$11, CELL("Address",P11))</f>
        <v>#N/A</v>
      </c>
      <c r="S33" s="56" t="e">
        <f ca="1">RTD("tt.rtd",,"TTFills","Date,Time,B/S,Exch,Product,Term,Contract,Prod Type,Price,P/F,FillQty,ExeQty,AvgPrc,TIF,Type,AlgoName,TrigPrc,Status,Account,CurrentUser,Originator,Route,TTOrderID,ParentID,TextA,TextTT","last*50",$D$11, CELL("Address",Q11))</f>
        <v>#N/A</v>
      </c>
      <c r="T33" s="57" t="e">
        <f ca="1">RTD("tt.rtd",,"TTFills","Date,Time,B/S,Exch,Product,Term,Contract,Prod Type,Price,P/F,FillQty,ExeQty,AvgPrc,TIF,Type,AlgoName,TrigPrc,Status,Account,CurrentUser,Originator,Route,TTOrderID,ParentID,TextA,TextTT","last*50",$D$11, CELL("Address",R11))</f>
        <v>#N/A</v>
      </c>
      <c r="U33" s="57" t="e">
        <f ca="1">RTD("tt.rtd",,"TTFills","Date,Time,B/S,Exch,Product,Term,Contract,Prod Type,Price,P/F,FillQty,ExeQty,AvgPrc,TIF,Type,AlgoName,TrigPrc,Status,Account,CurrentUser,Originator,Route,TTOrderID,ParentID,TextA,TextTT","last*50",$D$11, CELL("Address",S11))</f>
        <v>#N/A</v>
      </c>
      <c r="V33" s="57" t="e">
        <f ca="1">RTD("tt.rtd",,"TTFills","Date,Time,B/S,Exch,Product,Term,Contract,Prod Type,Price,P/F,FillQty,ExeQty,AvgPrc,TIF,Type,AlgoName,TrigPrc,Status,Account,CurrentUser,Originator,Route,TTOrderID,ParentID,TextA,TextTT","last*50",$D$11, CELL("Address",T11))</f>
        <v>#N/A</v>
      </c>
      <c r="W33" s="57" t="e">
        <f ca="1">RTD("tt.rtd",,"TTFills","Date,Time,B/S,Exch,Product,Term,Contract,Prod Type,Price,P/F,FillQty,ExeQty,AvgPrc,TIF,Type,AlgoName,TrigPrc,Status,Account,CurrentUser,Originator,Route,TTOrderID,ParentID,TextA,TextTT","last*50",$D$11, CELL("Address",U11))</f>
        <v>#N/A</v>
      </c>
      <c r="X33" s="57" t="e">
        <f ca="1">RTD("tt.rtd",,"TTFills","Date,Time,B/S,Exch,Product,Term,Contract,Prod Type,Price,P/F,FillQty,ExeQty,AvgPrc,TIF,Type,AlgoName,TrigPrc,Status,Account,CurrentUser,Originator,Route,TTOrderID,ParentID,TextA,TextTT","last*50",$D$11, CELL("Address",V11))</f>
        <v>#N/A</v>
      </c>
      <c r="Y33" s="57" t="e">
        <f ca="1">RTD("tt.rtd",,"TTFills","Date,Time,B/S,Exch,Product,Term,Contract,Prod Type,Price,P/F,FillQty,ExeQty,AvgPrc,TIF,Type,AlgoName,TrigPrc,Status,Account,CurrentUser,Originator,Route,TTOrderID,ParentID,TextA,TextTT","last*50",$D$11, CELL("Address",W11))</f>
        <v>#N/A</v>
      </c>
      <c r="Z33" s="57" t="e">
        <f ca="1">RTD("tt.rtd",,"TTFills","Date,Time,B/S,Exch,Product,Term,Contract,Prod Type,Price,P/F,FillQty,ExeQty,AvgPrc,TIF,Type,AlgoName,TrigPrc,Status,Account,CurrentUser,Originator,Route,TTOrderID,ParentID,TextA,TextTT","last*50",$D$11, CELL("Address",X11))</f>
        <v>#N/A</v>
      </c>
      <c r="AA33" s="56" t="e">
        <f ca="1">RTD("tt.rtd",,"TTFills","Date,Time,B/S,Exch,Product,Term,Contract,Prod Type,Price,P/F,FillQty,ExeQty,AvgPrc,TIF,Type,AlgoName,TrigPrc,Status,Account,CurrentUser,Originator,Route,TTOrderID,ParentID,TextA,TextTT","last*50",$D$11, CELL("Address",Y11))</f>
        <v>#N/A</v>
      </c>
      <c r="AB33" s="58" t="e">
        <f ca="1">RTD("tt.rtd",,"TTFills","Date,Time,B/S,Exch,Product,Term,Contract,Prod Type,Price,P/F,FillQty,ExeQty,AvgPrc,TIF,Type,AlgoName,TrigPrc,Status,Account,CurrentUser,Originator,Route,TTOrderID,ParentID,TextA,TextTT","last*50",$D$11, CELL("Address",Z11))</f>
        <v>#N/A</v>
      </c>
      <c r="AC33" s="59" t="e">
        <f t="shared" ca="1" si="0"/>
        <v>#N/A</v>
      </c>
      <c r="AD33" s="59" t="e">
        <f t="shared" ca="1" si="1"/>
        <v>#N/A</v>
      </c>
    </row>
    <row r="34" spans="3:30" s="34" customFormat="1" x14ac:dyDescent="0.2">
      <c r="C34" s="55" t="e">
        <f ca="1">RTD("tt.rtd",,"TTFills","Date,Time,B/S,Exch,Product,Term,Contract,Prod Type,Price,P/F,FillQty,ExeQty,AvgPrc,TIF,Type,AlgoName,TrigPrc,Status,Account,CurrentUser,Originator,Route,TTOrderID,ParentID,TextA,TextTT","last*50",$D$11, CELL("Address",A12))</f>
        <v>#N/A</v>
      </c>
      <c r="D34" s="56" t="e">
        <f ca="1">RTD("tt.rtd",,"TTFills","Date,Time,B/S,Exch,Product,Term,Contract,Prod Type,Price,P/F,FillQty,ExeQty,AvgPrc,TIF,Type,AlgoName,TrigPrc,Status,Account,CurrentUser,Originator,Route,TTOrderID,ParentID,TextA,TextTT","last*50",$D$11, CELL("Address",B12))</f>
        <v>#N/A</v>
      </c>
      <c r="E34" s="56" t="e">
        <f ca="1">RTD("tt.rtd",,"TTFills","Date,Time,B/S,Exch,Product,Term,Contract,Prod Type,Price,P/F,FillQty,ExeQty,AvgPrc,TIF,Type,AlgoName,TrigPrc,Status,Account,CurrentUser,Originator,Route,TTOrderID,ParentID,TextA,TextTT","last*50",$D$11, CELL("Address",C12))</f>
        <v>#N/A</v>
      </c>
      <c r="F34" s="56" t="e">
        <f ca="1">RTD("tt.rtd",,"TTFills","Date,Time,B/S,Exch,Product,Term,Contract,Prod Type,Price,P/F,FillQty,ExeQty,AvgPrc,TIF,Type,AlgoName,TrigPrc,Status,Account,CurrentUser,Originator,Route,TTOrderID,ParentID,TextA,TextTT","last*50",$D$11, CELL("Address",D12))</f>
        <v>#N/A</v>
      </c>
      <c r="G34" s="57" t="e">
        <f ca="1">RTD("tt.rtd",,"TTFills","Date,Time,B/S,Exch,Product,Term,Contract,Prod Type,Price,P/F,FillQty,ExeQty,AvgPrc,TIF,Type,AlgoName,TrigPrc,Status,Account,CurrentUser,Originator,Route,TTOrderID,ParentID,TextA,TextTT","last*50",$D$11, CELL("Address",E12))</f>
        <v>#N/A</v>
      </c>
      <c r="H34" s="57" t="e">
        <f ca="1">RTD("tt.rtd",,"TTFills","Date,Time,B/S,Exch,Product,Term,Contract,Prod Type,Price,P/F,FillQty,ExeQty,AvgPrc,TIF,Type,AlgoName,TrigPrc,Status,Account,CurrentUser,Originator,Route,TTOrderID,ParentID,TextA,TextTT","last*50",$D$11, CELL("Address",F12))</f>
        <v>#N/A</v>
      </c>
      <c r="I34" s="57" t="e">
        <f ca="1">RTD("tt.rtd",,"TTFills","Date,Time,B/S,Exch,Product,Term,Contract,Prod Type,Price,P/F,FillQty,ExeQty,AvgPrc,TIF,Type,AlgoName,TrigPrc,Status,Account,CurrentUser,Originator,Route,TTOrderID,ParentID,TextA,TextTT","last*50",$D$11, CELL("Address",G12))</f>
        <v>#N/A</v>
      </c>
      <c r="J34" s="57" t="e">
        <f ca="1">RTD("tt.rtd",,"TTFills","Date,Time,B/S,Exch,Product,Term,Contract,Prod Type,Price,P/F,FillQty,ExeQty,AvgPrc,TIF,Type,AlgoName,TrigPrc,Status,Account,CurrentUser,Originator,Route,TTOrderID,ParentID,TextA,TextTT","last*50",$D$11, CELL("Address",H12))</f>
        <v>#N/A</v>
      </c>
      <c r="K34" s="56" t="e">
        <f ca="1">RTD("tt.rtd",,"TTFills","Date,Time,B/S,Exch,Product,Term,Contract,Prod Type,Price,P/F,FillQty,ExeQty,AvgPrc,TIF,Type,AlgoName,TrigPrc,Status,Account,CurrentUser,Originator,Route,TTOrderID,ParentID,TextA,TextTT","last*50",$D$11, CELL("Address",I12))</f>
        <v>#N/A</v>
      </c>
      <c r="L34" s="56" t="e">
        <f ca="1">RTD("tt.rtd",,"TTFills","Date,Time,B/S,Exch,Product,Term,Contract,Prod Type,Price,P/F,FillQty,ExeQty,AvgPrc,TIF,Type,AlgoName,TrigPrc,Status,Account,CurrentUser,Originator,Route,TTOrderID,ParentID,TextA,TextTT","last*50",$D$11, CELL("Address",J12))</f>
        <v>#N/A</v>
      </c>
      <c r="M34" s="56" t="e">
        <f ca="1">RTD("tt.rtd",,"TTFills","Date,Time,B/S,Exch,Product,Term,Contract,Prod Type,Price,P/F,FillQty,ExeQty,AvgPrc,TIF,Type,AlgoName,TrigPrc,Status,Account,CurrentUser,Originator,Route,TTOrderID,ParentID,TextA,TextTT","last*50",$D$11, CELL("Address",K12))</f>
        <v>#N/A</v>
      </c>
      <c r="N34" s="56" t="e">
        <f ca="1">RTD("tt.rtd",,"TTFills","Date,Time,B/S,Exch,Product,Term,Contract,Prod Type,Price,P/F,FillQty,ExeQty,AvgPrc,TIF,Type,AlgoName,TrigPrc,Status,Account,CurrentUser,Originator,Route,TTOrderID,ParentID,TextA,TextTT","last*50",$D$11, CELL("Address",L12))</f>
        <v>#N/A</v>
      </c>
      <c r="O34" s="56" t="e">
        <f ca="1">RTD("tt.rtd",,"TTFills","Date,Time,B/S,Exch,Product,Term,Contract,Prod Type,Price,P/F,FillQty,ExeQty,AvgPrc,TIF,Type,AlgoName,TrigPrc,Status,Account,CurrentUser,Originator,Route,TTOrderID,ParentID,TextA,TextTT","last*50",$D$11, CELL("Address",M12))</f>
        <v>#N/A</v>
      </c>
      <c r="P34" s="56" t="e">
        <f ca="1">RTD("tt.rtd",,"TTFills","Date,Time,B/S,Exch,Product,Term,Contract,Prod Type,Price,P/F,FillQty,ExeQty,AvgPrc,TIF,Type,AlgoName,TrigPrc,Status,Account,CurrentUser,Originator,Route,TTOrderID,ParentID,TextA,TextTT","last*50",$D$11, CELL("Address",N12))</f>
        <v>#N/A</v>
      </c>
      <c r="Q34" s="57" t="e">
        <f ca="1">RTD("tt.rtd",,"TTFills","Date,Time,B/S,Exch,Product,Term,Contract,Prod Type,Price,P/F,FillQty,ExeQty,AvgPrc,TIF,Type,AlgoName,TrigPrc,Status,Account,CurrentUser,Originator,Route,TTOrderID,ParentID,TextA,TextTT","last*50",$D$11, CELL("Address",O12))</f>
        <v>#N/A</v>
      </c>
      <c r="R34" s="56" t="e">
        <f ca="1">RTD("tt.rtd",,"TTFills","Date,Time,B/S,Exch,Product,Term,Contract,Prod Type,Price,P/F,FillQty,ExeQty,AvgPrc,TIF,Type,AlgoName,TrigPrc,Status,Account,CurrentUser,Originator,Route,TTOrderID,ParentID,TextA,TextTT","last*50",$D$11, CELL("Address",P12))</f>
        <v>#N/A</v>
      </c>
      <c r="S34" s="56" t="e">
        <f ca="1">RTD("tt.rtd",,"TTFills","Date,Time,B/S,Exch,Product,Term,Contract,Prod Type,Price,P/F,FillQty,ExeQty,AvgPrc,TIF,Type,AlgoName,TrigPrc,Status,Account,CurrentUser,Originator,Route,TTOrderID,ParentID,TextA,TextTT","last*50",$D$11, CELL("Address",Q12))</f>
        <v>#N/A</v>
      </c>
      <c r="T34" s="57" t="e">
        <f ca="1">RTD("tt.rtd",,"TTFills","Date,Time,B/S,Exch,Product,Term,Contract,Prod Type,Price,P/F,FillQty,ExeQty,AvgPrc,TIF,Type,AlgoName,TrigPrc,Status,Account,CurrentUser,Originator,Route,TTOrderID,ParentID,TextA,TextTT","last*50",$D$11, CELL("Address",R12))</f>
        <v>#N/A</v>
      </c>
      <c r="U34" s="57" t="e">
        <f ca="1">RTD("tt.rtd",,"TTFills","Date,Time,B/S,Exch,Product,Term,Contract,Prod Type,Price,P/F,FillQty,ExeQty,AvgPrc,TIF,Type,AlgoName,TrigPrc,Status,Account,CurrentUser,Originator,Route,TTOrderID,ParentID,TextA,TextTT","last*50",$D$11, CELL("Address",S12))</f>
        <v>#N/A</v>
      </c>
      <c r="V34" s="57" t="e">
        <f ca="1">RTD("tt.rtd",,"TTFills","Date,Time,B/S,Exch,Product,Term,Contract,Prod Type,Price,P/F,FillQty,ExeQty,AvgPrc,TIF,Type,AlgoName,TrigPrc,Status,Account,CurrentUser,Originator,Route,TTOrderID,ParentID,TextA,TextTT","last*50",$D$11, CELL("Address",T12))</f>
        <v>#N/A</v>
      </c>
      <c r="W34" s="57" t="e">
        <f ca="1">RTD("tt.rtd",,"TTFills","Date,Time,B/S,Exch,Product,Term,Contract,Prod Type,Price,P/F,FillQty,ExeQty,AvgPrc,TIF,Type,AlgoName,TrigPrc,Status,Account,CurrentUser,Originator,Route,TTOrderID,ParentID,TextA,TextTT","last*50",$D$11, CELL("Address",U12))</f>
        <v>#N/A</v>
      </c>
      <c r="X34" s="57" t="e">
        <f ca="1">RTD("tt.rtd",,"TTFills","Date,Time,B/S,Exch,Product,Term,Contract,Prod Type,Price,P/F,FillQty,ExeQty,AvgPrc,TIF,Type,AlgoName,TrigPrc,Status,Account,CurrentUser,Originator,Route,TTOrderID,ParentID,TextA,TextTT","last*50",$D$11, CELL("Address",V12))</f>
        <v>#N/A</v>
      </c>
      <c r="Y34" s="57" t="e">
        <f ca="1">RTD("tt.rtd",,"TTFills","Date,Time,B/S,Exch,Product,Term,Contract,Prod Type,Price,P/F,FillQty,ExeQty,AvgPrc,TIF,Type,AlgoName,TrigPrc,Status,Account,CurrentUser,Originator,Route,TTOrderID,ParentID,TextA,TextTT","last*50",$D$11, CELL("Address",W12))</f>
        <v>#N/A</v>
      </c>
      <c r="Z34" s="57" t="e">
        <f ca="1">RTD("tt.rtd",,"TTFills","Date,Time,B/S,Exch,Product,Term,Contract,Prod Type,Price,P/F,FillQty,ExeQty,AvgPrc,TIF,Type,AlgoName,TrigPrc,Status,Account,CurrentUser,Originator,Route,TTOrderID,ParentID,TextA,TextTT","last*50",$D$11, CELL("Address",X12))</f>
        <v>#N/A</v>
      </c>
      <c r="AA34" s="56" t="e">
        <f ca="1">RTD("tt.rtd",,"TTFills","Date,Time,B/S,Exch,Product,Term,Contract,Prod Type,Price,P/F,FillQty,ExeQty,AvgPrc,TIF,Type,AlgoName,TrigPrc,Status,Account,CurrentUser,Originator,Route,TTOrderID,ParentID,TextA,TextTT","last*50",$D$11, CELL("Address",Y12))</f>
        <v>#N/A</v>
      </c>
      <c r="AB34" s="58" t="e">
        <f ca="1">RTD("tt.rtd",,"TTFills","Date,Time,B/S,Exch,Product,Term,Contract,Prod Type,Price,P/F,FillQty,ExeQty,AvgPrc,TIF,Type,AlgoName,TrigPrc,Status,Account,CurrentUser,Originator,Route,TTOrderID,ParentID,TextA,TextTT","last*50",$D$11, CELL("Address",Z12))</f>
        <v>#N/A</v>
      </c>
      <c r="AC34" s="59" t="e">
        <f t="shared" ca="1" si="0"/>
        <v>#N/A</v>
      </c>
      <c r="AD34" s="59" t="e">
        <f t="shared" ca="1" si="1"/>
        <v>#N/A</v>
      </c>
    </row>
    <row r="35" spans="3:30" s="34" customFormat="1" x14ac:dyDescent="0.2">
      <c r="C35" s="55" t="e">
        <f ca="1">RTD("tt.rtd",,"TTFills","Date,Time,B/S,Exch,Product,Term,Contract,Prod Type,Price,P/F,FillQty,ExeQty,AvgPrc,TIF,Type,AlgoName,TrigPrc,Status,Account,CurrentUser,Originator,Route,TTOrderID,ParentID,TextA,TextTT","last*50",$D$11, CELL("Address",A13))</f>
        <v>#N/A</v>
      </c>
      <c r="D35" s="56" t="e">
        <f ca="1">RTD("tt.rtd",,"TTFills","Date,Time,B/S,Exch,Product,Term,Contract,Prod Type,Price,P/F,FillQty,ExeQty,AvgPrc,TIF,Type,AlgoName,TrigPrc,Status,Account,CurrentUser,Originator,Route,TTOrderID,ParentID,TextA,TextTT","last*50",$D$11, CELL("Address",B13))</f>
        <v>#N/A</v>
      </c>
      <c r="E35" s="56" t="e">
        <f ca="1">RTD("tt.rtd",,"TTFills","Date,Time,B/S,Exch,Product,Term,Contract,Prod Type,Price,P/F,FillQty,ExeQty,AvgPrc,TIF,Type,AlgoName,TrigPrc,Status,Account,CurrentUser,Originator,Route,TTOrderID,ParentID,TextA,TextTT","last*50",$D$11, CELL("Address",C13))</f>
        <v>#N/A</v>
      </c>
      <c r="F35" s="56" t="e">
        <f ca="1">RTD("tt.rtd",,"TTFills","Date,Time,B/S,Exch,Product,Term,Contract,Prod Type,Price,P/F,FillQty,ExeQty,AvgPrc,TIF,Type,AlgoName,TrigPrc,Status,Account,CurrentUser,Originator,Route,TTOrderID,ParentID,TextA,TextTT","last*50",$D$11, CELL("Address",D13))</f>
        <v>#N/A</v>
      </c>
      <c r="G35" s="57" t="e">
        <f ca="1">RTD("tt.rtd",,"TTFills","Date,Time,B/S,Exch,Product,Term,Contract,Prod Type,Price,P/F,FillQty,ExeQty,AvgPrc,TIF,Type,AlgoName,TrigPrc,Status,Account,CurrentUser,Originator,Route,TTOrderID,ParentID,TextA,TextTT","last*50",$D$11, CELL("Address",E13))</f>
        <v>#N/A</v>
      </c>
      <c r="H35" s="57" t="e">
        <f ca="1">RTD("tt.rtd",,"TTFills","Date,Time,B/S,Exch,Product,Term,Contract,Prod Type,Price,P/F,FillQty,ExeQty,AvgPrc,TIF,Type,AlgoName,TrigPrc,Status,Account,CurrentUser,Originator,Route,TTOrderID,ParentID,TextA,TextTT","last*50",$D$11, CELL("Address",F13))</f>
        <v>#N/A</v>
      </c>
      <c r="I35" s="57" t="e">
        <f ca="1">RTD("tt.rtd",,"TTFills","Date,Time,B/S,Exch,Product,Term,Contract,Prod Type,Price,P/F,FillQty,ExeQty,AvgPrc,TIF,Type,AlgoName,TrigPrc,Status,Account,CurrentUser,Originator,Route,TTOrderID,ParentID,TextA,TextTT","last*50",$D$11, CELL("Address",G13))</f>
        <v>#N/A</v>
      </c>
      <c r="J35" s="57" t="e">
        <f ca="1">RTD("tt.rtd",,"TTFills","Date,Time,B/S,Exch,Product,Term,Contract,Prod Type,Price,P/F,FillQty,ExeQty,AvgPrc,TIF,Type,AlgoName,TrigPrc,Status,Account,CurrentUser,Originator,Route,TTOrderID,ParentID,TextA,TextTT","last*50",$D$11, CELL("Address",H13))</f>
        <v>#N/A</v>
      </c>
      <c r="K35" s="56" t="e">
        <f ca="1">RTD("tt.rtd",,"TTFills","Date,Time,B/S,Exch,Product,Term,Contract,Prod Type,Price,P/F,FillQty,ExeQty,AvgPrc,TIF,Type,AlgoName,TrigPrc,Status,Account,CurrentUser,Originator,Route,TTOrderID,ParentID,TextA,TextTT","last*50",$D$11, CELL("Address",I13))</f>
        <v>#N/A</v>
      </c>
      <c r="L35" s="56" t="e">
        <f ca="1">RTD("tt.rtd",,"TTFills","Date,Time,B/S,Exch,Product,Term,Contract,Prod Type,Price,P/F,FillQty,ExeQty,AvgPrc,TIF,Type,AlgoName,TrigPrc,Status,Account,CurrentUser,Originator,Route,TTOrderID,ParentID,TextA,TextTT","last*50",$D$11, CELL("Address",J13))</f>
        <v>#N/A</v>
      </c>
      <c r="M35" s="56" t="e">
        <f ca="1">RTD("tt.rtd",,"TTFills","Date,Time,B/S,Exch,Product,Term,Contract,Prod Type,Price,P/F,FillQty,ExeQty,AvgPrc,TIF,Type,AlgoName,TrigPrc,Status,Account,CurrentUser,Originator,Route,TTOrderID,ParentID,TextA,TextTT","last*50",$D$11, CELL("Address",K13))</f>
        <v>#N/A</v>
      </c>
      <c r="N35" s="56" t="e">
        <f ca="1">RTD("tt.rtd",,"TTFills","Date,Time,B/S,Exch,Product,Term,Contract,Prod Type,Price,P/F,FillQty,ExeQty,AvgPrc,TIF,Type,AlgoName,TrigPrc,Status,Account,CurrentUser,Originator,Route,TTOrderID,ParentID,TextA,TextTT","last*50",$D$11, CELL("Address",L13))</f>
        <v>#N/A</v>
      </c>
      <c r="O35" s="56" t="e">
        <f ca="1">RTD("tt.rtd",,"TTFills","Date,Time,B/S,Exch,Product,Term,Contract,Prod Type,Price,P/F,FillQty,ExeQty,AvgPrc,TIF,Type,AlgoName,TrigPrc,Status,Account,CurrentUser,Originator,Route,TTOrderID,ParentID,TextA,TextTT","last*50",$D$11, CELL("Address",M13))</f>
        <v>#N/A</v>
      </c>
      <c r="P35" s="56" t="e">
        <f ca="1">RTD("tt.rtd",,"TTFills","Date,Time,B/S,Exch,Product,Term,Contract,Prod Type,Price,P/F,FillQty,ExeQty,AvgPrc,TIF,Type,AlgoName,TrigPrc,Status,Account,CurrentUser,Originator,Route,TTOrderID,ParentID,TextA,TextTT","last*50",$D$11, CELL("Address",N13))</f>
        <v>#N/A</v>
      </c>
      <c r="Q35" s="57" t="e">
        <f ca="1">RTD("tt.rtd",,"TTFills","Date,Time,B/S,Exch,Product,Term,Contract,Prod Type,Price,P/F,FillQty,ExeQty,AvgPrc,TIF,Type,AlgoName,TrigPrc,Status,Account,CurrentUser,Originator,Route,TTOrderID,ParentID,TextA,TextTT","last*50",$D$11, CELL("Address",O13))</f>
        <v>#N/A</v>
      </c>
      <c r="R35" s="56" t="e">
        <f ca="1">RTD("tt.rtd",,"TTFills","Date,Time,B/S,Exch,Product,Term,Contract,Prod Type,Price,P/F,FillQty,ExeQty,AvgPrc,TIF,Type,AlgoName,TrigPrc,Status,Account,CurrentUser,Originator,Route,TTOrderID,ParentID,TextA,TextTT","last*50",$D$11, CELL("Address",P13))</f>
        <v>#N/A</v>
      </c>
      <c r="S35" s="56" t="e">
        <f ca="1">RTD("tt.rtd",,"TTFills","Date,Time,B/S,Exch,Product,Term,Contract,Prod Type,Price,P/F,FillQty,ExeQty,AvgPrc,TIF,Type,AlgoName,TrigPrc,Status,Account,CurrentUser,Originator,Route,TTOrderID,ParentID,TextA,TextTT","last*50",$D$11, CELL("Address",Q13))</f>
        <v>#N/A</v>
      </c>
      <c r="T35" s="57" t="e">
        <f ca="1">RTD("tt.rtd",,"TTFills","Date,Time,B/S,Exch,Product,Term,Contract,Prod Type,Price,P/F,FillQty,ExeQty,AvgPrc,TIF,Type,AlgoName,TrigPrc,Status,Account,CurrentUser,Originator,Route,TTOrderID,ParentID,TextA,TextTT","last*50",$D$11, CELL("Address",R13))</f>
        <v>#N/A</v>
      </c>
      <c r="U35" s="57" t="e">
        <f ca="1">RTD("tt.rtd",,"TTFills","Date,Time,B/S,Exch,Product,Term,Contract,Prod Type,Price,P/F,FillQty,ExeQty,AvgPrc,TIF,Type,AlgoName,TrigPrc,Status,Account,CurrentUser,Originator,Route,TTOrderID,ParentID,TextA,TextTT","last*50",$D$11, CELL("Address",S13))</f>
        <v>#N/A</v>
      </c>
      <c r="V35" s="57" t="e">
        <f ca="1">RTD("tt.rtd",,"TTFills","Date,Time,B/S,Exch,Product,Term,Contract,Prod Type,Price,P/F,FillQty,ExeQty,AvgPrc,TIF,Type,AlgoName,TrigPrc,Status,Account,CurrentUser,Originator,Route,TTOrderID,ParentID,TextA,TextTT","last*50",$D$11, CELL("Address",T13))</f>
        <v>#N/A</v>
      </c>
      <c r="W35" s="57" t="e">
        <f ca="1">RTD("tt.rtd",,"TTFills","Date,Time,B/S,Exch,Product,Term,Contract,Prod Type,Price,P/F,FillQty,ExeQty,AvgPrc,TIF,Type,AlgoName,TrigPrc,Status,Account,CurrentUser,Originator,Route,TTOrderID,ParentID,TextA,TextTT","last*50",$D$11, CELL("Address",U13))</f>
        <v>#N/A</v>
      </c>
      <c r="X35" s="57" t="e">
        <f ca="1">RTD("tt.rtd",,"TTFills","Date,Time,B/S,Exch,Product,Term,Contract,Prod Type,Price,P/F,FillQty,ExeQty,AvgPrc,TIF,Type,AlgoName,TrigPrc,Status,Account,CurrentUser,Originator,Route,TTOrderID,ParentID,TextA,TextTT","last*50",$D$11, CELL("Address",V13))</f>
        <v>#N/A</v>
      </c>
      <c r="Y35" s="57" t="e">
        <f ca="1">RTD("tt.rtd",,"TTFills","Date,Time,B/S,Exch,Product,Term,Contract,Prod Type,Price,P/F,FillQty,ExeQty,AvgPrc,TIF,Type,AlgoName,TrigPrc,Status,Account,CurrentUser,Originator,Route,TTOrderID,ParentID,TextA,TextTT","last*50",$D$11, CELL("Address",W13))</f>
        <v>#N/A</v>
      </c>
      <c r="Z35" s="57" t="e">
        <f ca="1">RTD("tt.rtd",,"TTFills","Date,Time,B/S,Exch,Product,Term,Contract,Prod Type,Price,P/F,FillQty,ExeQty,AvgPrc,TIF,Type,AlgoName,TrigPrc,Status,Account,CurrentUser,Originator,Route,TTOrderID,ParentID,TextA,TextTT","last*50",$D$11, CELL("Address",X13))</f>
        <v>#N/A</v>
      </c>
      <c r="AA35" s="56" t="e">
        <f ca="1">RTD("tt.rtd",,"TTFills","Date,Time,B/S,Exch,Product,Term,Contract,Prod Type,Price,P/F,FillQty,ExeQty,AvgPrc,TIF,Type,AlgoName,TrigPrc,Status,Account,CurrentUser,Originator,Route,TTOrderID,ParentID,TextA,TextTT","last*50",$D$11, CELL("Address",Y13))</f>
        <v>#N/A</v>
      </c>
      <c r="AB35" s="58" t="e">
        <f ca="1">RTD("tt.rtd",,"TTFills","Date,Time,B/S,Exch,Product,Term,Contract,Prod Type,Price,P/F,FillQty,ExeQty,AvgPrc,TIF,Type,AlgoName,TrigPrc,Status,Account,CurrentUser,Originator,Route,TTOrderID,ParentID,TextA,TextTT","last*50",$D$11, CELL("Address",Z13))</f>
        <v>#N/A</v>
      </c>
      <c r="AC35" s="59" t="e">
        <f t="shared" ca="1" si="0"/>
        <v>#N/A</v>
      </c>
      <c r="AD35" s="59" t="e">
        <f t="shared" ca="1" si="1"/>
        <v>#N/A</v>
      </c>
    </row>
    <row r="36" spans="3:30" s="34" customFormat="1" x14ac:dyDescent="0.2">
      <c r="C36" s="55" t="e">
        <f ca="1">RTD("tt.rtd",,"TTFills","Date,Time,B/S,Exch,Product,Term,Contract,Prod Type,Price,P/F,FillQty,ExeQty,AvgPrc,TIF,Type,AlgoName,TrigPrc,Status,Account,CurrentUser,Originator,Route,TTOrderID,ParentID,TextA,TextTT","last*50",$D$11, CELL("Address",A14))</f>
        <v>#N/A</v>
      </c>
      <c r="D36" s="56" t="e">
        <f ca="1">RTD("tt.rtd",,"TTFills","Date,Time,B/S,Exch,Product,Term,Contract,Prod Type,Price,P/F,FillQty,ExeQty,AvgPrc,TIF,Type,AlgoName,TrigPrc,Status,Account,CurrentUser,Originator,Route,TTOrderID,ParentID,TextA,TextTT","last*50",$D$11, CELL("Address",B14))</f>
        <v>#N/A</v>
      </c>
      <c r="E36" s="56" t="e">
        <f ca="1">RTD("tt.rtd",,"TTFills","Date,Time,B/S,Exch,Product,Term,Contract,Prod Type,Price,P/F,FillQty,ExeQty,AvgPrc,TIF,Type,AlgoName,TrigPrc,Status,Account,CurrentUser,Originator,Route,TTOrderID,ParentID,TextA,TextTT","last*50",$D$11, CELL("Address",C14))</f>
        <v>#N/A</v>
      </c>
      <c r="F36" s="56" t="e">
        <f ca="1">RTD("tt.rtd",,"TTFills","Date,Time,B/S,Exch,Product,Term,Contract,Prod Type,Price,P/F,FillQty,ExeQty,AvgPrc,TIF,Type,AlgoName,TrigPrc,Status,Account,CurrentUser,Originator,Route,TTOrderID,ParentID,TextA,TextTT","last*50",$D$11, CELL("Address",D14))</f>
        <v>#N/A</v>
      </c>
      <c r="G36" s="57" t="e">
        <f ca="1">RTD("tt.rtd",,"TTFills","Date,Time,B/S,Exch,Product,Term,Contract,Prod Type,Price,P/F,FillQty,ExeQty,AvgPrc,TIF,Type,AlgoName,TrigPrc,Status,Account,CurrentUser,Originator,Route,TTOrderID,ParentID,TextA,TextTT","last*50",$D$11, CELL("Address",E14))</f>
        <v>#N/A</v>
      </c>
      <c r="H36" s="57" t="e">
        <f ca="1">RTD("tt.rtd",,"TTFills","Date,Time,B/S,Exch,Product,Term,Contract,Prod Type,Price,P/F,FillQty,ExeQty,AvgPrc,TIF,Type,AlgoName,TrigPrc,Status,Account,CurrentUser,Originator,Route,TTOrderID,ParentID,TextA,TextTT","last*50",$D$11, CELL("Address",F14))</f>
        <v>#N/A</v>
      </c>
      <c r="I36" s="57" t="e">
        <f ca="1">RTD("tt.rtd",,"TTFills","Date,Time,B/S,Exch,Product,Term,Contract,Prod Type,Price,P/F,FillQty,ExeQty,AvgPrc,TIF,Type,AlgoName,TrigPrc,Status,Account,CurrentUser,Originator,Route,TTOrderID,ParentID,TextA,TextTT","last*50",$D$11, CELL("Address",G14))</f>
        <v>#N/A</v>
      </c>
      <c r="J36" s="57" t="e">
        <f ca="1">RTD("tt.rtd",,"TTFills","Date,Time,B/S,Exch,Product,Term,Contract,Prod Type,Price,P/F,FillQty,ExeQty,AvgPrc,TIF,Type,AlgoName,TrigPrc,Status,Account,CurrentUser,Originator,Route,TTOrderID,ParentID,TextA,TextTT","last*50",$D$11, CELL("Address",H14))</f>
        <v>#N/A</v>
      </c>
      <c r="K36" s="56" t="e">
        <f ca="1">RTD("tt.rtd",,"TTFills","Date,Time,B/S,Exch,Product,Term,Contract,Prod Type,Price,P/F,FillQty,ExeQty,AvgPrc,TIF,Type,AlgoName,TrigPrc,Status,Account,CurrentUser,Originator,Route,TTOrderID,ParentID,TextA,TextTT","last*50",$D$11, CELL("Address",I14))</f>
        <v>#N/A</v>
      </c>
      <c r="L36" s="56" t="e">
        <f ca="1">RTD("tt.rtd",,"TTFills","Date,Time,B/S,Exch,Product,Term,Contract,Prod Type,Price,P/F,FillQty,ExeQty,AvgPrc,TIF,Type,AlgoName,TrigPrc,Status,Account,CurrentUser,Originator,Route,TTOrderID,ParentID,TextA,TextTT","last*50",$D$11, CELL("Address",J14))</f>
        <v>#N/A</v>
      </c>
      <c r="M36" s="56" t="e">
        <f ca="1">RTD("tt.rtd",,"TTFills","Date,Time,B/S,Exch,Product,Term,Contract,Prod Type,Price,P/F,FillQty,ExeQty,AvgPrc,TIF,Type,AlgoName,TrigPrc,Status,Account,CurrentUser,Originator,Route,TTOrderID,ParentID,TextA,TextTT","last*50",$D$11, CELL("Address",K14))</f>
        <v>#N/A</v>
      </c>
      <c r="N36" s="56" t="e">
        <f ca="1">RTD("tt.rtd",,"TTFills","Date,Time,B/S,Exch,Product,Term,Contract,Prod Type,Price,P/F,FillQty,ExeQty,AvgPrc,TIF,Type,AlgoName,TrigPrc,Status,Account,CurrentUser,Originator,Route,TTOrderID,ParentID,TextA,TextTT","last*50",$D$11, CELL("Address",L14))</f>
        <v>#N/A</v>
      </c>
      <c r="O36" s="56" t="e">
        <f ca="1">RTD("tt.rtd",,"TTFills","Date,Time,B/S,Exch,Product,Term,Contract,Prod Type,Price,P/F,FillQty,ExeQty,AvgPrc,TIF,Type,AlgoName,TrigPrc,Status,Account,CurrentUser,Originator,Route,TTOrderID,ParentID,TextA,TextTT","last*50",$D$11, CELL("Address",M14))</f>
        <v>#N/A</v>
      </c>
      <c r="P36" s="56" t="e">
        <f ca="1">RTD("tt.rtd",,"TTFills","Date,Time,B/S,Exch,Product,Term,Contract,Prod Type,Price,P/F,FillQty,ExeQty,AvgPrc,TIF,Type,AlgoName,TrigPrc,Status,Account,CurrentUser,Originator,Route,TTOrderID,ParentID,TextA,TextTT","last*50",$D$11, CELL("Address",N14))</f>
        <v>#N/A</v>
      </c>
      <c r="Q36" s="57" t="e">
        <f ca="1">RTD("tt.rtd",,"TTFills","Date,Time,B/S,Exch,Product,Term,Contract,Prod Type,Price,P/F,FillQty,ExeQty,AvgPrc,TIF,Type,AlgoName,TrigPrc,Status,Account,CurrentUser,Originator,Route,TTOrderID,ParentID,TextA,TextTT","last*50",$D$11, CELL("Address",O14))</f>
        <v>#N/A</v>
      </c>
      <c r="R36" s="56" t="e">
        <f ca="1">RTD("tt.rtd",,"TTFills","Date,Time,B/S,Exch,Product,Term,Contract,Prod Type,Price,P/F,FillQty,ExeQty,AvgPrc,TIF,Type,AlgoName,TrigPrc,Status,Account,CurrentUser,Originator,Route,TTOrderID,ParentID,TextA,TextTT","last*50",$D$11, CELL("Address",P14))</f>
        <v>#N/A</v>
      </c>
      <c r="S36" s="56" t="e">
        <f ca="1">RTD("tt.rtd",,"TTFills","Date,Time,B/S,Exch,Product,Term,Contract,Prod Type,Price,P/F,FillQty,ExeQty,AvgPrc,TIF,Type,AlgoName,TrigPrc,Status,Account,CurrentUser,Originator,Route,TTOrderID,ParentID,TextA,TextTT","last*50",$D$11, CELL("Address",Q14))</f>
        <v>#N/A</v>
      </c>
      <c r="T36" s="57" t="e">
        <f ca="1">RTD("tt.rtd",,"TTFills","Date,Time,B/S,Exch,Product,Term,Contract,Prod Type,Price,P/F,FillQty,ExeQty,AvgPrc,TIF,Type,AlgoName,TrigPrc,Status,Account,CurrentUser,Originator,Route,TTOrderID,ParentID,TextA,TextTT","last*50",$D$11, CELL("Address",R14))</f>
        <v>#N/A</v>
      </c>
      <c r="U36" s="57" t="e">
        <f ca="1">RTD("tt.rtd",,"TTFills","Date,Time,B/S,Exch,Product,Term,Contract,Prod Type,Price,P/F,FillQty,ExeQty,AvgPrc,TIF,Type,AlgoName,TrigPrc,Status,Account,CurrentUser,Originator,Route,TTOrderID,ParentID,TextA,TextTT","last*50",$D$11, CELL("Address",S14))</f>
        <v>#N/A</v>
      </c>
      <c r="V36" s="57" t="e">
        <f ca="1">RTD("tt.rtd",,"TTFills","Date,Time,B/S,Exch,Product,Term,Contract,Prod Type,Price,P/F,FillQty,ExeQty,AvgPrc,TIF,Type,AlgoName,TrigPrc,Status,Account,CurrentUser,Originator,Route,TTOrderID,ParentID,TextA,TextTT","last*50",$D$11, CELL("Address",T14))</f>
        <v>#N/A</v>
      </c>
      <c r="W36" s="57" t="e">
        <f ca="1">RTD("tt.rtd",,"TTFills","Date,Time,B/S,Exch,Product,Term,Contract,Prod Type,Price,P/F,FillQty,ExeQty,AvgPrc,TIF,Type,AlgoName,TrigPrc,Status,Account,CurrentUser,Originator,Route,TTOrderID,ParentID,TextA,TextTT","last*50",$D$11, CELL("Address",U14))</f>
        <v>#N/A</v>
      </c>
      <c r="X36" s="57" t="e">
        <f ca="1">RTD("tt.rtd",,"TTFills","Date,Time,B/S,Exch,Product,Term,Contract,Prod Type,Price,P/F,FillQty,ExeQty,AvgPrc,TIF,Type,AlgoName,TrigPrc,Status,Account,CurrentUser,Originator,Route,TTOrderID,ParentID,TextA,TextTT","last*50",$D$11, CELL("Address",V14))</f>
        <v>#N/A</v>
      </c>
      <c r="Y36" s="57" t="e">
        <f ca="1">RTD("tt.rtd",,"TTFills","Date,Time,B/S,Exch,Product,Term,Contract,Prod Type,Price,P/F,FillQty,ExeQty,AvgPrc,TIF,Type,AlgoName,TrigPrc,Status,Account,CurrentUser,Originator,Route,TTOrderID,ParentID,TextA,TextTT","last*50",$D$11, CELL("Address",W14))</f>
        <v>#N/A</v>
      </c>
      <c r="Z36" s="57" t="e">
        <f ca="1">RTD("tt.rtd",,"TTFills","Date,Time,B/S,Exch,Product,Term,Contract,Prod Type,Price,P/F,FillQty,ExeQty,AvgPrc,TIF,Type,AlgoName,TrigPrc,Status,Account,CurrentUser,Originator,Route,TTOrderID,ParentID,TextA,TextTT","last*50",$D$11, CELL("Address",X14))</f>
        <v>#N/A</v>
      </c>
      <c r="AA36" s="56" t="e">
        <f ca="1">RTD("tt.rtd",,"TTFills","Date,Time,B/S,Exch,Product,Term,Contract,Prod Type,Price,P/F,FillQty,ExeQty,AvgPrc,TIF,Type,AlgoName,TrigPrc,Status,Account,CurrentUser,Originator,Route,TTOrderID,ParentID,TextA,TextTT","last*50",$D$11, CELL("Address",Y14))</f>
        <v>#N/A</v>
      </c>
      <c r="AB36" s="58" t="e">
        <f ca="1">RTD("tt.rtd",,"TTFills","Date,Time,B/S,Exch,Product,Term,Contract,Prod Type,Price,P/F,FillQty,ExeQty,AvgPrc,TIF,Type,AlgoName,TrigPrc,Status,Account,CurrentUser,Originator,Route,TTOrderID,ParentID,TextA,TextTT","last*50",$D$11, CELL("Address",Z14))</f>
        <v>#N/A</v>
      </c>
      <c r="AC36" s="59" t="e">
        <f t="shared" ca="1" si="0"/>
        <v>#N/A</v>
      </c>
      <c r="AD36" s="59" t="e">
        <f t="shared" ca="1" si="1"/>
        <v>#N/A</v>
      </c>
    </row>
    <row r="37" spans="3:30" s="34" customFormat="1" x14ac:dyDescent="0.2">
      <c r="C37" s="55" t="e">
        <f ca="1">RTD("tt.rtd",,"TTFills","Date,Time,B/S,Exch,Product,Term,Contract,Prod Type,Price,P/F,FillQty,ExeQty,AvgPrc,TIF,Type,AlgoName,TrigPrc,Status,Account,CurrentUser,Originator,Route,TTOrderID,ParentID,TextA,TextTT","last*50",$D$11, CELL("Address",A15))</f>
        <v>#N/A</v>
      </c>
      <c r="D37" s="56" t="e">
        <f ca="1">RTD("tt.rtd",,"TTFills","Date,Time,B/S,Exch,Product,Term,Contract,Prod Type,Price,P/F,FillQty,ExeQty,AvgPrc,TIF,Type,AlgoName,TrigPrc,Status,Account,CurrentUser,Originator,Route,TTOrderID,ParentID,TextA,TextTT","last*50",$D$11, CELL("Address",B15))</f>
        <v>#N/A</v>
      </c>
      <c r="E37" s="56" t="e">
        <f ca="1">RTD("tt.rtd",,"TTFills","Date,Time,B/S,Exch,Product,Term,Contract,Prod Type,Price,P/F,FillQty,ExeQty,AvgPrc,TIF,Type,AlgoName,TrigPrc,Status,Account,CurrentUser,Originator,Route,TTOrderID,ParentID,TextA,TextTT","last*50",$D$11, CELL("Address",C15))</f>
        <v>#N/A</v>
      </c>
      <c r="F37" s="56" t="e">
        <f ca="1">RTD("tt.rtd",,"TTFills","Date,Time,B/S,Exch,Product,Term,Contract,Prod Type,Price,P/F,FillQty,ExeQty,AvgPrc,TIF,Type,AlgoName,TrigPrc,Status,Account,CurrentUser,Originator,Route,TTOrderID,ParentID,TextA,TextTT","last*50",$D$11, CELL("Address",D15))</f>
        <v>#N/A</v>
      </c>
      <c r="G37" s="57" t="e">
        <f ca="1">RTD("tt.rtd",,"TTFills","Date,Time,B/S,Exch,Product,Term,Contract,Prod Type,Price,P/F,FillQty,ExeQty,AvgPrc,TIF,Type,AlgoName,TrigPrc,Status,Account,CurrentUser,Originator,Route,TTOrderID,ParentID,TextA,TextTT","last*50",$D$11, CELL("Address",E15))</f>
        <v>#N/A</v>
      </c>
      <c r="H37" s="57" t="e">
        <f ca="1">RTD("tt.rtd",,"TTFills","Date,Time,B/S,Exch,Product,Term,Contract,Prod Type,Price,P/F,FillQty,ExeQty,AvgPrc,TIF,Type,AlgoName,TrigPrc,Status,Account,CurrentUser,Originator,Route,TTOrderID,ParentID,TextA,TextTT","last*50",$D$11, CELL("Address",F15))</f>
        <v>#N/A</v>
      </c>
      <c r="I37" s="57" t="e">
        <f ca="1">RTD("tt.rtd",,"TTFills","Date,Time,B/S,Exch,Product,Term,Contract,Prod Type,Price,P/F,FillQty,ExeQty,AvgPrc,TIF,Type,AlgoName,TrigPrc,Status,Account,CurrentUser,Originator,Route,TTOrderID,ParentID,TextA,TextTT","last*50",$D$11, CELL("Address",G15))</f>
        <v>#N/A</v>
      </c>
      <c r="J37" s="57" t="e">
        <f ca="1">RTD("tt.rtd",,"TTFills","Date,Time,B/S,Exch,Product,Term,Contract,Prod Type,Price,P/F,FillQty,ExeQty,AvgPrc,TIF,Type,AlgoName,TrigPrc,Status,Account,CurrentUser,Originator,Route,TTOrderID,ParentID,TextA,TextTT","last*50",$D$11, CELL("Address",H15))</f>
        <v>#N/A</v>
      </c>
      <c r="K37" s="56" t="e">
        <f ca="1">RTD("tt.rtd",,"TTFills","Date,Time,B/S,Exch,Product,Term,Contract,Prod Type,Price,P/F,FillQty,ExeQty,AvgPrc,TIF,Type,AlgoName,TrigPrc,Status,Account,CurrentUser,Originator,Route,TTOrderID,ParentID,TextA,TextTT","last*50",$D$11, CELL("Address",I15))</f>
        <v>#N/A</v>
      </c>
      <c r="L37" s="56" t="e">
        <f ca="1">RTD("tt.rtd",,"TTFills","Date,Time,B/S,Exch,Product,Term,Contract,Prod Type,Price,P/F,FillQty,ExeQty,AvgPrc,TIF,Type,AlgoName,TrigPrc,Status,Account,CurrentUser,Originator,Route,TTOrderID,ParentID,TextA,TextTT","last*50",$D$11, CELL("Address",J15))</f>
        <v>#N/A</v>
      </c>
      <c r="M37" s="56" t="e">
        <f ca="1">RTD("tt.rtd",,"TTFills","Date,Time,B/S,Exch,Product,Term,Contract,Prod Type,Price,P/F,FillQty,ExeQty,AvgPrc,TIF,Type,AlgoName,TrigPrc,Status,Account,CurrentUser,Originator,Route,TTOrderID,ParentID,TextA,TextTT","last*50",$D$11, CELL("Address",K15))</f>
        <v>#N/A</v>
      </c>
      <c r="N37" s="56" t="e">
        <f ca="1">RTD("tt.rtd",,"TTFills","Date,Time,B/S,Exch,Product,Term,Contract,Prod Type,Price,P/F,FillQty,ExeQty,AvgPrc,TIF,Type,AlgoName,TrigPrc,Status,Account,CurrentUser,Originator,Route,TTOrderID,ParentID,TextA,TextTT","last*50",$D$11, CELL("Address",L15))</f>
        <v>#N/A</v>
      </c>
      <c r="O37" s="56" t="e">
        <f ca="1">RTD("tt.rtd",,"TTFills","Date,Time,B/S,Exch,Product,Term,Contract,Prod Type,Price,P/F,FillQty,ExeQty,AvgPrc,TIF,Type,AlgoName,TrigPrc,Status,Account,CurrentUser,Originator,Route,TTOrderID,ParentID,TextA,TextTT","last*50",$D$11, CELL("Address",M15))</f>
        <v>#N/A</v>
      </c>
      <c r="P37" s="56" t="e">
        <f ca="1">RTD("tt.rtd",,"TTFills","Date,Time,B/S,Exch,Product,Term,Contract,Prod Type,Price,P/F,FillQty,ExeQty,AvgPrc,TIF,Type,AlgoName,TrigPrc,Status,Account,CurrentUser,Originator,Route,TTOrderID,ParentID,TextA,TextTT","last*50",$D$11, CELL("Address",N15))</f>
        <v>#N/A</v>
      </c>
      <c r="Q37" s="57" t="e">
        <f ca="1">RTD("tt.rtd",,"TTFills","Date,Time,B/S,Exch,Product,Term,Contract,Prod Type,Price,P/F,FillQty,ExeQty,AvgPrc,TIF,Type,AlgoName,TrigPrc,Status,Account,CurrentUser,Originator,Route,TTOrderID,ParentID,TextA,TextTT","last*50",$D$11, CELL("Address",O15))</f>
        <v>#N/A</v>
      </c>
      <c r="R37" s="56" t="e">
        <f ca="1">RTD("tt.rtd",,"TTFills","Date,Time,B/S,Exch,Product,Term,Contract,Prod Type,Price,P/F,FillQty,ExeQty,AvgPrc,TIF,Type,AlgoName,TrigPrc,Status,Account,CurrentUser,Originator,Route,TTOrderID,ParentID,TextA,TextTT","last*50",$D$11, CELL("Address",P15))</f>
        <v>#N/A</v>
      </c>
      <c r="S37" s="56" t="e">
        <f ca="1">RTD("tt.rtd",,"TTFills","Date,Time,B/S,Exch,Product,Term,Contract,Prod Type,Price,P/F,FillQty,ExeQty,AvgPrc,TIF,Type,AlgoName,TrigPrc,Status,Account,CurrentUser,Originator,Route,TTOrderID,ParentID,TextA,TextTT","last*50",$D$11, CELL("Address",Q15))</f>
        <v>#N/A</v>
      </c>
      <c r="T37" s="57" t="e">
        <f ca="1">RTD("tt.rtd",,"TTFills","Date,Time,B/S,Exch,Product,Term,Contract,Prod Type,Price,P/F,FillQty,ExeQty,AvgPrc,TIF,Type,AlgoName,TrigPrc,Status,Account,CurrentUser,Originator,Route,TTOrderID,ParentID,TextA,TextTT","last*50",$D$11, CELL("Address",R15))</f>
        <v>#N/A</v>
      </c>
      <c r="U37" s="57" t="e">
        <f ca="1">RTD("tt.rtd",,"TTFills","Date,Time,B/S,Exch,Product,Term,Contract,Prod Type,Price,P/F,FillQty,ExeQty,AvgPrc,TIF,Type,AlgoName,TrigPrc,Status,Account,CurrentUser,Originator,Route,TTOrderID,ParentID,TextA,TextTT","last*50",$D$11, CELL("Address",S15))</f>
        <v>#N/A</v>
      </c>
      <c r="V37" s="57" t="e">
        <f ca="1">RTD("tt.rtd",,"TTFills","Date,Time,B/S,Exch,Product,Term,Contract,Prod Type,Price,P/F,FillQty,ExeQty,AvgPrc,TIF,Type,AlgoName,TrigPrc,Status,Account,CurrentUser,Originator,Route,TTOrderID,ParentID,TextA,TextTT","last*50",$D$11, CELL("Address",T15))</f>
        <v>#N/A</v>
      </c>
      <c r="W37" s="57" t="e">
        <f ca="1">RTD("tt.rtd",,"TTFills","Date,Time,B/S,Exch,Product,Term,Contract,Prod Type,Price,P/F,FillQty,ExeQty,AvgPrc,TIF,Type,AlgoName,TrigPrc,Status,Account,CurrentUser,Originator,Route,TTOrderID,ParentID,TextA,TextTT","last*50",$D$11, CELL("Address",U15))</f>
        <v>#N/A</v>
      </c>
      <c r="X37" s="57" t="e">
        <f ca="1">RTD("tt.rtd",,"TTFills","Date,Time,B/S,Exch,Product,Term,Contract,Prod Type,Price,P/F,FillQty,ExeQty,AvgPrc,TIF,Type,AlgoName,TrigPrc,Status,Account,CurrentUser,Originator,Route,TTOrderID,ParentID,TextA,TextTT","last*50",$D$11, CELL("Address",V15))</f>
        <v>#N/A</v>
      </c>
      <c r="Y37" s="57" t="e">
        <f ca="1">RTD("tt.rtd",,"TTFills","Date,Time,B/S,Exch,Product,Term,Contract,Prod Type,Price,P/F,FillQty,ExeQty,AvgPrc,TIF,Type,AlgoName,TrigPrc,Status,Account,CurrentUser,Originator,Route,TTOrderID,ParentID,TextA,TextTT","last*50",$D$11, CELL("Address",W15))</f>
        <v>#N/A</v>
      </c>
      <c r="Z37" s="57" t="e">
        <f ca="1">RTD("tt.rtd",,"TTFills","Date,Time,B/S,Exch,Product,Term,Contract,Prod Type,Price,P/F,FillQty,ExeQty,AvgPrc,TIF,Type,AlgoName,TrigPrc,Status,Account,CurrentUser,Originator,Route,TTOrderID,ParentID,TextA,TextTT","last*50",$D$11, CELL("Address",X15))</f>
        <v>#N/A</v>
      </c>
      <c r="AA37" s="56" t="e">
        <f ca="1">RTD("tt.rtd",,"TTFills","Date,Time,B/S,Exch,Product,Term,Contract,Prod Type,Price,P/F,FillQty,ExeQty,AvgPrc,TIF,Type,AlgoName,TrigPrc,Status,Account,CurrentUser,Originator,Route,TTOrderID,ParentID,TextA,TextTT","last*50",$D$11, CELL("Address",Y15))</f>
        <v>#N/A</v>
      </c>
      <c r="AB37" s="58" t="e">
        <f ca="1">RTD("tt.rtd",,"TTFills","Date,Time,B/S,Exch,Product,Term,Contract,Prod Type,Price,P/F,FillQty,ExeQty,AvgPrc,TIF,Type,AlgoName,TrigPrc,Status,Account,CurrentUser,Originator,Route,TTOrderID,ParentID,TextA,TextTT","last*50",$D$11, CELL("Address",Z15))</f>
        <v>#N/A</v>
      </c>
      <c r="AC37" s="59" t="e">
        <f ca="1">IFERROR(VLOOKUP(Z37,AA37:AA85,1,FALSE),Z37)</f>
        <v>#N/A</v>
      </c>
      <c r="AD37" s="59" t="e">
        <f t="shared" ca="1" si="1"/>
        <v>#N/A</v>
      </c>
    </row>
    <row r="38" spans="3:30" s="34" customFormat="1" x14ac:dyDescent="0.2">
      <c r="C38" s="55" t="e">
        <f ca="1">RTD("tt.rtd",,"TTFills","Date,Time,B/S,Exch,Product,Term,Contract,Prod Type,Price,P/F,FillQty,ExeQty,AvgPrc,TIF,Type,AlgoName,TrigPrc,Status,Account,CurrentUser,Originator,Route,TTOrderID,ParentID,TextA,TextTT","last*50",$D$11, CELL("Address",A16))</f>
        <v>#N/A</v>
      </c>
      <c r="D38" s="56" t="e">
        <f ca="1">RTD("tt.rtd",,"TTFills","Date,Time,B/S,Exch,Product,Term,Contract,Prod Type,Price,P/F,FillQty,ExeQty,AvgPrc,TIF,Type,AlgoName,TrigPrc,Status,Account,CurrentUser,Originator,Route,TTOrderID,ParentID,TextA,TextTT","last*50",$D$11, CELL("Address",B16))</f>
        <v>#N/A</v>
      </c>
      <c r="E38" s="56" t="e">
        <f ca="1">RTD("tt.rtd",,"TTFills","Date,Time,B/S,Exch,Product,Term,Contract,Prod Type,Price,P/F,FillQty,ExeQty,AvgPrc,TIF,Type,AlgoName,TrigPrc,Status,Account,CurrentUser,Originator,Route,TTOrderID,ParentID,TextA,TextTT","last*50",$D$11, CELL("Address",C16))</f>
        <v>#N/A</v>
      </c>
      <c r="F38" s="56" t="e">
        <f ca="1">RTD("tt.rtd",,"TTFills","Date,Time,B/S,Exch,Product,Term,Contract,Prod Type,Price,P/F,FillQty,ExeQty,AvgPrc,TIF,Type,AlgoName,TrigPrc,Status,Account,CurrentUser,Originator,Route,TTOrderID,ParentID,TextA,TextTT","last*50",$D$11, CELL("Address",D16))</f>
        <v>#N/A</v>
      </c>
      <c r="G38" s="57" t="e">
        <f ca="1">RTD("tt.rtd",,"TTFills","Date,Time,B/S,Exch,Product,Term,Contract,Prod Type,Price,P/F,FillQty,ExeQty,AvgPrc,TIF,Type,AlgoName,TrigPrc,Status,Account,CurrentUser,Originator,Route,TTOrderID,ParentID,TextA,TextTT","last*50",$D$11, CELL("Address",E16))</f>
        <v>#N/A</v>
      </c>
      <c r="H38" s="57" t="e">
        <f ca="1">RTD("tt.rtd",,"TTFills","Date,Time,B/S,Exch,Product,Term,Contract,Prod Type,Price,P/F,FillQty,ExeQty,AvgPrc,TIF,Type,AlgoName,TrigPrc,Status,Account,CurrentUser,Originator,Route,TTOrderID,ParentID,TextA,TextTT","last*50",$D$11, CELL("Address",F16))</f>
        <v>#N/A</v>
      </c>
      <c r="I38" s="57" t="e">
        <f ca="1">RTD("tt.rtd",,"TTFills","Date,Time,B/S,Exch,Product,Term,Contract,Prod Type,Price,P/F,FillQty,ExeQty,AvgPrc,TIF,Type,AlgoName,TrigPrc,Status,Account,CurrentUser,Originator,Route,TTOrderID,ParentID,TextA,TextTT","last*50",$D$11, CELL("Address",G16))</f>
        <v>#N/A</v>
      </c>
      <c r="J38" s="57" t="e">
        <f ca="1">RTD("tt.rtd",,"TTFills","Date,Time,B/S,Exch,Product,Term,Contract,Prod Type,Price,P/F,FillQty,ExeQty,AvgPrc,TIF,Type,AlgoName,TrigPrc,Status,Account,CurrentUser,Originator,Route,TTOrderID,ParentID,TextA,TextTT","last*50",$D$11, CELL("Address",H16))</f>
        <v>#N/A</v>
      </c>
      <c r="K38" s="56" t="e">
        <f ca="1">RTD("tt.rtd",,"TTFills","Date,Time,B/S,Exch,Product,Term,Contract,Prod Type,Price,P/F,FillQty,ExeQty,AvgPrc,TIF,Type,AlgoName,TrigPrc,Status,Account,CurrentUser,Originator,Route,TTOrderID,ParentID,TextA,TextTT","last*50",$D$11, CELL("Address",I16))</f>
        <v>#N/A</v>
      </c>
      <c r="L38" s="56" t="e">
        <f ca="1">RTD("tt.rtd",,"TTFills","Date,Time,B/S,Exch,Product,Term,Contract,Prod Type,Price,P/F,FillQty,ExeQty,AvgPrc,TIF,Type,AlgoName,TrigPrc,Status,Account,CurrentUser,Originator,Route,TTOrderID,ParentID,TextA,TextTT","last*50",$D$11, CELL("Address",J16))</f>
        <v>#N/A</v>
      </c>
      <c r="M38" s="56" t="e">
        <f ca="1">RTD("tt.rtd",,"TTFills","Date,Time,B/S,Exch,Product,Term,Contract,Prod Type,Price,P/F,FillQty,ExeQty,AvgPrc,TIF,Type,AlgoName,TrigPrc,Status,Account,CurrentUser,Originator,Route,TTOrderID,ParentID,TextA,TextTT","last*50",$D$11, CELL("Address",K16))</f>
        <v>#N/A</v>
      </c>
      <c r="N38" s="56" t="e">
        <f ca="1">RTD("tt.rtd",,"TTFills","Date,Time,B/S,Exch,Product,Term,Contract,Prod Type,Price,P/F,FillQty,ExeQty,AvgPrc,TIF,Type,AlgoName,TrigPrc,Status,Account,CurrentUser,Originator,Route,TTOrderID,ParentID,TextA,TextTT","last*50",$D$11, CELL("Address",L16))</f>
        <v>#N/A</v>
      </c>
      <c r="O38" s="56" t="e">
        <f ca="1">RTD("tt.rtd",,"TTFills","Date,Time,B/S,Exch,Product,Term,Contract,Prod Type,Price,P/F,FillQty,ExeQty,AvgPrc,TIF,Type,AlgoName,TrigPrc,Status,Account,CurrentUser,Originator,Route,TTOrderID,ParentID,TextA,TextTT","last*50",$D$11, CELL("Address",M16))</f>
        <v>#N/A</v>
      </c>
      <c r="P38" s="56" t="e">
        <f ca="1">RTD("tt.rtd",,"TTFills","Date,Time,B/S,Exch,Product,Term,Contract,Prod Type,Price,P/F,FillQty,ExeQty,AvgPrc,TIF,Type,AlgoName,TrigPrc,Status,Account,CurrentUser,Originator,Route,TTOrderID,ParentID,TextA,TextTT","last*50",$D$11, CELL("Address",N16))</f>
        <v>#N/A</v>
      </c>
      <c r="Q38" s="57" t="e">
        <f ca="1">RTD("tt.rtd",,"TTFills","Date,Time,B/S,Exch,Product,Term,Contract,Prod Type,Price,P/F,FillQty,ExeQty,AvgPrc,TIF,Type,AlgoName,TrigPrc,Status,Account,CurrentUser,Originator,Route,TTOrderID,ParentID,TextA,TextTT","last*50",$D$11, CELL("Address",O16))</f>
        <v>#N/A</v>
      </c>
      <c r="R38" s="56" t="e">
        <f ca="1">RTD("tt.rtd",,"TTFills","Date,Time,B/S,Exch,Product,Term,Contract,Prod Type,Price,P/F,FillQty,ExeQty,AvgPrc,TIF,Type,AlgoName,TrigPrc,Status,Account,CurrentUser,Originator,Route,TTOrderID,ParentID,TextA,TextTT","last*50",$D$11, CELL("Address",P16))</f>
        <v>#N/A</v>
      </c>
      <c r="S38" s="56" t="e">
        <f ca="1">RTD("tt.rtd",,"TTFills","Date,Time,B/S,Exch,Product,Term,Contract,Prod Type,Price,P/F,FillQty,ExeQty,AvgPrc,TIF,Type,AlgoName,TrigPrc,Status,Account,CurrentUser,Originator,Route,TTOrderID,ParentID,TextA,TextTT","last*50",$D$11, CELL("Address",Q16))</f>
        <v>#N/A</v>
      </c>
      <c r="T38" s="57" t="e">
        <f ca="1">RTD("tt.rtd",,"TTFills","Date,Time,B/S,Exch,Product,Term,Contract,Prod Type,Price,P/F,FillQty,ExeQty,AvgPrc,TIF,Type,AlgoName,TrigPrc,Status,Account,CurrentUser,Originator,Route,TTOrderID,ParentID,TextA,TextTT","last*50",$D$11, CELL("Address",R16))</f>
        <v>#N/A</v>
      </c>
      <c r="U38" s="57" t="e">
        <f ca="1">RTD("tt.rtd",,"TTFills","Date,Time,B/S,Exch,Product,Term,Contract,Prod Type,Price,P/F,FillQty,ExeQty,AvgPrc,TIF,Type,AlgoName,TrigPrc,Status,Account,CurrentUser,Originator,Route,TTOrderID,ParentID,TextA,TextTT","last*50",$D$11, CELL("Address",S16))</f>
        <v>#N/A</v>
      </c>
      <c r="V38" s="57" t="e">
        <f ca="1">RTD("tt.rtd",,"TTFills","Date,Time,B/S,Exch,Product,Term,Contract,Prod Type,Price,P/F,FillQty,ExeQty,AvgPrc,TIF,Type,AlgoName,TrigPrc,Status,Account,CurrentUser,Originator,Route,TTOrderID,ParentID,TextA,TextTT","last*50",$D$11, CELL("Address",T16))</f>
        <v>#N/A</v>
      </c>
      <c r="W38" s="57" t="e">
        <f ca="1">RTD("tt.rtd",,"TTFills","Date,Time,B/S,Exch,Product,Term,Contract,Prod Type,Price,P/F,FillQty,ExeQty,AvgPrc,TIF,Type,AlgoName,TrigPrc,Status,Account,CurrentUser,Originator,Route,TTOrderID,ParentID,TextA,TextTT","last*50",$D$11, CELL("Address",U16))</f>
        <v>#N/A</v>
      </c>
      <c r="X38" s="57" t="e">
        <f ca="1">RTD("tt.rtd",,"TTFills","Date,Time,B/S,Exch,Product,Term,Contract,Prod Type,Price,P/F,FillQty,ExeQty,AvgPrc,TIF,Type,AlgoName,TrigPrc,Status,Account,CurrentUser,Originator,Route,TTOrderID,ParentID,TextA,TextTT","last*50",$D$11, CELL("Address",V16))</f>
        <v>#N/A</v>
      </c>
      <c r="Y38" s="57" t="e">
        <f ca="1">RTD("tt.rtd",,"TTFills","Date,Time,B/S,Exch,Product,Term,Contract,Prod Type,Price,P/F,FillQty,ExeQty,AvgPrc,TIF,Type,AlgoName,TrigPrc,Status,Account,CurrentUser,Originator,Route,TTOrderID,ParentID,TextA,TextTT","last*50",$D$11, CELL("Address",W16))</f>
        <v>#N/A</v>
      </c>
      <c r="Z38" s="57" t="e">
        <f ca="1">RTD("tt.rtd",,"TTFills","Date,Time,B/S,Exch,Product,Term,Contract,Prod Type,Price,P/F,FillQty,ExeQty,AvgPrc,TIF,Type,AlgoName,TrigPrc,Status,Account,CurrentUser,Originator,Route,TTOrderID,ParentID,TextA,TextTT","last*50",$D$11, CELL("Address",X16))</f>
        <v>#N/A</v>
      </c>
      <c r="AA38" s="56" t="e">
        <f ca="1">RTD("tt.rtd",,"TTFills","Date,Time,B/S,Exch,Product,Term,Contract,Prod Type,Price,P/F,FillQty,ExeQty,AvgPrc,TIF,Type,AlgoName,TrigPrc,Status,Account,CurrentUser,Originator,Route,TTOrderID,ParentID,TextA,TextTT","last*50",$D$11, CELL("Address",Y16))</f>
        <v>#N/A</v>
      </c>
      <c r="AB38" s="58" t="e">
        <f ca="1">RTD("tt.rtd",,"TTFills","Date,Time,B/S,Exch,Product,Term,Contract,Prod Type,Price,P/F,FillQty,ExeQty,AvgPrc,TIF,Type,AlgoName,TrigPrc,Status,Account,CurrentUser,Originator,Route,TTOrderID,ParentID,TextA,TextTT","last*50",$D$11, CELL("Address",Z16))</f>
        <v>#N/A</v>
      </c>
      <c r="AC38" s="59" t="e">
        <f ca="1">IFERROR(VLOOKUP(Z38,AA38:AA85,1,FALSE),Z38)</f>
        <v>#N/A</v>
      </c>
      <c r="AD38" s="59" t="e">
        <f t="shared" ca="1" si="1"/>
        <v>#N/A</v>
      </c>
    </row>
    <row r="39" spans="3:30" s="34" customFormat="1" x14ac:dyDescent="0.2">
      <c r="C39" s="55" t="e">
        <f ca="1">RTD("tt.rtd",,"TTFills","Date,Time,B/S,Exch,Product,Term,Contract,Prod Type,Price,P/F,FillQty,ExeQty,AvgPrc,TIF,Type,AlgoName,TrigPrc,Status,Account,CurrentUser,Originator,Route,TTOrderID,ParentID,TextA,TextTT","last*50",$D$11, CELL("Address",A17))</f>
        <v>#N/A</v>
      </c>
      <c r="D39" s="56" t="e">
        <f ca="1">RTD("tt.rtd",,"TTFills","Date,Time,B/S,Exch,Product,Term,Contract,Prod Type,Price,P/F,FillQty,ExeQty,AvgPrc,TIF,Type,AlgoName,TrigPrc,Status,Account,CurrentUser,Originator,Route,TTOrderID,ParentID,TextA,TextTT","last*50",$D$11, CELL("Address",B17))</f>
        <v>#N/A</v>
      </c>
      <c r="E39" s="56" t="e">
        <f ca="1">RTD("tt.rtd",,"TTFills","Date,Time,B/S,Exch,Product,Term,Contract,Prod Type,Price,P/F,FillQty,ExeQty,AvgPrc,TIF,Type,AlgoName,TrigPrc,Status,Account,CurrentUser,Originator,Route,TTOrderID,ParentID,TextA,TextTT","last*50",$D$11, CELL("Address",C17))</f>
        <v>#N/A</v>
      </c>
      <c r="F39" s="56" t="e">
        <f ca="1">RTD("tt.rtd",,"TTFills","Date,Time,B/S,Exch,Product,Term,Contract,Prod Type,Price,P/F,FillQty,ExeQty,AvgPrc,TIF,Type,AlgoName,TrigPrc,Status,Account,CurrentUser,Originator,Route,TTOrderID,ParentID,TextA,TextTT","last*50",$D$11, CELL("Address",D17))</f>
        <v>#N/A</v>
      </c>
      <c r="G39" s="57" t="e">
        <f ca="1">RTD("tt.rtd",,"TTFills","Date,Time,B/S,Exch,Product,Term,Contract,Prod Type,Price,P/F,FillQty,ExeQty,AvgPrc,TIF,Type,AlgoName,TrigPrc,Status,Account,CurrentUser,Originator,Route,TTOrderID,ParentID,TextA,TextTT","last*50",$D$11, CELL("Address",E17))</f>
        <v>#N/A</v>
      </c>
      <c r="H39" s="57" t="e">
        <f ca="1">RTD("tt.rtd",,"TTFills","Date,Time,B/S,Exch,Product,Term,Contract,Prod Type,Price,P/F,FillQty,ExeQty,AvgPrc,TIF,Type,AlgoName,TrigPrc,Status,Account,CurrentUser,Originator,Route,TTOrderID,ParentID,TextA,TextTT","last*50",$D$11, CELL("Address",F17))</f>
        <v>#N/A</v>
      </c>
      <c r="I39" s="57" t="e">
        <f ca="1">RTD("tt.rtd",,"TTFills","Date,Time,B/S,Exch,Product,Term,Contract,Prod Type,Price,P/F,FillQty,ExeQty,AvgPrc,TIF,Type,AlgoName,TrigPrc,Status,Account,CurrentUser,Originator,Route,TTOrderID,ParentID,TextA,TextTT","last*50",$D$11, CELL("Address",G17))</f>
        <v>#N/A</v>
      </c>
      <c r="J39" s="57" t="e">
        <f ca="1">RTD("tt.rtd",,"TTFills","Date,Time,B/S,Exch,Product,Term,Contract,Prod Type,Price,P/F,FillQty,ExeQty,AvgPrc,TIF,Type,AlgoName,TrigPrc,Status,Account,CurrentUser,Originator,Route,TTOrderID,ParentID,TextA,TextTT","last*50",$D$11, CELL("Address",H17))</f>
        <v>#N/A</v>
      </c>
      <c r="K39" s="56" t="e">
        <f ca="1">RTD("tt.rtd",,"TTFills","Date,Time,B/S,Exch,Product,Term,Contract,Prod Type,Price,P/F,FillQty,ExeQty,AvgPrc,TIF,Type,AlgoName,TrigPrc,Status,Account,CurrentUser,Originator,Route,TTOrderID,ParentID,TextA,TextTT","last*50",$D$11, CELL("Address",I17))</f>
        <v>#N/A</v>
      </c>
      <c r="L39" s="56" t="e">
        <f ca="1">RTD("tt.rtd",,"TTFills","Date,Time,B/S,Exch,Product,Term,Contract,Prod Type,Price,P/F,FillQty,ExeQty,AvgPrc,TIF,Type,AlgoName,TrigPrc,Status,Account,CurrentUser,Originator,Route,TTOrderID,ParentID,TextA,TextTT","last*50",$D$11, CELL("Address",J17))</f>
        <v>#N/A</v>
      </c>
      <c r="M39" s="56" t="e">
        <f ca="1">RTD("tt.rtd",,"TTFills","Date,Time,B/S,Exch,Product,Term,Contract,Prod Type,Price,P/F,FillQty,ExeQty,AvgPrc,TIF,Type,AlgoName,TrigPrc,Status,Account,CurrentUser,Originator,Route,TTOrderID,ParentID,TextA,TextTT","last*50",$D$11, CELL("Address",K17))</f>
        <v>#N/A</v>
      </c>
      <c r="N39" s="56" t="e">
        <f ca="1">RTD("tt.rtd",,"TTFills","Date,Time,B/S,Exch,Product,Term,Contract,Prod Type,Price,P/F,FillQty,ExeQty,AvgPrc,TIF,Type,AlgoName,TrigPrc,Status,Account,CurrentUser,Originator,Route,TTOrderID,ParentID,TextA,TextTT","last*50",$D$11, CELL("Address",L17))</f>
        <v>#N/A</v>
      </c>
      <c r="O39" s="56" t="e">
        <f ca="1">RTD("tt.rtd",,"TTFills","Date,Time,B/S,Exch,Product,Term,Contract,Prod Type,Price,P/F,FillQty,ExeQty,AvgPrc,TIF,Type,AlgoName,TrigPrc,Status,Account,CurrentUser,Originator,Route,TTOrderID,ParentID,TextA,TextTT","last*50",$D$11, CELL("Address",M17))</f>
        <v>#N/A</v>
      </c>
      <c r="P39" s="56" t="e">
        <f ca="1">RTD("tt.rtd",,"TTFills","Date,Time,B/S,Exch,Product,Term,Contract,Prod Type,Price,P/F,FillQty,ExeQty,AvgPrc,TIF,Type,AlgoName,TrigPrc,Status,Account,CurrentUser,Originator,Route,TTOrderID,ParentID,TextA,TextTT","last*50",$D$11, CELL("Address",N17))</f>
        <v>#N/A</v>
      </c>
      <c r="Q39" s="57" t="e">
        <f ca="1">RTD("tt.rtd",,"TTFills","Date,Time,B/S,Exch,Product,Term,Contract,Prod Type,Price,P/F,FillQty,ExeQty,AvgPrc,TIF,Type,AlgoName,TrigPrc,Status,Account,CurrentUser,Originator,Route,TTOrderID,ParentID,TextA,TextTT","last*50",$D$11, CELL("Address",O17))</f>
        <v>#N/A</v>
      </c>
      <c r="R39" s="56" t="e">
        <f ca="1">RTD("tt.rtd",,"TTFills","Date,Time,B/S,Exch,Product,Term,Contract,Prod Type,Price,P/F,FillQty,ExeQty,AvgPrc,TIF,Type,AlgoName,TrigPrc,Status,Account,CurrentUser,Originator,Route,TTOrderID,ParentID,TextA,TextTT","last*50",$D$11, CELL("Address",P17))</f>
        <v>#N/A</v>
      </c>
      <c r="S39" s="56" t="e">
        <f ca="1">RTD("tt.rtd",,"TTFills","Date,Time,B/S,Exch,Product,Term,Contract,Prod Type,Price,P/F,FillQty,ExeQty,AvgPrc,TIF,Type,AlgoName,TrigPrc,Status,Account,CurrentUser,Originator,Route,TTOrderID,ParentID,TextA,TextTT","last*50",$D$11, CELL("Address",Q17))</f>
        <v>#N/A</v>
      </c>
      <c r="T39" s="57" t="e">
        <f ca="1">RTD("tt.rtd",,"TTFills","Date,Time,B/S,Exch,Product,Term,Contract,Prod Type,Price,P/F,FillQty,ExeQty,AvgPrc,TIF,Type,AlgoName,TrigPrc,Status,Account,CurrentUser,Originator,Route,TTOrderID,ParentID,TextA,TextTT","last*50",$D$11, CELL("Address",R17))</f>
        <v>#N/A</v>
      </c>
      <c r="U39" s="57" t="e">
        <f ca="1">RTD("tt.rtd",,"TTFills","Date,Time,B/S,Exch,Product,Term,Contract,Prod Type,Price,P/F,FillQty,ExeQty,AvgPrc,TIF,Type,AlgoName,TrigPrc,Status,Account,CurrentUser,Originator,Route,TTOrderID,ParentID,TextA,TextTT","last*50",$D$11, CELL("Address",S17))</f>
        <v>#N/A</v>
      </c>
      <c r="V39" s="57" t="e">
        <f ca="1">RTD("tt.rtd",,"TTFills","Date,Time,B/S,Exch,Product,Term,Contract,Prod Type,Price,P/F,FillQty,ExeQty,AvgPrc,TIF,Type,AlgoName,TrigPrc,Status,Account,CurrentUser,Originator,Route,TTOrderID,ParentID,TextA,TextTT","last*50",$D$11, CELL("Address",T17))</f>
        <v>#N/A</v>
      </c>
      <c r="W39" s="57" t="e">
        <f ca="1">RTD("tt.rtd",,"TTFills","Date,Time,B/S,Exch,Product,Term,Contract,Prod Type,Price,P/F,FillQty,ExeQty,AvgPrc,TIF,Type,AlgoName,TrigPrc,Status,Account,CurrentUser,Originator,Route,TTOrderID,ParentID,TextA,TextTT","last*50",$D$11, CELL("Address",U17))</f>
        <v>#N/A</v>
      </c>
      <c r="X39" s="57" t="e">
        <f ca="1">RTD("tt.rtd",,"TTFills","Date,Time,B/S,Exch,Product,Term,Contract,Prod Type,Price,P/F,FillQty,ExeQty,AvgPrc,TIF,Type,AlgoName,TrigPrc,Status,Account,CurrentUser,Originator,Route,TTOrderID,ParentID,TextA,TextTT","last*50",$D$11, CELL("Address",V17))</f>
        <v>#N/A</v>
      </c>
      <c r="Y39" s="57" t="e">
        <f ca="1">RTD("tt.rtd",,"TTFills","Date,Time,B/S,Exch,Product,Term,Contract,Prod Type,Price,P/F,FillQty,ExeQty,AvgPrc,TIF,Type,AlgoName,TrigPrc,Status,Account,CurrentUser,Originator,Route,TTOrderID,ParentID,TextA,TextTT","last*50",$D$11, CELL("Address",W17))</f>
        <v>#N/A</v>
      </c>
      <c r="Z39" s="57" t="e">
        <f ca="1">RTD("tt.rtd",,"TTFills","Date,Time,B/S,Exch,Product,Term,Contract,Prod Type,Price,P/F,FillQty,ExeQty,AvgPrc,TIF,Type,AlgoName,TrigPrc,Status,Account,CurrentUser,Originator,Route,TTOrderID,ParentID,TextA,TextTT","last*50",$D$11, CELL("Address",X17))</f>
        <v>#N/A</v>
      </c>
      <c r="AA39" s="56" t="e">
        <f ca="1">RTD("tt.rtd",,"TTFills","Date,Time,B/S,Exch,Product,Term,Contract,Prod Type,Price,P/F,FillQty,ExeQty,AvgPrc,TIF,Type,AlgoName,TrigPrc,Status,Account,CurrentUser,Originator,Route,TTOrderID,ParentID,TextA,TextTT","last*50",$D$11, CELL("Address",Y17))</f>
        <v>#N/A</v>
      </c>
      <c r="AB39" s="58" t="e">
        <f ca="1">RTD("tt.rtd",,"TTFills","Date,Time,B/S,Exch,Product,Term,Contract,Prod Type,Price,P/F,FillQty,ExeQty,AvgPrc,TIF,Type,AlgoName,TrigPrc,Status,Account,CurrentUser,Originator,Route,TTOrderID,ParentID,TextA,TextTT","last*50",$D$11, CELL("Address",Z17))</f>
        <v>#N/A</v>
      </c>
      <c r="AC39" s="59" t="e">
        <f ca="1">IFERROR(VLOOKUP(Z39,AA39:AA85,1,FALSE),Z39)</f>
        <v>#N/A</v>
      </c>
      <c r="AD39" s="59" t="e">
        <f t="shared" ca="1" si="1"/>
        <v>#N/A</v>
      </c>
    </row>
    <row r="40" spans="3:30" s="34" customFormat="1" x14ac:dyDescent="0.2">
      <c r="C40" s="55" t="e">
        <f ca="1">RTD("tt.rtd",,"TTFills","Date,Time,B/S,Exch,Product,Term,Contract,Prod Type,Price,P/F,FillQty,ExeQty,AvgPrc,TIF,Type,AlgoName,TrigPrc,Status,Account,CurrentUser,Originator,Route,TTOrderID,ParentID,TextA,TextTT","last*50",$D$11, CELL("Address",A18))</f>
        <v>#N/A</v>
      </c>
      <c r="D40" s="56" t="e">
        <f ca="1">RTD("tt.rtd",,"TTFills","Date,Time,B/S,Exch,Product,Term,Contract,Prod Type,Price,P/F,FillQty,ExeQty,AvgPrc,TIF,Type,AlgoName,TrigPrc,Status,Account,CurrentUser,Originator,Route,TTOrderID,ParentID,TextA,TextTT","last*50",$D$11, CELL("Address",B18))</f>
        <v>#N/A</v>
      </c>
      <c r="E40" s="56" t="e">
        <f ca="1">RTD("tt.rtd",,"TTFills","Date,Time,B/S,Exch,Product,Term,Contract,Prod Type,Price,P/F,FillQty,ExeQty,AvgPrc,TIF,Type,AlgoName,TrigPrc,Status,Account,CurrentUser,Originator,Route,TTOrderID,ParentID,TextA,TextTT","last*50",$D$11, CELL("Address",C18))</f>
        <v>#N/A</v>
      </c>
      <c r="F40" s="56" t="e">
        <f ca="1">RTD("tt.rtd",,"TTFills","Date,Time,B/S,Exch,Product,Term,Contract,Prod Type,Price,P/F,FillQty,ExeQty,AvgPrc,TIF,Type,AlgoName,TrigPrc,Status,Account,CurrentUser,Originator,Route,TTOrderID,ParentID,TextA,TextTT","last*50",$D$11, CELL("Address",D18))</f>
        <v>#N/A</v>
      </c>
      <c r="G40" s="57" t="e">
        <f ca="1">RTD("tt.rtd",,"TTFills","Date,Time,B/S,Exch,Product,Term,Contract,Prod Type,Price,P/F,FillQty,ExeQty,AvgPrc,TIF,Type,AlgoName,TrigPrc,Status,Account,CurrentUser,Originator,Route,TTOrderID,ParentID,TextA,TextTT","last*50",$D$11, CELL("Address",E18))</f>
        <v>#N/A</v>
      </c>
      <c r="H40" s="57" t="e">
        <f ca="1">RTD("tt.rtd",,"TTFills","Date,Time,B/S,Exch,Product,Term,Contract,Prod Type,Price,P/F,FillQty,ExeQty,AvgPrc,TIF,Type,AlgoName,TrigPrc,Status,Account,CurrentUser,Originator,Route,TTOrderID,ParentID,TextA,TextTT","last*50",$D$11, CELL("Address",F18))</f>
        <v>#N/A</v>
      </c>
      <c r="I40" s="57" t="e">
        <f ca="1">RTD("tt.rtd",,"TTFills","Date,Time,B/S,Exch,Product,Term,Contract,Prod Type,Price,P/F,FillQty,ExeQty,AvgPrc,TIF,Type,AlgoName,TrigPrc,Status,Account,CurrentUser,Originator,Route,TTOrderID,ParentID,TextA,TextTT","last*50",$D$11, CELL("Address",G18))</f>
        <v>#N/A</v>
      </c>
      <c r="J40" s="57" t="e">
        <f ca="1">RTD("tt.rtd",,"TTFills","Date,Time,B/S,Exch,Product,Term,Contract,Prod Type,Price,P/F,FillQty,ExeQty,AvgPrc,TIF,Type,AlgoName,TrigPrc,Status,Account,CurrentUser,Originator,Route,TTOrderID,ParentID,TextA,TextTT","last*50",$D$11, CELL("Address",H18))</f>
        <v>#N/A</v>
      </c>
      <c r="K40" s="56" t="e">
        <f ca="1">RTD("tt.rtd",,"TTFills","Date,Time,B/S,Exch,Product,Term,Contract,Prod Type,Price,P/F,FillQty,ExeQty,AvgPrc,TIF,Type,AlgoName,TrigPrc,Status,Account,CurrentUser,Originator,Route,TTOrderID,ParentID,TextA,TextTT","last*50",$D$11, CELL("Address",I18))</f>
        <v>#N/A</v>
      </c>
      <c r="L40" s="56" t="e">
        <f ca="1">RTD("tt.rtd",,"TTFills","Date,Time,B/S,Exch,Product,Term,Contract,Prod Type,Price,P/F,FillQty,ExeQty,AvgPrc,TIF,Type,AlgoName,TrigPrc,Status,Account,CurrentUser,Originator,Route,TTOrderID,ParentID,TextA,TextTT","last*50",$D$11, CELL("Address",J18))</f>
        <v>#N/A</v>
      </c>
      <c r="M40" s="56" t="e">
        <f ca="1">RTD("tt.rtd",,"TTFills","Date,Time,B/S,Exch,Product,Term,Contract,Prod Type,Price,P/F,FillQty,ExeQty,AvgPrc,TIF,Type,AlgoName,TrigPrc,Status,Account,CurrentUser,Originator,Route,TTOrderID,ParentID,TextA,TextTT","last*50",$D$11, CELL("Address",K18))</f>
        <v>#N/A</v>
      </c>
      <c r="N40" s="56" t="e">
        <f ca="1">RTD("tt.rtd",,"TTFills","Date,Time,B/S,Exch,Product,Term,Contract,Prod Type,Price,P/F,FillQty,ExeQty,AvgPrc,TIF,Type,AlgoName,TrigPrc,Status,Account,CurrentUser,Originator,Route,TTOrderID,ParentID,TextA,TextTT","last*50",$D$11, CELL("Address",L18))</f>
        <v>#N/A</v>
      </c>
      <c r="O40" s="56" t="e">
        <f ca="1">RTD("tt.rtd",,"TTFills","Date,Time,B/S,Exch,Product,Term,Contract,Prod Type,Price,P/F,FillQty,ExeQty,AvgPrc,TIF,Type,AlgoName,TrigPrc,Status,Account,CurrentUser,Originator,Route,TTOrderID,ParentID,TextA,TextTT","last*50",$D$11, CELL("Address",M18))</f>
        <v>#N/A</v>
      </c>
      <c r="P40" s="56" t="e">
        <f ca="1">RTD("tt.rtd",,"TTFills","Date,Time,B/S,Exch,Product,Term,Contract,Prod Type,Price,P/F,FillQty,ExeQty,AvgPrc,TIF,Type,AlgoName,TrigPrc,Status,Account,CurrentUser,Originator,Route,TTOrderID,ParentID,TextA,TextTT","last*50",$D$11, CELL("Address",N18))</f>
        <v>#N/A</v>
      </c>
      <c r="Q40" s="57" t="e">
        <f ca="1">RTD("tt.rtd",,"TTFills","Date,Time,B/S,Exch,Product,Term,Contract,Prod Type,Price,P/F,FillQty,ExeQty,AvgPrc,TIF,Type,AlgoName,TrigPrc,Status,Account,CurrentUser,Originator,Route,TTOrderID,ParentID,TextA,TextTT","last*50",$D$11, CELL("Address",O18))</f>
        <v>#N/A</v>
      </c>
      <c r="R40" s="56" t="e">
        <f ca="1">RTD("tt.rtd",,"TTFills","Date,Time,B/S,Exch,Product,Term,Contract,Prod Type,Price,P/F,FillQty,ExeQty,AvgPrc,TIF,Type,AlgoName,TrigPrc,Status,Account,CurrentUser,Originator,Route,TTOrderID,ParentID,TextA,TextTT","last*50",$D$11, CELL("Address",P18))</f>
        <v>#N/A</v>
      </c>
      <c r="S40" s="56" t="e">
        <f ca="1">RTD("tt.rtd",,"TTFills","Date,Time,B/S,Exch,Product,Term,Contract,Prod Type,Price,P/F,FillQty,ExeQty,AvgPrc,TIF,Type,AlgoName,TrigPrc,Status,Account,CurrentUser,Originator,Route,TTOrderID,ParentID,TextA,TextTT","last*50",$D$11, CELL("Address",Q18))</f>
        <v>#N/A</v>
      </c>
      <c r="T40" s="57" t="e">
        <f ca="1">RTD("tt.rtd",,"TTFills","Date,Time,B/S,Exch,Product,Term,Contract,Prod Type,Price,P/F,FillQty,ExeQty,AvgPrc,TIF,Type,AlgoName,TrigPrc,Status,Account,CurrentUser,Originator,Route,TTOrderID,ParentID,TextA,TextTT","last*50",$D$11, CELL("Address",R18))</f>
        <v>#N/A</v>
      </c>
      <c r="U40" s="57" t="e">
        <f ca="1">RTD("tt.rtd",,"TTFills","Date,Time,B/S,Exch,Product,Term,Contract,Prod Type,Price,P/F,FillQty,ExeQty,AvgPrc,TIF,Type,AlgoName,TrigPrc,Status,Account,CurrentUser,Originator,Route,TTOrderID,ParentID,TextA,TextTT","last*50",$D$11, CELL("Address",S18))</f>
        <v>#N/A</v>
      </c>
      <c r="V40" s="57" t="e">
        <f ca="1">RTD("tt.rtd",,"TTFills","Date,Time,B/S,Exch,Product,Term,Contract,Prod Type,Price,P/F,FillQty,ExeQty,AvgPrc,TIF,Type,AlgoName,TrigPrc,Status,Account,CurrentUser,Originator,Route,TTOrderID,ParentID,TextA,TextTT","last*50",$D$11, CELL("Address",T18))</f>
        <v>#N/A</v>
      </c>
      <c r="W40" s="57" t="e">
        <f ca="1">RTD("tt.rtd",,"TTFills","Date,Time,B/S,Exch,Product,Term,Contract,Prod Type,Price,P/F,FillQty,ExeQty,AvgPrc,TIF,Type,AlgoName,TrigPrc,Status,Account,CurrentUser,Originator,Route,TTOrderID,ParentID,TextA,TextTT","last*50",$D$11, CELL("Address",U18))</f>
        <v>#N/A</v>
      </c>
      <c r="X40" s="57" t="e">
        <f ca="1">RTD("tt.rtd",,"TTFills","Date,Time,B/S,Exch,Product,Term,Contract,Prod Type,Price,P/F,FillQty,ExeQty,AvgPrc,TIF,Type,AlgoName,TrigPrc,Status,Account,CurrentUser,Originator,Route,TTOrderID,ParentID,TextA,TextTT","last*50",$D$11, CELL("Address",V18))</f>
        <v>#N/A</v>
      </c>
      <c r="Y40" s="57" t="e">
        <f ca="1">RTD("tt.rtd",,"TTFills","Date,Time,B/S,Exch,Product,Term,Contract,Prod Type,Price,P/F,FillQty,ExeQty,AvgPrc,TIF,Type,AlgoName,TrigPrc,Status,Account,CurrentUser,Originator,Route,TTOrderID,ParentID,TextA,TextTT","last*50",$D$11, CELL("Address",W18))</f>
        <v>#N/A</v>
      </c>
      <c r="Z40" s="57" t="e">
        <f ca="1">RTD("tt.rtd",,"TTFills","Date,Time,B/S,Exch,Product,Term,Contract,Prod Type,Price,P/F,FillQty,ExeQty,AvgPrc,TIF,Type,AlgoName,TrigPrc,Status,Account,CurrentUser,Originator,Route,TTOrderID,ParentID,TextA,TextTT","last*50",$D$11, CELL("Address",X18))</f>
        <v>#N/A</v>
      </c>
      <c r="AA40" s="56" t="e">
        <f ca="1">RTD("tt.rtd",,"TTFills","Date,Time,B/S,Exch,Product,Term,Contract,Prod Type,Price,P/F,FillQty,ExeQty,AvgPrc,TIF,Type,AlgoName,TrigPrc,Status,Account,CurrentUser,Originator,Route,TTOrderID,ParentID,TextA,TextTT","last*50",$D$11, CELL("Address",Y18))</f>
        <v>#N/A</v>
      </c>
      <c r="AB40" s="58" t="e">
        <f ca="1">RTD("tt.rtd",,"TTFills","Date,Time,B/S,Exch,Product,Term,Contract,Prod Type,Price,P/F,FillQty,ExeQty,AvgPrc,TIF,Type,AlgoName,TrigPrc,Status,Account,CurrentUser,Originator,Route,TTOrderID,ParentID,TextA,TextTT","last*50",$D$11, CELL("Address",Z18))</f>
        <v>#N/A</v>
      </c>
      <c r="AC40" s="59" t="e">
        <f ca="1">IFERROR(VLOOKUP(Z40,AA40:AA85,1,FALSE),Z40)</f>
        <v>#N/A</v>
      </c>
      <c r="AD40" s="59" t="e">
        <f t="shared" ca="1" si="1"/>
        <v>#N/A</v>
      </c>
    </row>
    <row r="41" spans="3:30" s="34" customFormat="1" x14ac:dyDescent="0.2">
      <c r="C41" s="55" t="e">
        <f ca="1">RTD("tt.rtd",,"TTFills","Date,Time,B/S,Exch,Product,Term,Contract,Prod Type,Price,P/F,FillQty,ExeQty,AvgPrc,TIF,Type,AlgoName,TrigPrc,Status,Account,CurrentUser,Originator,Route,TTOrderID,ParentID,TextA,TextTT","last*50",$D$11, CELL("Address",A19))</f>
        <v>#N/A</v>
      </c>
      <c r="D41" s="56" t="e">
        <f ca="1">RTD("tt.rtd",,"TTFills","Date,Time,B/S,Exch,Product,Term,Contract,Prod Type,Price,P/F,FillQty,ExeQty,AvgPrc,TIF,Type,AlgoName,TrigPrc,Status,Account,CurrentUser,Originator,Route,TTOrderID,ParentID,TextA,TextTT","last*50",$D$11, CELL("Address",B19))</f>
        <v>#N/A</v>
      </c>
      <c r="E41" s="56" t="e">
        <f ca="1">RTD("tt.rtd",,"TTFills","Date,Time,B/S,Exch,Product,Term,Contract,Prod Type,Price,P/F,FillQty,ExeQty,AvgPrc,TIF,Type,AlgoName,TrigPrc,Status,Account,CurrentUser,Originator,Route,TTOrderID,ParentID,TextA,TextTT","last*50",$D$11, CELL("Address",C19))</f>
        <v>#N/A</v>
      </c>
      <c r="F41" s="56" t="e">
        <f ca="1">RTD("tt.rtd",,"TTFills","Date,Time,B/S,Exch,Product,Term,Contract,Prod Type,Price,P/F,FillQty,ExeQty,AvgPrc,TIF,Type,AlgoName,TrigPrc,Status,Account,CurrentUser,Originator,Route,TTOrderID,ParentID,TextA,TextTT","last*50",$D$11, CELL("Address",D19))</f>
        <v>#N/A</v>
      </c>
      <c r="G41" s="57" t="e">
        <f ca="1">RTD("tt.rtd",,"TTFills","Date,Time,B/S,Exch,Product,Term,Contract,Prod Type,Price,P/F,FillQty,ExeQty,AvgPrc,TIF,Type,AlgoName,TrigPrc,Status,Account,CurrentUser,Originator,Route,TTOrderID,ParentID,TextA,TextTT","last*50",$D$11, CELL("Address",E19))</f>
        <v>#N/A</v>
      </c>
      <c r="H41" s="57" t="e">
        <f ca="1">RTD("tt.rtd",,"TTFills","Date,Time,B/S,Exch,Product,Term,Contract,Prod Type,Price,P/F,FillQty,ExeQty,AvgPrc,TIF,Type,AlgoName,TrigPrc,Status,Account,CurrentUser,Originator,Route,TTOrderID,ParentID,TextA,TextTT","last*50",$D$11, CELL("Address",F19))</f>
        <v>#N/A</v>
      </c>
      <c r="I41" s="57" t="e">
        <f ca="1">RTD("tt.rtd",,"TTFills","Date,Time,B/S,Exch,Product,Term,Contract,Prod Type,Price,P/F,FillQty,ExeQty,AvgPrc,TIF,Type,AlgoName,TrigPrc,Status,Account,CurrentUser,Originator,Route,TTOrderID,ParentID,TextA,TextTT","last*50",$D$11, CELL("Address",G19))</f>
        <v>#N/A</v>
      </c>
      <c r="J41" s="57" t="e">
        <f ca="1">RTD("tt.rtd",,"TTFills","Date,Time,B/S,Exch,Product,Term,Contract,Prod Type,Price,P/F,FillQty,ExeQty,AvgPrc,TIF,Type,AlgoName,TrigPrc,Status,Account,CurrentUser,Originator,Route,TTOrderID,ParentID,TextA,TextTT","last*50",$D$11, CELL("Address",H19))</f>
        <v>#N/A</v>
      </c>
      <c r="K41" s="56" t="e">
        <f ca="1">RTD("tt.rtd",,"TTFills","Date,Time,B/S,Exch,Product,Term,Contract,Prod Type,Price,P/F,FillQty,ExeQty,AvgPrc,TIF,Type,AlgoName,TrigPrc,Status,Account,CurrentUser,Originator,Route,TTOrderID,ParentID,TextA,TextTT","last*50",$D$11, CELL("Address",I19))</f>
        <v>#N/A</v>
      </c>
      <c r="L41" s="56" t="e">
        <f ca="1">RTD("tt.rtd",,"TTFills","Date,Time,B/S,Exch,Product,Term,Contract,Prod Type,Price,P/F,FillQty,ExeQty,AvgPrc,TIF,Type,AlgoName,TrigPrc,Status,Account,CurrentUser,Originator,Route,TTOrderID,ParentID,TextA,TextTT","last*50",$D$11, CELL("Address",J19))</f>
        <v>#N/A</v>
      </c>
      <c r="M41" s="56" t="e">
        <f ca="1">RTD("tt.rtd",,"TTFills","Date,Time,B/S,Exch,Product,Term,Contract,Prod Type,Price,P/F,FillQty,ExeQty,AvgPrc,TIF,Type,AlgoName,TrigPrc,Status,Account,CurrentUser,Originator,Route,TTOrderID,ParentID,TextA,TextTT","last*50",$D$11, CELL("Address",K19))</f>
        <v>#N/A</v>
      </c>
      <c r="N41" s="56" t="e">
        <f ca="1">RTD("tt.rtd",,"TTFills","Date,Time,B/S,Exch,Product,Term,Contract,Prod Type,Price,P/F,FillQty,ExeQty,AvgPrc,TIF,Type,AlgoName,TrigPrc,Status,Account,CurrentUser,Originator,Route,TTOrderID,ParentID,TextA,TextTT","last*50",$D$11, CELL("Address",L19))</f>
        <v>#N/A</v>
      </c>
      <c r="O41" s="56" t="e">
        <f ca="1">RTD("tt.rtd",,"TTFills","Date,Time,B/S,Exch,Product,Term,Contract,Prod Type,Price,P/F,FillQty,ExeQty,AvgPrc,TIF,Type,AlgoName,TrigPrc,Status,Account,CurrentUser,Originator,Route,TTOrderID,ParentID,TextA,TextTT","last*50",$D$11, CELL("Address",M19))</f>
        <v>#N/A</v>
      </c>
      <c r="P41" s="56" t="e">
        <f ca="1">RTD("tt.rtd",,"TTFills","Date,Time,B/S,Exch,Product,Term,Contract,Prod Type,Price,P/F,FillQty,ExeQty,AvgPrc,TIF,Type,AlgoName,TrigPrc,Status,Account,CurrentUser,Originator,Route,TTOrderID,ParentID,TextA,TextTT","last*50",$D$11, CELL("Address",N19))</f>
        <v>#N/A</v>
      </c>
      <c r="Q41" s="57" t="e">
        <f ca="1">RTD("tt.rtd",,"TTFills","Date,Time,B/S,Exch,Product,Term,Contract,Prod Type,Price,P/F,FillQty,ExeQty,AvgPrc,TIF,Type,AlgoName,TrigPrc,Status,Account,CurrentUser,Originator,Route,TTOrderID,ParentID,TextA,TextTT","last*50",$D$11, CELL("Address",O19))</f>
        <v>#N/A</v>
      </c>
      <c r="R41" s="56" t="e">
        <f ca="1">RTD("tt.rtd",,"TTFills","Date,Time,B/S,Exch,Product,Term,Contract,Prod Type,Price,P/F,FillQty,ExeQty,AvgPrc,TIF,Type,AlgoName,TrigPrc,Status,Account,CurrentUser,Originator,Route,TTOrderID,ParentID,TextA,TextTT","last*50",$D$11, CELL("Address",P19))</f>
        <v>#N/A</v>
      </c>
      <c r="S41" s="56" t="e">
        <f ca="1">RTD("tt.rtd",,"TTFills","Date,Time,B/S,Exch,Product,Term,Contract,Prod Type,Price,P/F,FillQty,ExeQty,AvgPrc,TIF,Type,AlgoName,TrigPrc,Status,Account,CurrentUser,Originator,Route,TTOrderID,ParentID,TextA,TextTT","last*50",$D$11, CELL("Address",Q19))</f>
        <v>#N/A</v>
      </c>
      <c r="T41" s="57" t="e">
        <f ca="1">RTD("tt.rtd",,"TTFills","Date,Time,B/S,Exch,Product,Term,Contract,Prod Type,Price,P/F,FillQty,ExeQty,AvgPrc,TIF,Type,AlgoName,TrigPrc,Status,Account,CurrentUser,Originator,Route,TTOrderID,ParentID,TextA,TextTT","last*50",$D$11, CELL("Address",R19))</f>
        <v>#N/A</v>
      </c>
      <c r="U41" s="57" t="e">
        <f ca="1">RTD("tt.rtd",,"TTFills","Date,Time,B/S,Exch,Product,Term,Contract,Prod Type,Price,P/F,FillQty,ExeQty,AvgPrc,TIF,Type,AlgoName,TrigPrc,Status,Account,CurrentUser,Originator,Route,TTOrderID,ParentID,TextA,TextTT","last*50",$D$11, CELL("Address",S19))</f>
        <v>#N/A</v>
      </c>
      <c r="V41" s="57" t="e">
        <f ca="1">RTD("tt.rtd",,"TTFills","Date,Time,B/S,Exch,Product,Term,Contract,Prod Type,Price,P/F,FillQty,ExeQty,AvgPrc,TIF,Type,AlgoName,TrigPrc,Status,Account,CurrentUser,Originator,Route,TTOrderID,ParentID,TextA,TextTT","last*50",$D$11, CELL("Address",T19))</f>
        <v>#N/A</v>
      </c>
      <c r="W41" s="57" t="e">
        <f ca="1">RTD("tt.rtd",,"TTFills","Date,Time,B/S,Exch,Product,Term,Contract,Prod Type,Price,P/F,FillQty,ExeQty,AvgPrc,TIF,Type,AlgoName,TrigPrc,Status,Account,CurrentUser,Originator,Route,TTOrderID,ParentID,TextA,TextTT","last*50",$D$11, CELL("Address",U19))</f>
        <v>#N/A</v>
      </c>
      <c r="X41" s="57" t="e">
        <f ca="1">RTD("tt.rtd",,"TTFills","Date,Time,B/S,Exch,Product,Term,Contract,Prod Type,Price,P/F,FillQty,ExeQty,AvgPrc,TIF,Type,AlgoName,TrigPrc,Status,Account,CurrentUser,Originator,Route,TTOrderID,ParentID,TextA,TextTT","last*50",$D$11, CELL("Address",V19))</f>
        <v>#N/A</v>
      </c>
      <c r="Y41" s="57" t="e">
        <f ca="1">RTD("tt.rtd",,"TTFills","Date,Time,B/S,Exch,Product,Term,Contract,Prod Type,Price,P/F,FillQty,ExeQty,AvgPrc,TIF,Type,AlgoName,TrigPrc,Status,Account,CurrentUser,Originator,Route,TTOrderID,ParentID,TextA,TextTT","last*50",$D$11, CELL("Address",W19))</f>
        <v>#N/A</v>
      </c>
      <c r="Z41" s="57" t="e">
        <f ca="1">RTD("tt.rtd",,"TTFills","Date,Time,B/S,Exch,Product,Term,Contract,Prod Type,Price,P/F,FillQty,ExeQty,AvgPrc,TIF,Type,AlgoName,TrigPrc,Status,Account,CurrentUser,Originator,Route,TTOrderID,ParentID,TextA,TextTT","last*50",$D$11, CELL("Address",X19))</f>
        <v>#N/A</v>
      </c>
      <c r="AA41" s="56" t="e">
        <f ca="1">RTD("tt.rtd",,"TTFills","Date,Time,B/S,Exch,Product,Term,Contract,Prod Type,Price,P/F,FillQty,ExeQty,AvgPrc,TIF,Type,AlgoName,TrigPrc,Status,Account,CurrentUser,Originator,Route,TTOrderID,ParentID,TextA,TextTT","last*50",$D$11, CELL("Address",Y19))</f>
        <v>#N/A</v>
      </c>
      <c r="AB41" s="58" t="e">
        <f ca="1">RTD("tt.rtd",,"TTFills","Date,Time,B/S,Exch,Product,Term,Contract,Prod Type,Price,P/F,FillQty,ExeQty,AvgPrc,TIF,Type,AlgoName,TrigPrc,Status,Account,CurrentUser,Originator,Route,TTOrderID,ParentID,TextA,TextTT","last*50",$D$11, CELL("Address",Z19))</f>
        <v>#N/A</v>
      </c>
      <c r="AC41" s="59" t="e">
        <f ca="1">IFERROR(VLOOKUP(Z41,AA41:AA85,1,FALSE),Z41)</f>
        <v>#N/A</v>
      </c>
      <c r="AD41" s="59" t="e">
        <f t="shared" ca="1" si="1"/>
        <v>#N/A</v>
      </c>
    </row>
    <row r="42" spans="3:30" s="34" customFormat="1" x14ac:dyDescent="0.2">
      <c r="C42" s="55" t="e">
        <f ca="1">RTD("tt.rtd",,"TTFills","Date,Time,B/S,Exch,Product,Term,Contract,Prod Type,Price,P/F,FillQty,ExeQty,AvgPrc,TIF,Type,AlgoName,TrigPrc,Status,Account,CurrentUser,Originator,Route,TTOrderID,ParentID,TextA,TextTT","last*50",$D$11, CELL("Address",A20))</f>
        <v>#N/A</v>
      </c>
      <c r="D42" s="56" t="e">
        <f ca="1">RTD("tt.rtd",,"TTFills","Date,Time,B/S,Exch,Product,Term,Contract,Prod Type,Price,P/F,FillQty,ExeQty,AvgPrc,TIF,Type,AlgoName,TrigPrc,Status,Account,CurrentUser,Originator,Route,TTOrderID,ParentID,TextA,TextTT","last*50",$D$11, CELL("Address",B20))</f>
        <v>#N/A</v>
      </c>
      <c r="E42" s="56" t="e">
        <f ca="1">RTD("tt.rtd",,"TTFills","Date,Time,B/S,Exch,Product,Term,Contract,Prod Type,Price,P/F,FillQty,ExeQty,AvgPrc,TIF,Type,AlgoName,TrigPrc,Status,Account,CurrentUser,Originator,Route,TTOrderID,ParentID,TextA,TextTT","last*50",$D$11, CELL("Address",C20))</f>
        <v>#N/A</v>
      </c>
      <c r="F42" s="56" t="e">
        <f ca="1">RTD("tt.rtd",,"TTFills","Date,Time,B/S,Exch,Product,Term,Contract,Prod Type,Price,P/F,FillQty,ExeQty,AvgPrc,TIF,Type,AlgoName,TrigPrc,Status,Account,CurrentUser,Originator,Route,TTOrderID,ParentID,TextA,TextTT","last*50",$D$11, CELL("Address",D20))</f>
        <v>#N/A</v>
      </c>
      <c r="G42" s="57" t="e">
        <f ca="1">RTD("tt.rtd",,"TTFills","Date,Time,B/S,Exch,Product,Term,Contract,Prod Type,Price,P/F,FillQty,ExeQty,AvgPrc,TIF,Type,AlgoName,TrigPrc,Status,Account,CurrentUser,Originator,Route,TTOrderID,ParentID,TextA,TextTT","last*50",$D$11, CELL("Address",E20))</f>
        <v>#N/A</v>
      </c>
      <c r="H42" s="57" t="e">
        <f ca="1">RTD("tt.rtd",,"TTFills","Date,Time,B/S,Exch,Product,Term,Contract,Prod Type,Price,P/F,FillQty,ExeQty,AvgPrc,TIF,Type,AlgoName,TrigPrc,Status,Account,CurrentUser,Originator,Route,TTOrderID,ParentID,TextA,TextTT","last*50",$D$11, CELL("Address",F20))</f>
        <v>#N/A</v>
      </c>
      <c r="I42" s="57" t="e">
        <f ca="1">RTD("tt.rtd",,"TTFills","Date,Time,B/S,Exch,Product,Term,Contract,Prod Type,Price,P/F,FillQty,ExeQty,AvgPrc,TIF,Type,AlgoName,TrigPrc,Status,Account,CurrentUser,Originator,Route,TTOrderID,ParentID,TextA,TextTT","last*50",$D$11, CELL("Address",G20))</f>
        <v>#N/A</v>
      </c>
      <c r="J42" s="57" t="e">
        <f ca="1">RTD("tt.rtd",,"TTFills","Date,Time,B/S,Exch,Product,Term,Contract,Prod Type,Price,P/F,FillQty,ExeQty,AvgPrc,TIF,Type,AlgoName,TrigPrc,Status,Account,CurrentUser,Originator,Route,TTOrderID,ParentID,TextA,TextTT","last*50",$D$11, CELL("Address",H20))</f>
        <v>#N/A</v>
      </c>
      <c r="K42" s="56" t="e">
        <f ca="1">RTD("tt.rtd",,"TTFills","Date,Time,B/S,Exch,Product,Term,Contract,Prod Type,Price,P/F,FillQty,ExeQty,AvgPrc,TIF,Type,AlgoName,TrigPrc,Status,Account,CurrentUser,Originator,Route,TTOrderID,ParentID,TextA,TextTT","last*50",$D$11, CELL("Address",I20))</f>
        <v>#N/A</v>
      </c>
      <c r="L42" s="56" t="e">
        <f ca="1">RTD("tt.rtd",,"TTFills","Date,Time,B/S,Exch,Product,Term,Contract,Prod Type,Price,P/F,FillQty,ExeQty,AvgPrc,TIF,Type,AlgoName,TrigPrc,Status,Account,CurrentUser,Originator,Route,TTOrderID,ParentID,TextA,TextTT","last*50",$D$11, CELL("Address",J20))</f>
        <v>#N/A</v>
      </c>
      <c r="M42" s="56" t="e">
        <f ca="1">RTD("tt.rtd",,"TTFills","Date,Time,B/S,Exch,Product,Term,Contract,Prod Type,Price,P/F,FillQty,ExeQty,AvgPrc,TIF,Type,AlgoName,TrigPrc,Status,Account,CurrentUser,Originator,Route,TTOrderID,ParentID,TextA,TextTT","last*50",$D$11, CELL("Address",K20))</f>
        <v>#N/A</v>
      </c>
      <c r="N42" s="56" t="e">
        <f ca="1">RTD("tt.rtd",,"TTFills","Date,Time,B/S,Exch,Product,Term,Contract,Prod Type,Price,P/F,FillQty,ExeQty,AvgPrc,TIF,Type,AlgoName,TrigPrc,Status,Account,CurrentUser,Originator,Route,TTOrderID,ParentID,TextA,TextTT","last*50",$D$11, CELL("Address",L20))</f>
        <v>#N/A</v>
      </c>
      <c r="O42" s="56" t="e">
        <f ca="1">RTD("tt.rtd",,"TTFills","Date,Time,B/S,Exch,Product,Term,Contract,Prod Type,Price,P/F,FillQty,ExeQty,AvgPrc,TIF,Type,AlgoName,TrigPrc,Status,Account,CurrentUser,Originator,Route,TTOrderID,ParentID,TextA,TextTT","last*50",$D$11, CELL("Address",M20))</f>
        <v>#N/A</v>
      </c>
      <c r="P42" s="56" t="e">
        <f ca="1">RTD("tt.rtd",,"TTFills","Date,Time,B/S,Exch,Product,Term,Contract,Prod Type,Price,P/F,FillQty,ExeQty,AvgPrc,TIF,Type,AlgoName,TrigPrc,Status,Account,CurrentUser,Originator,Route,TTOrderID,ParentID,TextA,TextTT","last*50",$D$11, CELL("Address",N20))</f>
        <v>#N/A</v>
      </c>
      <c r="Q42" s="57" t="e">
        <f ca="1">RTD("tt.rtd",,"TTFills","Date,Time,B/S,Exch,Product,Term,Contract,Prod Type,Price,P/F,FillQty,ExeQty,AvgPrc,TIF,Type,AlgoName,TrigPrc,Status,Account,CurrentUser,Originator,Route,TTOrderID,ParentID,TextA,TextTT","last*50",$D$11, CELL("Address",O20))</f>
        <v>#N/A</v>
      </c>
      <c r="R42" s="56" t="e">
        <f ca="1">RTD("tt.rtd",,"TTFills","Date,Time,B/S,Exch,Product,Term,Contract,Prod Type,Price,P/F,FillQty,ExeQty,AvgPrc,TIF,Type,AlgoName,TrigPrc,Status,Account,CurrentUser,Originator,Route,TTOrderID,ParentID,TextA,TextTT","last*50",$D$11, CELL("Address",P20))</f>
        <v>#N/A</v>
      </c>
      <c r="S42" s="56" t="e">
        <f ca="1">RTD("tt.rtd",,"TTFills","Date,Time,B/S,Exch,Product,Term,Contract,Prod Type,Price,P/F,FillQty,ExeQty,AvgPrc,TIF,Type,AlgoName,TrigPrc,Status,Account,CurrentUser,Originator,Route,TTOrderID,ParentID,TextA,TextTT","last*50",$D$11, CELL("Address",Q20))</f>
        <v>#N/A</v>
      </c>
      <c r="T42" s="57" t="e">
        <f ca="1">RTD("tt.rtd",,"TTFills","Date,Time,B/S,Exch,Product,Term,Contract,Prod Type,Price,P/F,FillQty,ExeQty,AvgPrc,TIF,Type,AlgoName,TrigPrc,Status,Account,CurrentUser,Originator,Route,TTOrderID,ParentID,TextA,TextTT","last*50",$D$11, CELL("Address",R20))</f>
        <v>#N/A</v>
      </c>
      <c r="U42" s="57" t="e">
        <f ca="1">RTD("tt.rtd",,"TTFills","Date,Time,B/S,Exch,Product,Term,Contract,Prod Type,Price,P/F,FillQty,ExeQty,AvgPrc,TIF,Type,AlgoName,TrigPrc,Status,Account,CurrentUser,Originator,Route,TTOrderID,ParentID,TextA,TextTT","last*50",$D$11, CELL("Address",S20))</f>
        <v>#N/A</v>
      </c>
      <c r="V42" s="57" t="e">
        <f ca="1">RTD("tt.rtd",,"TTFills","Date,Time,B/S,Exch,Product,Term,Contract,Prod Type,Price,P/F,FillQty,ExeQty,AvgPrc,TIF,Type,AlgoName,TrigPrc,Status,Account,CurrentUser,Originator,Route,TTOrderID,ParentID,TextA,TextTT","last*50",$D$11, CELL("Address",T20))</f>
        <v>#N/A</v>
      </c>
      <c r="W42" s="57" t="e">
        <f ca="1">RTD("tt.rtd",,"TTFills","Date,Time,B/S,Exch,Product,Term,Contract,Prod Type,Price,P/F,FillQty,ExeQty,AvgPrc,TIF,Type,AlgoName,TrigPrc,Status,Account,CurrentUser,Originator,Route,TTOrderID,ParentID,TextA,TextTT","last*50",$D$11, CELL("Address",U20))</f>
        <v>#N/A</v>
      </c>
      <c r="X42" s="57" t="e">
        <f ca="1">RTD("tt.rtd",,"TTFills","Date,Time,B/S,Exch,Product,Term,Contract,Prod Type,Price,P/F,FillQty,ExeQty,AvgPrc,TIF,Type,AlgoName,TrigPrc,Status,Account,CurrentUser,Originator,Route,TTOrderID,ParentID,TextA,TextTT","last*50",$D$11, CELL("Address",V20))</f>
        <v>#N/A</v>
      </c>
      <c r="Y42" s="57" t="e">
        <f ca="1">RTD("tt.rtd",,"TTFills","Date,Time,B/S,Exch,Product,Term,Contract,Prod Type,Price,P/F,FillQty,ExeQty,AvgPrc,TIF,Type,AlgoName,TrigPrc,Status,Account,CurrentUser,Originator,Route,TTOrderID,ParentID,TextA,TextTT","last*50",$D$11, CELL("Address",W20))</f>
        <v>#N/A</v>
      </c>
      <c r="Z42" s="57" t="e">
        <f ca="1">RTD("tt.rtd",,"TTFills","Date,Time,B/S,Exch,Product,Term,Contract,Prod Type,Price,P/F,FillQty,ExeQty,AvgPrc,TIF,Type,AlgoName,TrigPrc,Status,Account,CurrentUser,Originator,Route,TTOrderID,ParentID,TextA,TextTT","last*50",$D$11, CELL("Address",X20))</f>
        <v>#N/A</v>
      </c>
      <c r="AA42" s="56" t="e">
        <f ca="1">RTD("tt.rtd",,"TTFills","Date,Time,B/S,Exch,Product,Term,Contract,Prod Type,Price,P/F,FillQty,ExeQty,AvgPrc,TIF,Type,AlgoName,TrigPrc,Status,Account,CurrentUser,Originator,Route,TTOrderID,ParentID,TextA,TextTT","last*50",$D$11, CELL("Address",Y20))</f>
        <v>#N/A</v>
      </c>
      <c r="AB42" s="58" t="e">
        <f ca="1">RTD("tt.rtd",,"TTFills","Date,Time,B/S,Exch,Product,Term,Contract,Prod Type,Price,P/F,FillQty,ExeQty,AvgPrc,TIF,Type,AlgoName,TrigPrc,Status,Account,CurrentUser,Originator,Route,TTOrderID,ParentID,TextA,TextTT","last*50",$D$11, CELL("Address",Z20))</f>
        <v>#N/A</v>
      </c>
      <c r="AC42" s="59" t="e">
        <f ca="1">IFERROR(VLOOKUP(Z42,AA42:AA85,1,FALSE),Z42)</f>
        <v>#N/A</v>
      </c>
      <c r="AD42" s="59" t="e">
        <f t="shared" ca="1" si="1"/>
        <v>#N/A</v>
      </c>
    </row>
    <row r="43" spans="3:30" s="34" customFormat="1" x14ac:dyDescent="0.2">
      <c r="C43" s="55" t="e">
        <f ca="1">RTD("tt.rtd",,"TTFills","Date,Time,B/S,Exch,Product,Term,Contract,Prod Type,Price,P/F,FillQty,ExeQty,AvgPrc,TIF,Type,AlgoName,TrigPrc,Status,Account,CurrentUser,Originator,Route,TTOrderID,ParentID,TextA,TextTT","last*50",$D$11, CELL("Address",A21))</f>
        <v>#N/A</v>
      </c>
      <c r="D43" s="56" t="e">
        <f ca="1">RTD("tt.rtd",,"TTFills","Date,Time,B/S,Exch,Product,Term,Contract,Prod Type,Price,P/F,FillQty,ExeQty,AvgPrc,TIF,Type,AlgoName,TrigPrc,Status,Account,CurrentUser,Originator,Route,TTOrderID,ParentID,TextA,TextTT","last*50",$D$11, CELL("Address",B21))</f>
        <v>#N/A</v>
      </c>
      <c r="E43" s="56" t="e">
        <f ca="1">RTD("tt.rtd",,"TTFills","Date,Time,B/S,Exch,Product,Term,Contract,Prod Type,Price,P/F,FillQty,ExeQty,AvgPrc,TIF,Type,AlgoName,TrigPrc,Status,Account,CurrentUser,Originator,Route,TTOrderID,ParentID,TextA,TextTT","last*50",$D$11, CELL("Address",C21))</f>
        <v>#N/A</v>
      </c>
      <c r="F43" s="56" t="e">
        <f ca="1">RTD("tt.rtd",,"TTFills","Date,Time,B/S,Exch,Product,Term,Contract,Prod Type,Price,P/F,FillQty,ExeQty,AvgPrc,TIF,Type,AlgoName,TrigPrc,Status,Account,CurrentUser,Originator,Route,TTOrderID,ParentID,TextA,TextTT","last*50",$D$11, CELL("Address",D21))</f>
        <v>#N/A</v>
      </c>
      <c r="G43" s="57" t="e">
        <f ca="1">RTD("tt.rtd",,"TTFills","Date,Time,B/S,Exch,Product,Term,Contract,Prod Type,Price,P/F,FillQty,ExeQty,AvgPrc,TIF,Type,AlgoName,TrigPrc,Status,Account,CurrentUser,Originator,Route,TTOrderID,ParentID,TextA,TextTT","last*50",$D$11, CELL("Address",E21))</f>
        <v>#N/A</v>
      </c>
      <c r="H43" s="57" t="e">
        <f ca="1">RTD("tt.rtd",,"TTFills","Date,Time,B/S,Exch,Product,Term,Contract,Prod Type,Price,P/F,FillQty,ExeQty,AvgPrc,TIF,Type,AlgoName,TrigPrc,Status,Account,CurrentUser,Originator,Route,TTOrderID,ParentID,TextA,TextTT","last*50",$D$11, CELL("Address",F21))</f>
        <v>#N/A</v>
      </c>
      <c r="I43" s="57" t="e">
        <f ca="1">RTD("tt.rtd",,"TTFills","Date,Time,B/S,Exch,Product,Term,Contract,Prod Type,Price,P/F,FillQty,ExeQty,AvgPrc,TIF,Type,AlgoName,TrigPrc,Status,Account,CurrentUser,Originator,Route,TTOrderID,ParentID,TextA,TextTT","last*50",$D$11, CELL("Address",G21))</f>
        <v>#N/A</v>
      </c>
      <c r="J43" s="57" t="e">
        <f ca="1">RTD("tt.rtd",,"TTFills","Date,Time,B/S,Exch,Product,Term,Contract,Prod Type,Price,P/F,FillQty,ExeQty,AvgPrc,TIF,Type,AlgoName,TrigPrc,Status,Account,CurrentUser,Originator,Route,TTOrderID,ParentID,TextA,TextTT","last*50",$D$11, CELL("Address",H21))</f>
        <v>#N/A</v>
      </c>
      <c r="K43" s="56" t="e">
        <f ca="1">RTD("tt.rtd",,"TTFills","Date,Time,B/S,Exch,Product,Term,Contract,Prod Type,Price,P/F,FillQty,ExeQty,AvgPrc,TIF,Type,AlgoName,TrigPrc,Status,Account,CurrentUser,Originator,Route,TTOrderID,ParentID,TextA,TextTT","last*50",$D$11, CELL("Address",I21))</f>
        <v>#N/A</v>
      </c>
      <c r="L43" s="56" t="e">
        <f ca="1">RTD("tt.rtd",,"TTFills","Date,Time,B/S,Exch,Product,Term,Contract,Prod Type,Price,P/F,FillQty,ExeQty,AvgPrc,TIF,Type,AlgoName,TrigPrc,Status,Account,CurrentUser,Originator,Route,TTOrderID,ParentID,TextA,TextTT","last*50",$D$11, CELL("Address",J21))</f>
        <v>#N/A</v>
      </c>
      <c r="M43" s="56" t="e">
        <f ca="1">RTD("tt.rtd",,"TTFills","Date,Time,B/S,Exch,Product,Term,Contract,Prod Type,Price,P/F,FillQty,ExeQty,AvgPrc,TIF,Type,AlgoName,TrigPrc,Status,Account,CurrentUser,Originator,Route,TTOrderID,ParentID,TextA,TextTT","last*50",$D$11, CELL("Address",K21))</f>
        <v>#N/A</v>
      </c>
      <c r="N43" s="56" t="e">
        <f ca="1">RTD("tt.rtd",,"TTFills","Date,Time,B/S,Exch,Product,Term,Contract,Prod Type,Price,P/F,FillQty,ExeQty,AvgPrc,TIF,Type,AlgoName,TrigPrc,Status,Account,CurrentUser,Originator,Route,TTOrderID,ParentID,TextA,TextTT","last*50",$D$11, CELL("Address",L21))</f>
        <v>#N/A</v>
      </c>
      <c r="O43" s="56" t="e">
        <f ca="1">RTD("tt.rtd",,"TTFills","Date,Time,B/S,Exch,Product,Term,Contract,Prod Type,Price,P/F,FillQty,ExeQty,AvgPrc,TIF,Type,AlgoName,TrigPrc,Status,Account,CurrentUser,Originator,Route,TTOrderID,ParentID,TextA,TextTT","last*50",$D$11, CELL("Address",M21))</f>
        <v>#N/A</v>
      </c>
      <c r="P43" s="56" t="e">
        <f ca="1">RTD("tt.rtd",,"TTFills","Date,Time,B/S,Exch,Product,Term,Contract,Prod Type,Price,P/F,FillQty,ExeQty,AvgPrc,TIF,Type,AlgoName,TrigPrc,Status,Account,CurrentUser,Originator,Route,TTOrderID,ParentID,TextA,TextTT","last*50",$D$11, CELL("Address",N21))</f>
        <v>#N/A</v>
      </c>
      <c r="Q43" s="57" t="e">
        <f ca="1">RTD("tt.rtd",,"TTFills","Date,Time,B/S,Exch,Product,Term,Contract,Prod Type,Price,P/F,FillQty,ExeQty,AvgPrc,TIF,Type,AlgoName,TrigPrc,Status,Account,CurrentUser,Originator,Route,TTOrderID,ParentID,TextA,TextTT","last*50",$D$11, CELL("Address",O21))</f>
        <v>#N/A</v>
      </c>
      <c r="R43" s="56" t="e">
        <f ca="1">RTD("tt.rtd",,"TTFills","Date,Time,B/S,Exch,Product,Term,Contract,Prod Type,Price,P/F,FillQty,ExeQty,AvgPrc,TIF,Type,AlgoName,TrigPrc,Status,Account,CurrentUser,Originator,Route,TTOrderID,ParentID,TextA,TextTT","last*50",$D$11, CELL("Address",P21))</f>
        <v>#N/A</v>
      </c>
      <c r="S43" s="56" t="e">
        <f ca="1">RTD("tt.rtd",,"TTFills","Date,Time,B/S,Exch,Product,Term,Contract,Prod Type,Price,P/F,FillQty,ExeQty,AvgPrc,TIF,Type,AlgoName,TrigPrc,Status,Account,CurrentUser,Originator,Route,TTOrderID,ParentID,TextA,TextTT","last*50",$D$11, CELL("Address",Q21))</f>
        <v>#N/A</v>
      </c>
      <c r="T43" s="57" t="e">
        <f ca="1">RTD("tt.rtd",,"TTFills","Date,Time,B/S,Exch,Product,Term,Contract,Prod Type,Price,P/F,FillQty,ExeQty,AvgPrc,TIF,Type,AlgoName,TrigPrc,Status,Account,CurrentUser,Originator,Route,TTOrderID,ParentID,TextA,TextTT","last*50",$D$11, CELL("Address",R21))</f>
        <v>#N/A</v>
      </c>
      <c r="U43" s="57" t="e">
        <f ca="1">RTD("tt.rtd",,"TTFills","Date,Time,B/S,Exch,Product,Term,Contract,Prod Type,Price,P/F,FillQty,ExeQty,AvgPrc,TIF,Type,AlgoName,TrigPrc,Status,Account,CurrentUser,Originator,Route,TTOrderID,ParentID,TextA,TextTT","last*50",$D$11, CELL("Address",S21))</f>
        <v>#N/A</v>
      </c>
      <c r="V43" s="57" t="e">
        <f ca="1">RTD("tt.rtd",,"TTFills","Date,Time,B/S,Exch,Product,Term,Contract,Prod Type,Price,P/F,FillQty,ExeQty,AvgPrc,TIF,Type,AlgoName,TrigPrc,Status,Account,CurrentUser,Originator,Route,TTOrderID,ParentID,TextA,TextTT","last*50",$D$11, CELL("Address",T21))</f>
        <v>#N/A</v>
      </c>
      <c r="W43" s="57" t="e">
        <f ca="1">RTD("tt.rtd",,"TTFills","Date,Time,B/S,Exch,Product,Term,Contract,Prod Type,Price,P/F,FillQty,ExeQty,AvgPrc,TIF,Type,AlgoName,TrigPrc,Status,Account,CurrentUser,Originator,Route,TTOrderID,ParentID,TextA,TextTT","last*50",$D$11, CELL("Address",U21))</f>
        <v>#N/A</v>
      </c>
      <c r="X43" s="57" t="e">
        <f ca="1">RTD("tt.rtd",,"TTFills","Date,Time,B/S,Exch,Product,Term,Contract,Prod Type,Price,P/F,FillQty,ExeQty,AvgPrc,TIF,Type,AlgoName,TrigPrc,Status,Account,CurrentUser,Originator,Route,TTOrderID,ParentID,TextA,TextTT","last*50",$D$11, CELL("Address",V21))</f>
        <v>#N/A</v>
      </c>
      <c r="Y43" s="57" t="e">
        <f ca="1">RTD("tt.rtd",,"TTFills","Date,Time,B/S,Exch,Product,Term,Contract,Prod Type,Price,P/F,FillQty,ExeQty,AvgPrc,TIF,Type,AlgoName,TrigPrc,Status,Account,CurrentUser,Originator,Route,TTOrderID,ParentID,TextA,TextTT","last*50",$D$11, CELL("Address",W21))</f>
        <v>#N/A</v>
      </c>
      <c r="Z43" s="57" t="e">
        <f ca="1">RTD("tt.rtd",,"TTFills","Date,Time,B/S,Exch,Product,Term,Contract,Prod Type,Price,P/F,FillQty,ExeQty,AvgPrc,TIF,Type,AlgoName,TrigPrc,Status,Account,CurrentUser,Originator,Route,TTOrderID,ParentID,TextA,TextTT","last*50",$D$11, CELL("Address",X21))</f>
        <v>#N/A</v>
      </c>
      <c r="AA43" s="56" t="e">
        <f ca="1">RTD("tt.rtd",,"TTFills","Date,Time,B/S,Exch,Product,Term,Contract,Prod Type,Price,P/F,FillQty,ExeQty,AvgPrc,TIF,Type,AlgoName,TrigPrc,Status,Account,CurrentUser,Originator,Route,TTOrderID,ParentID,TextA,TextTT","last*50",$D$11, CELL("Address",Y21))</f>
        <v>#N/A</v>
      </c>
      <c r="AB43" s="58" t="e">
        <f ca="1">RTD("tt.rtd",,"TTFills","Date,Time,B/S,Exch,Product,Term,Contract,Prod Type,Price,P/F,FillQty,ExeQty,AvgPrc,TIF,Type,AlgoName,TrigPrc,Status,Account,CurrentUser,Originator,Route,TTOrderID,ParentID,TextA,TextTT","last*50",$D$11, CELL("Address",Z21))</f>
        <v>#N/A</v>
      </c>
      <c r="AC43" s="59" t="e">
        <f ca="1">IFERROR(VLOOKUP(Z43,AA43:AA85,1,FALSE),Z43)</f>
        <v>#N/A</v>
      </c>
      <c r="AD43" s="59" t="e">
        <f t="shared" ca="1" si="1"/>
        <v>#N/A</v>
      </c>
    </row>
    <row r="44" spans="3:30" s="34" customFormat="1" x14ac:dyDescent="0.2">
      <c r="C44" s="55" t="e">
        <f ca="1">RTD("tt.rtd",,"TTFills","Date,Time,B/S,Exch,Product,Term,Contract,Prod Type,Price,P/F,FillQty,ExeQty,AvgPrc,TIF,Type,AlgoName,TrigPrc,Status,Account,CurrentUser,Originator,Route,TTOrderID,ParentID,TextA,TextTT","last*50",$D$11, CELL("Address",A22))</f>
        <v>#N/A</v>
      </c>
      <c r="D44" s="56" t="e">
        <f ca="1">RTD("tt.rtd",,"TTFills","Date,Time,B/S,Exch,Product,Term,Contract,Prod Type,Price,P/F,FillQty,ExeQty,AvgPrc,TIF,Type,AlgoName,TrigPrc,Status,Account,CurrentUser,Originator,Route,TTOrderID,ParentID,TextA,TextTT","last*50",$D$11, CELL("Address",B22))</f>
        <v>#N/A</v>
      </c>
      <c r="E44" s="56" t="e">
        <f ca="1">RTD("tt.rtd",,"TTFills","Date,Time,B/S,Exch,Product,Term,Contract,Prod Type,Price,P/F,FillQty,ExeQty,AvgPrc,TIF,Type,AlgoName,TrigPrc,Status,Account,CurrentUser,Originator,Route,TTOrderID,ParentID,TextA,TextTT","last*50",$D$11, CELL("Address",C22))</f>
        <v>#N/A</v>
      </c>
      <c r="F44" s="56" t="e">
        <f ca="1">RTD("tt.rtd",,"TTFills","Date,Time,B/S,Exch,Product,Term,Contract,Prod Type,Price,P/F,FillQty,ExeQty,AvgPrc,TIF,Type,AlgoName,TrigPrc,Status,Account,CurrentUser,Originator,Route,TTOrderID,ParentID,TextA,TextTT","last*50",$D$11, CELL("Address",D22))</f>
        <v>#N/A</v>
      </c>
      <c r="G44" s="57" t="e">
        <f ca="1">RTD("tt.rtd",,"TTFills","Date,Time,B/S,Exch,Product,Term,Contract,Prod Type,Price,P/F,FillQty,ExeQty,AvgPrc,TIF,Type,AlgoName,TrigPrc,Status,Account,CurrentUser,Originator,Route,TTOrderID,ParentID,TextA,TextTT","last*50",$D$11, CELL("Address",E22))</f>
        <v>#N/A</v>
      </c>
      <c r="H44" s="57" t="e">
        <f ca="1">RTD("tt.rtd",,"TTFills","Date,Time,B/S,Exch,Product,Term,Contract,Prod Type,Price,P/F,FillQty,ExeQty,AvgPrc,TIF,Type,AlgoName,TrigPrc,Status,Account,CurrentUser,Originator,Route,TTOrderID,ParentID,TextA,TextTT","last*50",$D$11, CELL("Address",F22))</f>
        <v>#N/A</v>
      </c>
      <c r="I44" s="57" t="e">
        <f ca="1">RTD("tt.rtd",,"TTFills","Date,Time,B/S,Exch,Product,Term,Contract,Prod Type,Price,P/F,FillQty,ExeQty,AvgPrc,TIF,Type,AlgoName,TrigPrc,Status,Account,CurrentUser,Originator,Route,TTOrderID,ParentID,TextA,TextTT","last*50",$D$11, CELL("Address",G22))</f>
        <v>#N/A</v>
      </c>
      <c r="J44" s="57" t="e">
        <f ca="1">RTD("tt.rtd",,"TTFills","Date,Time,B/S,Exch,Product,Term,Contract,Prod Type,Price,P/F,FillQty,ExeQty,AvgPrc,TIF,Type,AlgoName,TrigPrc,Status,Account,CurrentUser,Originator,Route,TTOrderID,ParentID,TextA,TextTT","last*50",$D$11, CELL("Address",H22))</f>
        <v>#N/A</v>
      </c>
      <c r="K44" s="56" t="e">
        <f ca="1">RTD("tt.rtd",,"TTFills","Date,Time,B/S,Exch,Product,Term,Contract,Prod Type,Price,P/F,FillQty,ExeQty,AvgPrc,TIF,Type,AlgoName,TrigPrc,Status,Account,CurrentUser,Originator,Route,TTOrderID,ParentID,TextA,TextTT","last*50",$D$11, CELL("Address",I22))</f>
        <v>#N/A</v>
      </c>
      <c r="L44" s="56" t="e">
        <f ca="1">RTD("tt.rtd",,"TTFills","Date,Time,B/S,Exch,Product,Term,Contract,Prod Type,Price,P/F,FillQty,ExeQty,AvgPrc,TIF,Type,AlgoName,TrigPrc,Status,Account,CurrentUser,Originator,Route,TTOrderID,ParentID,TextA,TextTT","last*50",$D$11, CELL("Address",J22))</f>
        <v>#N/A</v>
      </c>
      <c r="M44" s="56" t="e">
        <f ca="1">RTD("tt.rtd",,"TTFills","Date,Time,B/S,Exch,Product,Term,Contract,Prod Type,Price,P/F,FillQty,ExeQty,AvgPrc,TIF,Type,AlgoName,TrigPrc,Status,Account,CurrentUser,Originator,Route,TTOrderID,ParentID,TextA,TextTT","last*50",$D$11, CELL("Address",K22))</f>
        <v>#N/A</v>
      </c>
      <c r="N44" s="56" t="e">
        <f ca="1">RTD("tt.rtd",,"TTFills","Date,Time,B/S,Exch,Product,Term,Contract,Prod Type,Price,P/F,FillQty,ExeQty,AvgPrc,TIF,Type,AlgoName,TrigPrc,Status,Account,CurrentUser,Originator,Route,TTOrderID,ParentID,TextA,TextTT","last*50",$D$11, CELL("Address",L22))</f>
        <v>#N/A</v>
      </c>
      <c r="O44" s="56" t="e">
        <f ca="1">RTD("tt.rtd",,"TTFills","Date,Time,B/S,Exch,Product,Term,Contract,Prod Type,Price,P/F,FillQty,ExeQty,AvgPrc,TIF,Type,AlgoName,TrigPrc,Status,Account,CurrentUser,Originator,Route,TTOrderID,ParentID,TextA,TextTT","last*50",$D$11, CELL("Address",M22))</f>
        <v>#N/A</v>
      </c>
      <c r="P44" s="56" t="e">
        <f ca="1">RTD("tt.rtd",,"TTFills","Date,Time,B/S,Exch,Product,Term,Contract,Prod Type,Price,P/F,FillQty,ExeQty,AvgPrc,TIF,Type,AlgoName,TrigPrc,Status,Account,CurrentUser,Originator,Route,TTOrderID,ParentID,TextA,TextTT","last*50",$D$11, CELL("Address",N22))</f>
        <v>#N/A</v>
      </c>
      <c r="Q44" s="57" t="e">
        <f ca="1">RTD("tt.rtd",,"TTFills","Date,Time,B/S,Exch,Product,Term,Contract,Prod Type,Price,P/F,FillQty,ExeQty,AvgPrc,TIF,Type,AlgoName,TrigPrc,Status,Account,CurrentUser,Originator,Route,TTOrderID,ParentID,TextA,TextTT","last*50",$D$11, CELL("Address",O22))</f>
        <v>#N/A</v>
      </c>
      <c r="R44" s="56" t="e">
        <f ca="1">RTD("tt.rtd",,"TTFills","Date,Time,B/S,Exch,Product,Term,Contract,Prod Type,Price,P/F,FillQty,ExeQty,AvgPrc,TIF,Type,AlgoName,TrigPrc,Status,Account,CurrentUser,Originator,Route,TTOrderID,ParentID,TextA,TextTT","last*50",$D$11, CELL("Address",P22))</f>
        <v>#N/A</v>
      </c>
      <c r="S44" s="56" t="e">
        <f ca="1">RTD("tt.rtd",,"TTFills","Date,Time,B/S,Exch,Product,Term,Contract,Prod Type,Price,P/F,FillQty,ExeQty,AvgPrc,TIF,Type,AlgoName,TrigPrc,Status,Account,CurrentUser,Originator,Route,TTOrderID,ParentID,TextA,TextTT","last*50",$D$11, CELL("Address",Q22))</f>
        <v>#N/A</v>
      </c>
      <c r="T44" s="57" t="e">
        <f ca="1">RTD("tt.rtd",,"TTFills","Date,Time,B/S,Exch,Product,Term,Contract,Prod Type,Price,P/F,FillQty,ExeQty,AvgPrc,TIF,Type,AlgoName,TrigPrc,Status,Account,CurrentUser,Originator,Route,TTOrderID,ParentID,TextA,TextTT","last*50",$D$11, CELL("Address",R22))</f>
        <v>#N/A</v>
      </c>
      <c r="U44" s="57" t="e">
        <f ca="1">RTD("tt.rtd",,"TTFills","Date,Time,B/S,Exch,Product,Term,Contract,Prod Type,Price,P/F,FillQty,ExeQty,AvgPrc,TIF,Type,AlgoName,TrigPrc,Status,Account,CurrentUser,Originator,Route,TTOrderID,ParentID,TextA,TextTT","last*50",$D$11, CELL("Address",S22))</f>
        <v>#N/A</v>
      </c>
      <c r="V44" s="57" t="e">
        <f ca="1">RTD("tt.rtd",,"TTFills","Date,Time,B/S,Exch,Product,Term,Contract,Prod Type,Price,P/F,FillQty,ExeQty,AvgPrc,TIF,Type,AlgoName,TrigPrc,Status,Account,CurrentUser,Originator,Route,TTOrderID,ParentID,TextA,TextTT","last*50",$D$11, CELL("Address",T22))</f>
        <v>#N/A</v>
      </c>
      <c r="W44" s="57" t="e">
        <f ca="1">RTD("tt.rtd",,"TTFills","Date,Time,B/S,Exch,Product,Term,Contract,Prod Type,Price,P/F,FillQty,ExeQty,AvgPrc,TIF,Type,AlgoName,TrigPrc,Status,Account,CurrentUser,Originator,Route,TTOrderID,ParentID,TextA,TextTT","last*50",$D$11, CELL("Address",U22))</f>
        <v>#N/A</v>
      </c>
      <c r="X44" s="57" t="e">
        <f ca="1">RTD("tt.rtd",,"TTFills","Date,Time,B/S,Exch,Product,Term,Contract,Prod Type,Price,P/F,FillQty,ExeQty,AvgPrc,TIF,Type,AlgoName,TrigPrc,Status,Account,CurrentUser,Originator,Route,TTOrderID,ParentID,TextA,TextTT","last*50",$D$11, CELL("Address",V22))</f>
        <v>#N/A</v>
      </c>
      <c r="Y44" s="57" t="e">
        <f ca="1">RTD("tt.rtd",,"TTFills","Date,Time,B/S,Exch,Product,Term,Contract,Prod Type,Price,P/F,FillQty,ExeQty,AvgPrc,TIF,Type,AlgoName,TrigPrc,Status,Account,CurrentUser,Originator,Route,TTOrderID,ParentID,TextA,TextTT","last*50",$D$11, CELL("Address",W22))</f>
        <v>#N/A</v>
      </c>
      <c r="Z44" s="57" t="e">
        <f ca="1">RTD("tt.rtd",,"TTFills","Date,Time,B/S,Exch,Product,Term,Contract,Prod Type,Price,P/F,FillQty,ExeQty,AvgPrc,TIF,Type,AlgoName,TrigPrc,Status,Account,CurrentUser,Originator,Route,TTOrderID,ParentID,TextA,TextTT","last*50",$D$11, CELL("Address",X22))</f>
        <v>#N/A</v>
      </c>
      <c r="AA44" s="56" t="e">
        <f ca="1">RTD("tt.rtd",,"TTFills","Date,Time,B/S,Exch,Product,Term,Contract,Prod Type,Price,P/F,FillQty,ExeQty,AvgPrc,TIF,Type,AlgoName,TrigPrc,Status,Account,CurrentUser,Originator,Route,TTOrderID,ParentID,TextA,TextTT","last*50",$D$11, CELL("Address",Y22))</f>
        <v>#N/A</v>
      </c>
      <c r="AB44" s="58" t="e">
        <f ca="1">RTD("tt.rtd",,"TTFills","Date,Time,B/S,Exch,Product,Term,Contract,Prod Type,Price,P/F,FillQty,ExeQty,AvgPrc,TIF,Type,AlgoName,TrigPrc,Status,Account,CurrentUser,Originator,Route,TTOrderID,ParentID,TextA,TextTT","last*50",$D$11, CELL("Address",Z22))</f>
        <v>#N/A</v>
      </c>
      <c r="AC44" s="59" t="e">
        <f ca="1">IFERROR(VLOOKUP(Z44,AA44:AA85,1,FALSE),Z44)</f>
        <v>#N/A</v>
      </c>
      <c r="AD44" s="59" t="e">
        <f t="shared" ca="1" si="1"/>
        <v>#N/A</v>
      </c>
    </row>
    <row r="45" spans="3:30" s="34" customFormat="1" x14ac:dyDescent="0.2">
      <c r="C45" s="55" t="e">
        <f ca="1">RTD("tt.rtd",,"TTFills","Date,Time,B/S,Exch,Product,Term,Contract,Prod Type,Price,P/F,FillQty,ExeQty,AvgPrc,TIF,Type,AlgoName,TrigPrc,Status,Account,CurrentUser,Originator,Route,TTOrderID,ParentID,TextA,TextTT","last*50",$D$11, CELL("Address",A23))</f>
        <v>#N/A</v>
      </c>
      <c r="D45" s="56" t="e">
        <f ca="1">RTD("tt.rtd",,"TTFills","Date,Time,B/S,Exch,Product,Term,Contract,Prod Type,Price,P/F,FillQty,ExeQty,AvgPrc,TIF,Type,AlgoName,TrigPrc,Status,Account,CurrentUser,Originator,Route,TTOrderID,ParentID,TextA,TextTT","last*50",$D$11, CELL("Address",B23))</f>
        <v>#N/A</v>
      </c>
      <c r="E45" s="56" t="e">
        <f ca="1">RTD("tt.rtd",,"TTFills","Date,Time,B/S,Exch,Product,Term,Contract,Prod Type,Price,P/F,FillQty,ExeQty,AvgPrc,TIF,Type,AlgoName,TrigPrc,Status,Account,CurrentUser,Originator,Route,TTOrderID,ParentID,TextA,TextTT","last*50",$D$11, CELL("Address",C23))</f>
        <v>#N/A</v>
      </c>
      <c r="F45" s="56" t="e">
        <f ca="1">RTD("tt.rtd",,"TTFills","Date,Time,B/S,Exch,Product,Term,Contract,Prod Type,Price,P/F,FillQty,ExeQty,AvgPrc,TIF,Type,AlgoName,TrigPrc,Status,Account,CurrentUser,Originator,Route,TTOrderID,ParentID,TextA,TextTT","last*50",$D$11, CELL("Address",D23))</f>
        <v>#N/A</v>
      </c>
      <c r="G45" s="57" t="e">
        <f ca="1">RTD("tt.rtd",,"TTFills","Date,Time,B/S,Exch,Product,Term,Contract,Prod Type,Price,P/F,FillQty,ExeQty,AvgPrc,TIF,Type,AlgoName,TrigPrc,Status,Account,CurrentUser,Originator,Route,TTOrderID,ParentID,TextA,TextTT","last*50",$D$11, CELL("Address",E23))</f>
        <v>#N/A</v>
      </c>
      <c r="H45" s="57" t="e">
        <f ca="1">RTD("tt.rtd",,"TTFills","Date,Time,B/S,Exch,Product,Term,Contract,Prod Type,Price,P/F,FillQty,ExeQty,AvgPrc,TIF,Type,AlgoName,TrigPrc,Status,Account,CurrentUser,Originator,Route,TTOrderID,ParentID,TextA,TextTT","last*50",$D$11, CELL("Address",F23))</f>
        <v>#N/A</v>
      </c>
      <c r="I45" s="57" t="e">
        <f ca="1">RTD("tt.rtd",,"TTFills","Date,Time,B/S,Exch,Product,Term,Contract,Prod Type,Price,P/F,FillQty,ExeQty,AvgPrc,TIF,Type,AlgoName,TrigPrc,Status,Account,CurrentUser,Originator,Route,TTOrderID,ParentID,TextA,TextTT","last*50",$D$11, CELL("Address",G23))</f>
        <v>#N/A</v>
      </c>
      <c r="J45" s="57" t="e">
        <f ca="1">RTD("tt.rtd",,"TTFills","Date,Time,B/S,Exch,Product,Term,Contract,Prod Type,Price,P/F,FillQty,ExeQty,AvgPrc,TIF,Type,AlgoName,TrigPrc,Status,Account,CurrentUser,Originator,Route,TTOrderID,ParentID,TextA,TextTT","last*50",$D$11, CELL("Address",H23))</f>
        <v>#N/A</v>
      </c>
      <c r="K45" s="56" t="e">
        <f ca="1">RTD("tt.rtd",,"TTFills","Date,Time,B/S,Exch,Product,Term,Contract,Prod Type,Price,P/F,FillQty,ExeQty,AvgPrc,TIF,Type,AlgoName,TrigPrc,Status,Account,CurrentUser,Originator,Route,TTOrderID,ParentID,TextA,TextTT","last*50",$D$11, CELL("Address",I23))</f>
        <v>#N/A</v>
      </c>
      <c r="L45" s="56" t="e">
        <f ca="1">RTD("tt.rtd",,"TTFills","Date,Time,B/S,Exch,Product,Term,Contract,Prod Type,Price,P/F,FillQty,ExeQty,AvgPrc,TIF,Type,AlgoName,TrigPrc,Status,Account,CurrentUser,Originator,Route,TTOrderID,ParentID,TextA,TextTT","last*50",$D$11, CELL("Address",J23))</f>
        <v>#N/A</v>
      </c>
      <c r="M45" s="56" t="e">
        <f ca="1">RTD("tt.rtd",,"TTFills","Date,Time,B/S,Exch,Product,Term,Contract,Prod Type,Price,P/F,FillQty,ExeQty,AvgPrc,TIF,Type,AlgoName,TrigPrc,Status,Account,CurrentUser,Originator,Route,TTOrderID,ParentID,TextA,TextTT","last*50",$D$11, CELL("Address",K23))</f>
        <v>#N/A</v>
      </c>
      <c r="N45" s="56" t="e">
        <f ca="1">RTD("tt.rtd",,"TTFills","Date,Time,B/S,Exch,Product,Term,Contract,Prod Type,Price,P/F,FillQty,ExeQty,AvgPrc,TIF,Type,AlgoName,TrigPrc,Status,Account,CurrentUser,Originator,Route,TTOrderID,ParentID,TextA,TextTT","last*50",$D$11, CELL("Address",L23))</f>
        <v>#N/A</v>
      </c>
      <c r="O45" s="56" t="e">
        <f ca="1">RTD("tt.rtd",,"TTFills","Date,Time,B/S,Exch,Product,Term,Contract,Prod Type,Price,P/F,FillQty,ExeQty,AvgPrc,TIF,Type,AlgoName,TrigPrc,Status,Account,CurrentUser,Originator,Route,TTOrderID,ParentID,TextA,TextTT","last*50",$D$11, CELL("Address",M23))</f>
        <v>#N/A</v>
      </c>
      <c r="P45" s="56" t="e">
        <f ca="1">RTD("tt.rtd",,"TTFills","Date,Time,B/S,Exch,Product,Term,Contract,Prod Type,Price,P/F,FillQty,ExeQty,AvgPrc,TIF,Type,AlgoName,TrigPrc,Status,Account,CurrentUser,Originator,Route,TTOrderID,ParentID,TextA,TextTT","last*50",$D$11, CELL("Address",N23))</f>
        <v>#N/A</v>
      </c>
      <c r="Q45" s="57" t="e">
        <f ca="1">RTD("tt.rtd",,"TTFills","Date,Time,B/S,Exch,Product,Term,Contract,Prod Type,Price,P/F,FillQty,ExeQty,AvgPrc,TIF,Type,AlgoName,TrigPrc,Status,Account,CurrentUser,Originator,Route,TTOrderID,ParentID,TextA,TextTT","last*50",$D$11, CELL("Address",O23))</f>
        <v>#N/A</v>
      </c>
      <c r="R45" s="56" t="e">
        <f ca="1">RTD("tt.rtd",,"TTFills","Date,Time,B/S,Exch,Product,Term,Contract,Prod Type,Price,P/F,FillQty,ExeQty,AvgPrc,TIF,Type,AlgoName,TrigPrc,Status,Account,CurrentUser,Originator,Route,TTOrderID,ParentID,TextA,TextTT","last*50",$D$11, CELL("Address",P23))</f>
        <v>#N/A</v>
      </c>
      <c r="S45" s="56" t="e">
        <f ca="1">RTD("tt.rtd",,"TTFills","Date,Time,B/S,Exch,Product,Term,Contract,Prod Type,Price,P/F,FillQty,ExeQty,AvgPrc,TIF,Type,AlgoName,TrigPrc,Status,Account,CurrentUser,Originator,Route,TTOrderID,ParentID,TextA,TextTT","last*50",$D$11, CELL("Address",Q23))</f>
        <v>#N/A</v>
      </c>
      <c r="T45" s="57" t="e">
        <f ca="1">RTD("tt.rtd",,"TTFills","Date,Time,B/S,Exch,Product,Term,Contract,Prod Type,Price,P/F,FillQty,ExeQty,AvgPrc,TIF,Type,AlgoName,TrigPrc,Status,Account,CurrentUser,Originator,Route,TTOrderID,ParentID,TextA,TextTT","last*50",$D$11, CELL("Address",R23))</f>
        <v>#N/A</v>
      </c>
      <c r="U45" s="57" t="e">
        <f ca="1">RTD("tt.rtd",,"TTFills","Date,Time,B/S,Exch,Product,Term,Contract,Prod Type,Price,P/F,FillQty,ExeQty,AvgPrc,TIF,Type,AlgoName,TrigPrc,Status,Account,CurrentUser,Originator,Route,TTOrderID,ParentID,TextA,TextTT","last*50",$D$11, CELL("Address",S23))</f>
        <v>#N/A</v>
      </c>
      <c r="V45" s="57" t="e">
        <f ca="1">RTD("tt.rtd",,"TTFills","Date,Time,B/S,Exch,Product,Term,Contract,Prod Type,Price,P/F,FillQty,ExeQty,AvgPrc,TIF,Type,AlgoName,TrigPrc,Status,Account,CurrentUser,Originator,Route,TTOrderID,ParentID,TextA,TextTT","last*50",$D$11, CELL("Address",T23))</f>
        <v>#N/A</v>
      </c>
      <c r="W45" s="57" t="e">
        <f ca="1">RTD("tt.rtd",,"TTFills","Date,Time,B/S,Exch,Product,Term,Contract,Prod Type,Price,P/F,FillQty,ExeQty,AvgPrc,TIF,Type,AlgoName,TrigPrc,Status,Account,CurrentUser,Originator,Route,TTOrderID,ParentID,TextA,TextTT","last*50",$D$11, CELL("Address",U23))</f>
        <v>#N/A</v>
      </c>
      <c r="X45" s="57" t="e">
        <f ca="1">RTD("tt.rtd",,"TTFills","Date,Time,B/S,Exch,Product,Term,Contract,Prod Type,Price,P/F,FillQty,ExeQty,AvgPrc,TIF,Type,AlgoName,TrigPrc,Status,Account,CurrentUser,Originator,Route,TTOrderID,ParentID,TextA,TextTT","last*50",$D$11, CELL("Address",V23))</f>
        <v>#N/A</v>
      </c>
      <c r="Y45" s="57" t="e">
        <f ca="1">RTD("tt.rtd",,"TTFills","Date,Time,B/S,Exch,Product,Term,Contract,Prod Type,Price,P/F,FillQty,ExeQty,AvgPrc,TIF,Type,AlgoName,TrigPrc,Status,Account,CurrentUser,Originator,Route,TTOrderID,ParentID,TextA,TextTT","last*50",$D$11, CELL("Address",W23))</f>
        <v>#N/A</v>
      </c>
      <c r="Z45" s="57" t="e">
        <f ca="1">RTD("tt.rtd",,"TTFills","Date,Time,B/S,Exch,Product,Term,Contract,Prod Type,Price,P/F,FillQty,ExeQty,AvgPrc,TIF,Type,AlgoName,TrigPrc,Status,Account,CurrentUser,Originator,Route,TTOrderID,ParentID,TextA,TextTT","last*50",$D$11, CELL("Address",X23))</f>
        <v>#N/A</v>
      </c>
      <c r="AA45" s="56" t="e">
        <f ca="1">RTD("tt.rtd",,"TTFills","Date,Time,B/S,Exch,Product,Term,Contract,Prod Type,Price,P/F,FillQty,ExeQty,AvgPrc,TIF,Type,AlgoName,TrigPrc,Status,Account,CurrentUser,Originator,Route,TTOrderID,ParentID,TextA,TextTT","last*50",$D$11, CELL("Address",Y23))</f>
        <v>#N/A</v>
      </c>
      <c r="AB45" s="58" t="e">
        <f ca="1">RTD("tt.rtd",,"TTFills","Date,Time,B/S,Exch,Product,Term,Contract,Prod Type,Price,P/F,FillQty,ExeQty,AvgPrc,TIF,Type,AlgoName,TrigPrc,Status,Account,CurrentUser,Originator,Route,TTOrderID,ParentID,TextA,TextTT","last*50",$D$11, CELL("Address",Z23))</f>
        <v>#N/A</v>
      </c>
      <c r="AC45" s="59" t="e">
        <f ca="1">IFERROR(VLOOKUP(Z45,AA45:AA85,1,FALSE),Z45)</f>
        <v>#N/A</v>
      </c>
      <c r="AD45" s="59" t="e">
        <f t="shared" ca="1" si="1"/>
        <v>#N/A</v>
      </c>
    </row>
    <row r="46" spans="3:30" s="34" customFormat="1" x14ac:dyDescent="0.2">
      <c r="C46" s="55" t="e">
        <f ca="1">RTD("tt.rtd",,"TTFills","Date,Time,B/S,Exch,Product,Term,Contract,Prod Type,Price,P/F,FillQty,ExeQty,AvgPrc,TIF,Type,AlgoName,TrigPrc,Status,Account,CurrentUser,Originator,Route,TTOrderID,ParentID,TextA,TextTT","last*50",$D$11, CELL("Address",A24))</f>
        <v>#N/A</v>
      </c>
      <c r="D46" s="56" t="e">
        <f ca="1">RTD("tt.rtd",,"TTFills","Date,Time,B/S,Exch,Product,Term,Contract,Prod Type,Price,P/F,FillQty,ExeQty,AvgPrc,TIF,Type,AlgoName,TrigPrc,Status,Account,CurrentUser,Originator,Route,TTOrderID,ParentID,TextA,TextTT","last*50",$D$11, CELL("Address",B24))</f>
        <v>#N/A</v>
      </c>
      <c r="E46" s="56" t="e">
        <f ca="1">RTD("tt.rtd",,"TTFills","Date,Time,B/S,Exch,Product,Term,Contract,Prod Type,Price,P/F,FillQty,ExeQty,AvgPrc,TIF,Type,AlgoName,TrigPrc,Status,Account,CurrentUser,Originator,Route,TTOrderID,ParentID,TextA,TextTT","last*50",$D$11, CELL("Address",C24))</f>
        <v>#N/A</v>
      </c>
      <c r="F46" s="56" t="e">
        <f ca="1">RTD("tt.rtd",,"TTFills","Date,Time,B/S,Exch,Product,Term,Contract,Prod Type,Price,P/F,FillQty,ExeQty,AvgPrc,TIF,Type,AlgoName,TrigPrc,Status,Account,CurrentUser,Originator,Route,TTOrderID,ParentID,TextA,TextTT","last*50",$D$11, CELL("Address",D24))</f>
        <v>#N/A</v>
      </c>
      <c r="G46" s="57" t="e">
        <f ca="1">RTD("tt.rtd",,"TTFills","Date,Time,B/S,Exch,Product,Term,Contract,Prod Type,Price,P/F,FillQty,ExeQty,AvgPrc,TIF,Type,AlgoName,TrigPrc,Status,Account,CurrentUser,Originator,Route,TTOrderID,ParentID,TextA,TextTT","last*50",$D$11, CELL("Address",E24))</f>
        <v>#N/A</v>
      </c>
      <c r="H46" s="57" t="e">
        <f ca="1">RTD("tt.rtd",,"TTFills","Date,Time,B/S,Exch,Product,Term,Contract,Prod Type,Price,P/F,FillQty,ExeQty,AvgPrc,TIF,Type,AlgoName,TrigPrc,Status,Account,CurrentUser,Originator,Route,TTOrderID,ParentID,TextA,TextTT","last*50",$D$11, CELL("Address",F24))</f>
        <v>#N/A</v>
      </c>
      <c r="I46" s="57" t="e">
        <f ca="1">RTD("tt.rtd",,"TTFills","Date,Time,B/S,Exch,Product,Term,Contract,Prod Type,Price,P/F,FillQty,ExeQty,AvgPrc,TIF,Type,AlgoName,TrigPrc,Status,Account,CurrentUser,Originator,Route,TTOrderID,ParentID,TextA,TextTT","last*50",$D$11, CELL("Address",G24))</f>
        <v>#N/A</v>
      </c>
      <c r="J46" s="57" t="e">
        <f ca="1">RTD("tt.rtd",,"TTFills","Date,Time,B/S,Exch,Product,Term,Contract,Prod Type,Price,P/F,FillQty,ExeQty,AvgPrc,TIF,Type,AlgoName,TrigPrc,Status,Account,CurrentUser,Originator,Route,TTOrderID,ParentID,TextA,TextTT","last*50",$D$11, CELL("Address",H24))</f>
        <v>#N/A</v>
      </c>
      <c r="K46" s="56" t="e">
        <f ca="1">RTD("tt.rtd",,"TTFills","Date,Time,B/S,Exch,Product,Term,Contract,Prod Type,Price,P/F,FillQty,ExeQty,AvgPrc,TIF,Type,AlgoName,TrigPrc,Status,Account,CurrentUser,Originator,Route,TTOrderID,ParentID,TextA,TextTT","last*50",$D$11, CELL("Address",I24))</f>
        <v>#N/A</v>
      </c>
      <c r="L46" s="56" t="e">
        <f ca="1">RTD("tt.rtd",,"TTFills","Date,Time,B/S,Exch,Product,Term,Contract,Prod Type,Price,P/F,FillQty,ExeQty,AvgPrc,TIF,Type,AlgoName,TrigPrc,Status,Account,CurrentUser,Originator,Route,TTOrderID,ParentID,TextA,TextTT","last*50",$D$11, CELL("Address",J24))</f>
        <v>#N/A</v>
      </c>
      <c r="M46" s="56" t="e">
        <f ca="1">RTD("tt.rtd",,"TTFills","Date,Time,B/S,Exch,Product,Term,Contract,Prod Type,Price,P/F,FillQty,ExeQty,AvgPrc,TIF,Type,AlgoName,TrigPrc,Status,Account,CurrentUser,Originator,Route,TTOrderID,ParentID,TextA,TextTT","last*50",$D$11, CELL("Address",K24))</f>
        <v>#N/A</v>
      </c>
      <c r="N46" s="56" t="e">
        <f ca="1">RTD("tt.rtd",,"TTFills","Date,Time,B/S,Exch,Product,Term,Contract,Prod Type,Price,P/F,FillQty,ExeQty,AvgPrc,TIF,Type,AlgoName,TrigPrc,Status,Account,CurrentUser,Originator,Route,TTOrderID,ParentID,TextA,TextTT","last*50",$D$11, CELL("Address",L24))</f>
        <v>#N/A</v>
      </c>
      <c r="O46" s="56" t="e">
        <f ca="1">RTD("tt.rtd",,"TTFills","Date,Time,B/S,Exch,Product,Term,Contract,Prod Type,Price,P/F,FillQty,ExeQty,AvgPrc,TIF,Type,AlgoName,TrigPrc,Status,Account,CurrentUser,Originator,Route,TTOrderID,ParentID,TextA,TextTT","last*50",$D$11, CELL("Address",M24))</f>
        <v>#N/A</v>
      </c>
      <c r="P46" s="56" t="e">
        <f ca="1">RTD("tt.rtd",,"TTFills","Date,Time,B/S,Exch,Product,Term,Contract,Prod Type,Price,P/F,FillQty,ExeQty,AvgPrc,TIF,Type,AlgoName,TrigPrc,Status,Account,CurrentUser,Originator,Route,TTOrderID,ParentID,TextA,TextTT","last*50",$D$11, CELL("Address",N24))</f>
        <v>#N/A</v>
      </c>
      <c r="Q46" s="57" t="e">
        <f ca="1">RTD("tt.rtd",,"TTFills","Date,Time,B/S,Exch,Product,Term,Contract,Prod Type,Price,P/F,FillQty,ExeQty,AvgPrc,TIF,Type,AlgoName,TrigPrc,Status,Account,CurrentUser,Originator,Route,TTOrderID,ParentID,TextA,TextTT","last*50",$D$11, CELL("Address",O24))</f>
        <v>#N/A</v>
      </c>
      <c r="R46" s="56" t="e">
        <f ca="1">RTD("tt.rtd",,"TTFills","Date,Time,B/S,Exch,Product,Term,Contract,Prod Type,Price,P/F,FillQty,ExeQty,AvgPrc,TIF,Type,AlgoName,TrigPrc,Status,Account,CurrentUser,Originator,Route,TTOrderID,ParentID,TextA,TextTT","last*50",$D$11, CELL("Address",P24))</f>
        <v>#N/A</v>
      </c>
      <c r="S46" s="56" t="e">
        <f ca="1">RTD("tt.rtd",,"TTFills","Date,Time,B/S,Exch,Product,Term,Contract,Prod Type,Price,P/F,FillQty,ExeQty,AvgPrc,TIF,Type,AlgoName,TrigPrc,Status,Account,CurrentUser,Originator,Route,TTOrderID,ParentID,TextA,TextTT","last*50",$D$11, CELL("Address",Q24))</f>
        <v>#N/A</v>
      </c>
      <c r="T46" s="57" t="e">
        <f ca="1">RTD("tt.rtd",,"TTFills","Date,Time,B/S,Exch,Product,Term,Contract,Prod Type,Price,P/F,FillQty,ExeQty,AvgPrc,TIF,Type,AlgoName,TrigPrc,Status,Account,CurrentUser,Originator,Route,TTOrderID,ParentID,TextA,TextTT","last*50",$D$11, CELL("Address",R24))</f>
        <v>#N/A</v>
      </c>
      <c r="U46" s="57" t="e">
        <f ca="1">RTD("tt.rtd",,"TTFills","Date,Time,B/S,Exch,Product,Term,Contract,Prod Type,Price,P/F,FillQty,ExeQty,AvgPrc,TIF,Type,AlgoName,TrigPrc,Status,Account,CurrentUser,Originator,Route,TTOrderID,ParentID,TextA,TextTT","last*50",$D$11, CELL("Address",S24))</f>
        <v>#N/A</v>
      </c>
      <c r="V46" s="57" t="e">
        <f ca="1">RTD("tt.rtd",,"TTFills","Date,Time,B/S,Exch,Product,Term,Contract,Prod Type,Price,P/F,FillQty,ExeQty,AvgPrc,TIF,Type,AlgoName,TrigPrc,Status,Account,CurrentUser,Originator,Route,TTOrderID,ParentID,TextA,TextTT","last*50",$D$11, CELL("Address",T24))</f>
        <v>#N/A</v>
      </c>
      <c r="W46" s="57" t="e">
        <f ca="1">RTD("tt.rtd",,"TTFills","Date,Time,B/S,Exch,Product,Term,Contract,Prod Type,Price,P/F,FillQty,ExeQty,AvgPrc,TIF,Type,AlgoName,TrigPrc,Status,Account,CurrentUser,Originator,Route,TTOrderID,ParentID,TextA,TextTT","last*50",$D$11, CELL("Address",U24))</f>
        <v>#N/A</v>
      </c>
      <c r="X46" s="57" t="e">
        <f ca="1">RTD("tt.rtd",,"TTFills","Date,Time,B/S,Exch,Product,Term,Contract,Prod Type,Price,P/F,FillQty,ExeQty,AvgPrc,TIF,Type,AlgoName,TrigPrc,Status,Account,CurrentUser,Originator,Route,TTOrderID,ParentID,TextA,TextTT","last*50",$D$11, CELL("Address",V24))</f>
        <v>#N/A</v>
      </c>
      <c r="Y46" s="57" t="e">
        <f ca="1">RTD("tt.rtd",,"TTFills","Date,Time,B/S,Exch,Product,Term,Contract,Prod Type,Price,P/F,FillQty,ExeQty,AvgPrc,TIF,Type,AlgoName,TrigPrc,Status,Account,CurrentUser,Originator,Route,TTOrderID,ParentID,TextA,TextTT","last*50",$D$11, CELL("Address",W24))</f>
        <v>#N/A</v>
      </c>
      <c r="Z46" s="57" t="e">
        <f ca="1">RTD("tt.rtd",,"TTFills","Date,Time,B/S,Exch,Product,Term,Contract,Prod Type,Price,P/F,FillQty,ExeQty,AvgPrc,TIF,Type,AlgoName,TrigPrc,Status,Account,CurrentUser,Originator,Route,TTOrderID,ParentID,TextA,TextTT","last*50",$D$11, CELL("Address",X24))</f>
        <v>#N/A</v>
      </c>
      <c r="AA46" s="56" t="e">
        <f ca="1">RTD("tt.rtd",,"TTFills","Date,Time,B/S,Exch,Product,Term,Contract,Prod Type,Price,P/F,FillQty,ExeQty,AvgPrc,TIF,Type,AlgoName,TrigPrc,Status,Account,CurrentUser,Originator,Route,TTOrderID,ParentID,TextA,TextTT","last*50",$D$11, CELL("Address",Y24))</f>
        <v>#N/A</v>
      </c>
      <c r="AB46" s="58" t="e">
        <f ca="1">RTD("tt.rtd",,"TTFills","Date,Time,B/S,Exch,Product,Term,Contract,Prod Type,Price,P/F,FillQty,ExeQty,AvgPrc,TIF,Type,AlgoName,TrigPrc,Status,Account,CurrentUser,Originator,Route,TTOrderID,ParentID,TextA,TextTT","last*50",$D$11, CELL("Address",Z24))</f>
        <v>#N/A</v>
      </c>
      <c r="AC46" s="59" t="e">
        <f ca="1">IFERROR(VLOOKUP(Z46,AA46:AA85,1,FALSE),Z46)</f>
        <v>#N/A</v>
      </c>
      <c r="AD46" s="59" t="e">
        <f t="shared" ca="1" si="1"/>
        <v>#N/A</v>
      </c>
    </row>
    <row r="47" spans="3:30" s="34" customFormat="1" x14ac:dyDescent="0.2">
      <c r="C47" s="55" t="e">
        <f ca="1">RTD("tt.rtd",,"TTFills","Date,Time,B/S,Exch,Product,Term,Contract,Prod Type,Price,P/F,FillQty,ExeQty,AvgPrc,TIF,Type,AlgoName,TrigPrc,Status,Account,CurrentUser,Originator,Route,TTOrderID,ParentID,TextA,TextTT","last*50",$D$11, CELL("Address",A25))</f>
        <v>#N/A</v>
      </c>
      <c r="D47" s="56" t="e">
        <f ca="1">RTD("tt.rtd",,"TTFills","Date,Time,B/S,Exch,Product,Term,Contract,Prod Type,Price,P/F,FillQty,ExeQty,AvgPrc,TIF,Type,AlgoName,TrigPrc,Status,Account,CurrentUser,Originator,Route,TTOrderID,ParentID,TextA,TextTT","last*50",$D$11, CELL("Address",B25))</f>
        <v>#N/A</v>
      </c>
      <c r="E47" s="56" t="e">
        <f ca="1">RTD("tt.rtd",,"TTFills","Date,Time,B/S,Exch,Product,Term,Contract,Prod Type,Price,P/F,FillQty,ExeQty,AvgPrc,TIF,Type,AlgoName,TrigPrc,Status,Account,CurrentUser,Originator,Route,TTOrderID,ParentID,TextA,TextTT","last*50",$D$11, CELL("Address",C25))</f>
        <v>#N/A</v>
      </c>
      <c r="F47" s="56" t="e">
        <f ca="1">RTD("tt.rtd",,"TTFills","Date,Time,B/S,Exch,Product,Term,Contract,Prod Type,Price,P/F,FillQty,ExeQty,AvgPrc,TIF,Type,AlgoName,TrigPrc,Status,Account,CurrentUser,Originator,Route,TTOrderID,ParentID,TextA,TextTT","last*50",$D$11, CELL("Address",D25))</f>
        <v>#N/A</v>
      </c>
      <c r="G47" s="57" t="e">
        <f ca="1">RTD("tt.rtd",,"TTFills","Date,Time,B/S,Exch,Product,Term,Contract,Prod Type,Price,P/F,FillQty,ExeQty,AvgPrc,TIF,Type,AlgoName,TrigPrc,Status,Account,CurrentUser,Originator,Route,TTOrderID,ParentID,TextA,TextTT","last*50",$D$11, CELL("Address",E25))</f>
        <v>#N/A</v>
      </c>
      <c r="H47" s="57" t="e">
        <f ca="1">RTD("tt.rtd",,"TTFills","Date,Time,B/S,Exch,Product,Term,Contract,Prod Type,Price,P/F,FillQty,ExeQty,AvgPrc,TIF,Type,AlgoName,TrigPrc,Status,Account,CurrentUser,Originator,Route,TTOrderID,ParentID,TextA,TextTT","last*50",$D$11, CELL("Address",F25))</f>
        <v>#N/A</v>
      </c>
      <c r="I47" s="57" t="e">
        <f ca="1">RTD("tt.rtd",,"TTFills","Date,Time,B/S,Exch,Product,Term,Contract,Prod Type,Price,P/F,FillQty,ExeQty,AvgPrc,TIF,Type,AlgoName,TrigPrc,Status,Account,CurrentUser,Originator,Route,TTOrderID,ParentID,TextA,TextTT","last*50",$D$11, CELL("Address",G25))</f>
        <v>#N/A</v>
      </c>
      <c r="J47" s="57" t="e">
        <f ca="1">RTD("tt.rtd",,"TTFills","Date,Time,B/S,Exch,Product,Term,Contract,Prod Type,Price,P/F,FillQty,ExeQty,AvgPrc,TIF,Type,AlgoName,TrigPrc,Status,Account,CurrentUser,Originator,Route,TTOrderID,ParentID,TextA,TextTT","last*50",$D$11, CELL("Address",H25))</f>
        <v>#N/A</v>
      </c>
      <c r="K47" s="56" t="e">
        <f ca="1">RTD("tt.rtd",,"TTFills","Date,Time,B/S,Exch,Product,Term,Contract,Prod Type,Price,P/F,FillQty,ExeQty,AvgPrc,TIF,Type,AlgoName,TrigPrc,Status,Account,CurrentUser,Originator,Route,TTOrderID,ParentID,TextA,TextTT","last*50",$D$11, CELL("Address",I25))</f>
        <v>#N/A</v>
      </c>
      <c r="L47" s="56" t="e">
        <f ca="1">RTD("tt.rtd",,"TTFills","Date,Time,B/S,Exch,Product,Term,Contract,Prod Type,Price,P/F,FillQty,ExeQty,AvgPrc,TIF,Type,AlgoName,TrigPrc,Status,Account,CurrentUser,Originator,Route,TTOrderID,ParentID,TextA,TextTT","last*50",$D$11, CELL("Address",J25))</f>
        <v>#N/A</v>
      </c>
      <c r="M47" s="56" t="e">
        <f ca="1">RTD("tt.rtd",,"TTFills","Date,Time,B/S,Exch,Product,Term,Contract,Prod Type,Price,P/F,FillQty,ExeQty,AvgPrc,TIF,Type,AlgoName,TrigPrc,Status,Account,CurrentUser,Originator,Route,TTOrderID,ParentID,TextA,TextTT","last*50",$D$11, CELL("Address",K25))</f>
        <v>#N/A</v>
      </c>
      <c r="N47" s="56" t="e">
        <f ca="1">RTD("tt.rtd",,"TTFills","Date,Time,B/S,Exch,Product,Term,Contract,Prod Type,Price,P/F,FillQty,ExeQty,AvgPrc,TIF,Type,AlgoName,TrigPrc,Status,Account,CurrentUser,Originator,Route,TTOrderID,ParentID,TextA,TextTT","last*50",$D$11, CELL("Address",L25))</f>
        <v>#N/A</v>
      </c>
      <c r="O47" s="56" t="e">
        <f ca="1">RTD("tt.rtd",,"TTFills","Date,Time,B/S,Exch,Product,Term,Contract,Prod Type,Price,P/F,FillQty,ExeQty,AvgPrc,TIF,Type,AlgoName,TrigPrc,Status,Account,CurrentUser,Originator,Route,TTOrderID,ParentID,TextA,TextTT","last*50",$D$11, CELL("Address",M25))</f>
        <v>#N/A</v>
      </c>
      <c r="P47" s="56" t="e">
        <f ca="1">RTD("tt.rtd",,"TTFills","Date,Time,B/S,Exch,Product,Term,Contract,Prod Type,Price,P/F,FillQty,ExeQty,AvgPrc,TIF,Type,AlgoName,TrigPrc,Status,Account,CurrentUser,Originator,Route,TTOrderID,ParentID,TextA,TextTT","last*50",$D$11, CELL("Address",N25))</f>
        <v>#N/A</v>
      </c>
      <c r="Q47" s="57" t="e">
        <f ca="1">RTD("tt.rtd",,"TTFills","Date,Time,B/S,Exch,Product,Term,Contract,Prod Type,Price,P/F,FillQty,ExeQty,AvgPrc,TIF,Type,AlgoName,TrigPrc,Status,Account,CurrentUser,Originator,Route,TTOrderID,ParentID,TextA,TextTT","last*50",$D$11, CELL("Address",O25))</f>
        <v>#N/A</v>
      </c>
      <c r="R47" s="56" t="e">
        <f ca="1">RTD("tt.rtd",,"TTFills","Date,Time,B/S,Exch,Product,Term,Contract,Prod Type,Price,P/F,FillQty,ExeQty,AvgPrc,TIF,Type,AlgoName,TrigPrc,Status,Account,CurrentUser,Originator,Route,TTOrderID,ParentID,TextA,TextTT","last*50",$D$11, CELL("Address",P25))</f>
        <v>#N/A</v>
      </c>
      <c r="S47" s="56" t="e">
        <f ca="1">RTD("tt.rtd",,"TTFills","Date,Time,B/S,Exch,Product,Term,Contract,Prod Type,Price,P/F,FillQty,ExeQty,AvgPrc,TIF,Type,AlgoName,TrigPrc,Status,Account,CurrentUser,Originator,Route,TTOrderID,ParentID,TextA,TextTT","last*50",$D$11, CELL("Address",Q25))</f>
        <v>#N/A</v>
      </c>
      <c r="T47" s="57" t="e">
        <f ca="1">RTD("tt.rtd",,"TTFills","Date,Time,B/S,Exch,Product,Term,Contract,Prod Type,Price,P/F,FillQty,ExeQty,AvgPrc,TIF,Type,AlgoName,TrigPrc,Status,Account,CurrentUser,Originator,Route,TTOrderID,ParentID,TextA,TextTT","last*50",$D$11, CELL("Address",R25))</f>
        <v>#N/A</v>
      </c>
      <c r="U47" s="57" t="e">
        <f ca="1">RTD("tt.rtd",,"TTFills","Date,Time,B/S,Exch,Product,Term,Contract,Prod Type,Price,P/F,FillQty,ExeQty,AvgPrc,TIF,Type,AlgoName,TrigPrc,Status,Account,CurrentUser,Originator,Route,TTOrderID,ParentID,TextA,TextTT","last*50",$D$11, CELL("Address",S25))</f>
        <v>#N/A</v>
      </c>
      <c r="V47" s="57" t="e">
        <f ca="1">RTD("tt.rtd",,"TTFills","Date,Time,B/S,Exch,Product,Term,Contract,Prod Type,Price,P/F,FillQty,ExeQty,AvgPrc,TIF,Type,AlgoName,TrigPrc,Status,Account,CurrentUser,Originator,Route,TTOrderID,ParentID,TextA,TextTT","last*50",$D$11, CELL("Address",T25))</f>
        <v>#N/A</v>
      </c>
      <c r="W47" s="57" t="e">
        <f ca="1">RTD("tt.rtd",,"TTFills","Date,Time,B/S,Exch,Product,Term,Contract,Prod Type,Price,P/F,FillQty,ExeQty,AvgPrc,TIF,Type,AlgoName,TrigPrc,Status,Account,CurrentUser,Originator,Route,TTOrderID,ParentID,TextA,TextTT","last*50",$D$11, CELL("Address",U25))</f>
        <v>#N/A</v>
      </c>
      <c r="X47" s="57" t="e">
        <f ca="1">RTD("tt.rtd",,"TTFills","Date,Time,B/S,Exch,Product,Term,Contract,Prod Type,Price,P/F,FillQty,ExeQty,AvgPrc,TIF,Type,AlgoName,TrigPrc,Status,Account,CurrentUser,Originator,Route,TTOrderID,ParentID,TextA,TextTT","last*50",$D$11, CELL("Address",V25))</f>
        <v>#N/A</v>
      </c>
      <c r="Y47" s="57" t="e">
        <f ca="1">RTD("tt.rtd",,"TTFills","Date,Time,B/S,Exch,Product,Term,Contract,Prod Type,Price,P/F,FillQty,ExeQty,AvgPrc,TIF,Type,AlgoName,TrigPrc,Status,Account,CurrentUser,Originator,Route,TTOrderID,ParentID,TextA,TextTT","last*50",$D$11, CELL("Address",W25))</f>
        <v>#N/A</v>
      </c>
      <c r="Z47" s="57" t="e">
        <f ca="1">RTD("tt.rtd",,"TTFills","Date,Time,B/S,Exch,Product,Term,Contract,Prod Type,Price,P/F,FillQty,ExeQty,AvgPrc,TIF,Type,AlgoName,TrigPrc,Status,Account,CurrentUser,Originator,Route,TTOrderID,ParentID,TextA,TextTT","last*50",$D$11, CELL("Address",X25))</f>
        <v>#N/A</v>
      </c>
      <c r="AA47" s="56" t="e">
        <f ca="1">RTD("tt.rtd",,"TTFills","Date,Time,B/S,Exch,Product,Term,Contract,Prod Type,Price,P/F,FillQty,ExeQty,AvgPrc,TIF,Type,AlgoName,TrigPrc,Status,Account,CurrentUser,Originator,Route,TTOrderID,ParentID,TextA,TextTT","last*50",$D$11, CELL("Address",Y25))</f>
        <v>#N/A</v>
      </c>
      <c r="AB47" s="58" t="e">
        <f ca="1">RTD("tt.rtd",,"TTFills","Date,Time,B/S,Exch,Product,Term,Contract,Prod Type,Price,P/F,FillQty,ExeQty,AvgPrc,TIF,Type,AlgoName,TrigPrc,Status,Account,CurrentUser,Originator,Route,TTOrderID,ParentID,TextA,TextTT","last*50",$D$11, CELL("Address",Z25))</f>
        <v>#N/A</v>
      </c>
      <c r="AC47" s="59" t="e">
        <f ca="1">IFERROR(VLOOKUP(Z47,AA47:AA85,1,FALSE),Z47)</f>
        <v>#N/A</v>
      </c>
      <c r="AD47" s="59" t="e">
        <f t="shared" ca="1" si="1"/>
        <v>#N/A</v>
      </c>
    </row>
    <row r="48" spans="3:30" s="34" customFormat="1" x14ac:dyDescent="0.2">
      <c r="C48" s="55" t="e">
        <f ca="1">RTD("tt.rtd",,"TTFills","Date,Time,B/S,Exch,Product,Term,Contract,Prod Type,Price,P/F,FillQty,ExeQty,AvgPrc,TIF,Type,AlgoName,TrigPrc,Status,Account,CurrentUser,Originator,Route,TTOrderID,ParentID,TextA,TextTT","last*50",$D$11, CELL("Address",A26))</f>
        <v>#N/A</v>
      </c>
      <c r="D48" s="56" t="e">
        <f ca="1">RTD("tt.rtd",,"TTFills","Date,Time,B/S,Exch,Product,Term,Contract,Prod Type,Price,P/F,FillQty,ExeQty,AvgPrc,TIF,Type,AlgoName,TrigPrc,Status,Account,CurrentUser,Originator,Route,TTOrderID,ParentID,TextA,TextTT","last*50",$D$11, CELL("Address",B26))</f>
        <v>#N/A</v>
      </c>
      <c r="E48" s="56" t="e">
        <f ca="1">RTD("tt.rtd",,"TTFills","Date,Time,B/S,Exch,Product,Term,Contract,Prod Type,Price,P/F,FillQty,ExeQty,AvgPrc,TIF,Type,AlgoName,TrigPrc,Status,Account,CurrentUser,Originator,Route,TTOrderID,ParentID,TextA,TextTT","last*50",$D$11, CELL("Address",C26))</f>
        <v>#N/A</v>
      </c>
      <c r="F48" s="56" t="e">
        <f ca="1">RTD("tt.rtd",,"TTFills","Date,Time,B/S,Exch,Product,Term,Contract,Prod Type,Price,P/F,FillQty,ExeQty,AvgPrc,TIF,Type,AlgoName,TrigPrc,Status,Account,CurrentUser,Originator,Route,TTOrderID,ParentID,TextA,TextTT","last*50",$D$11, CELL("Address",D26))</f>
        <v>#N/A</v>
      </c>
      <c r="G48" s="57" t="e">
        <f ca="1">RTD("tt.rtd",,"TTFills","Date,Time,B/S,Exch,Product,Term,Contract,Prod Type,Price,P/F,FillQty,ExeQty,AvgPrc,TIF,Type,AlgoName,TrigPrc,Status,Account,CurrentUser,Originator,Route,TTOrderID,ParentID,TextA,TextTT","last*50",$D$11, CELL("Address",E26))</f>
        <v>#N/A</v>
      </c>
      <c r="H48" s="57" t="e">
        <f ca="1">RTD("tt.rtd",,"TTFills","Date,Time,B/S,Exch,Product,Term,Contract,Prod Type,Price,P/F,FillQty,ExeQty,AvgPrc,TIF,Type,AlgoName,TrigPrc,Status,Account,CurrentUser,Originator,Route,TTOrderID,ParentID,TextA,TextTT","last*50",$D$11, CELL("Address",F26))</f>
        <v>#N/A</v>
      </c>
      <c r="I48" s="57" t="e">
        <f ca="1">RTD("tt.rtd",,"TTFills","Date,Time,B/S,Exch,Product,Term,Contract,Prod Type,Price,P/F,FillQty,ExeQty,AvgPrc,TIF,Type,AlgoName,TrigPrc,Status,Account,CurrentUser,Originator,Route,TTOrderID,ParentID,TextA,TextTT","last*50",$D$11, CELL("Address",G26))</f>
        <v>#N/A</v>
      </c>
      <c r="J48" s="57" t="e">
        <f ca="1">RTD("tt.rtd",,"TTFills","Date,Time,B/S,Exch,Product,Term,Contract,Prod Type,Price,P/F,FillQty,ExeQty,AvgPrc,TIF,Type,AlgoName,TrigPrc,Status,Account,CurrentUser,Originator,Route,TTOrderID,ParentID,TextA,TextTT","last*50",$D$11, CELL("Address",H26))</f>
        <v>#N/A</v>
      </c>
      <c r="K48" s="56" t="e">
        <f ca="1">RTD("tt.rtd",,"TTFills","Date,Time,B/S,Exch,Product,Term,Contract,Prod Type,Price,P/F,FillQty,ExeQty,AvgPrc,TIF,Type,AlgoName,TrigPrc,Status,Account,CurrentUser,Originator,Route,TTOrderID,ParentID,TextA,TextTT","last*50",$D$11, CELL("Address",I26))</f>
        <v>#N/A</v>
      </c>
      <c r="L48" s="56" t="e">
        <f ca="1">RTD("tt.rtd",,"TTFills","Date,Time,B/S,Exch,Product,Term,Contract,Prod Type,Price,P/F,FillQty,ExeQty,AvgPrc,TIF,Type,AlgoName,TrigPrc,Status,Account,CurrentUser,Originator,Route,TTOrderID,ParentID,TextA,TextTT","last*50",$D$11, CELL("Address",J26))</f>
        <v>#N/A</v>
      </c>
      <c r="M48" s="56" t="e">
        <f ca="1">RTD("tt.rtd",,"TTFills","Date,Time,B/S,Exch,Product,Term,Contract,Prod Type,Price,P/F,FillQty,ExeQty,AvgPrc,TIF,Type,AlgoName,TrigPrc,Status,Account,CurrentUser,Originator,Route,TTOrderID,ParentID,TextA,TextTT","last*50",$D$11, CELL("Address",K26))</f>
        <v>#N/A</v>
      </c>
      <c r="N48" s="56" t="e">
        <f ca="1">RTD("tt.rtd",,"TTFills","Date,Time,B/S,Exch,Product,Term,Contract,Prod Type,Price,P/F,FillQty,ExeQty,AvgPrc,TIF,Type,AlgoName,TrigPrc,Status,Account,CurrentUser,Originator,Route,TTOrderID,ParentID,TextA,TextTT","last*50",$D$11, CELL("Address",L26))</f>
        <v>#N/A</v>
      </c>
      <c r="O48" s="56" t="e">
        <f ca="1">RTD("tt.rtd",,"TTFills","Date,Time,B/S,Exch,Product,Term,Contract,Prod Type,Price,P/F,FillQty,ExeQty,AvgPrc,TIF,Type,AlgoName,TrigPrc,Status,Account,CurrentUser,Originator,Route,TTOrderID,ParentID,TextA,TextTT","last*50",$D$11, CELL("Address",M26))</f>
        <v>#N/A</v>
      </c>
      <c r="P48" s="56" t="e">
        <f ca="1">RTD("tt.rtd",,"TTFills","Date,Time,B/S,Exch,Product,Term,Contract,Prod Type,Price,P/F,FillQty,ExeQty,AvgPrc,TIF,Type,AlgoName,TrigPrc,Status,Account,CurrentUser,Originator,Route,TTOrderID,ParentID,TextA,TextTT","last*50",$D$11, CELL("Address",N26))</f>
        <v>#N/A</v>
      </c>
      <c r="Q48" s="57" t="e">
        <f ca="1">RTD("tt.rtd",,"TTFills","Date,Time,B/S,Exch,Product,Term,Contract,Prod Type,Price,P/F,FillQty,ExeQty,AvgPrc,TIF,Type,AlgoName,TrigPrc,Status,Account,CurrentUser,Originator,Route,TTOrderID,ParentID,TextA,TextTT","last*50",$D$11, CELL("Address",O26))</f>
        <v>#N/A</v>
      </c>
      <c r="R48" s="56" t="e">
        <f ca="1">RTD("tt.rtd",,"TTFills","Date,Time,B/S,Exch,Product,Term,Contract,Prod Type,Price,P/F,FillQty,ExeQty,AvgPrc,TIF,Type,AlgoName,TrigPrc,Status,Account,CurrentUser,Originator,Route,TTOrderID,ParentID,TextA,TextTT","last*50",$D$11, CELL("Address",P26))</f>
        <v>#N/A</v>
      </c>
      <c r="S48" s="56" t="e">
        <f ca="1">RTD("tt.rtd",,"TTFills","Date,Time,B/S,Exch,Product,Term,Contract,Prod Type,Price,P/F,FillQty,ExeQty,AvgPrc,TIF,Type,AlgoName,TrigPrc,Status,Account,CurrentUser,Originator,Route,TTOrderID,ParentID,TextA,TextTT","last*50",$D$11, CELL("Address",Q26))</f>
        <v>#N/A</v>
      </c>
      <c r="T48" s="57" t="e">
        <f ca="1">RTD("tt.rtd",,"TTFills","Date,Time,B/S,Exch,Product,Term,Contract,Prod Type,Price,P/F,FillQty,ExeQty,AvgPrc,TIF,Type,AlgoName,TrigPrc,Status,Account,CurrentUser,Originator,Route,TTOrderID,ParentID,TextA,TextTT","last*50",$D$11, CELL("Address",R26))</f>
        <v>#N/A</v>
      </c>
      <c r="U48" s="57" t="e">
        <f ca="1">RTD("tt.rtd",,"TTFills","Date,Time,B/S,Exch,Product,Term,Contract,Prod Type,Price,P/F,FillQty,ExeQty,AvgPrc,TIF,Type,AlgoName,TrigPrc,Status,Account,CurrentUser,Originator,Route,TTOrderID,ParentID,TextA,TextTT","last*50",$D$11, CELL("Address",S26))</f>
        <v>#N/A</v>
      </c>
      <c r="V48" s="57" t="e">
        <f ca="1">RTD("tt.rtd",,"TTFills","Date,Time,B/S,Exch,Product,Term,Contract,Prod Type,Price,P/F,FillQty,ExeQty,AvgPrc,TIF,Type,AlgoName,TrigPrc,Status,Account,CurrentUser,Originator,Route,TTOrderID,ParentID,TextA,TextTT","last*50",$D$11, CELL("Address",T26))</f>
        <v>#N/A</v>
      </c>
      <c r="W48" s="57" t="e">
        <f ca="1">RTD("tt.rtd",,"TTFills","Date,Time,B/S,Exch,Product,Term,Contract,Prod Type,Price,P/F,FillQty,ExeQty,AvgPrc,TIF,Type,AlgoName,TrigPrc,Status,Account,CurrentUser,Originator,Route,TTOrderID,ParentID,TextA,TextTT","last*50",$D$11, CELL("Address",U26))</f>
        <v>#N/A</v>
      </c>
      <c r="X48" s="57" t="e">
        <f ca="1">RTD("tt.rtd",,"TTFills","Date,Time,B/S,Exch,Product,Term,Contract,Prod Type,Price,P/F,FillQty,ExeQty,AvgPrc,TIF,Type,AlgoName,TrigPrc,Status,Account,CurrentUser,Originator,Route,TTOrderID,ParentID,TextA,TextTT","last*50",$D$11, CELL("Address",V26))</f>
        <v>#N/A</v>
      </c>
      <c r="Y48" s="57" t="e">
        <f ca="1">RTD("tt.rtd",,"TTFills","Date,Time,B/S,Exch,Product,Term,Contract,Prod Type,Price,P/F,FillQty,ExeQty,AvgPrc,TIF,Type,AlgoName,TrigPrc,Status,Account,CurrentUser,Originator,Route,TTOrderID,ParentID,TextA,TextTT","last*50",$D$11, CELL("Address",W26))</f>
        <v>#N/A</v>
      </c>
      <c r="Z48" s="57" t="e">
        <f ca="1">RTD("tt.rtd",,"TTFills","Date,Time,B/S,Exch,Product,Term,Contract,Prod Type,Price,P/F,FillQty,ExeQty,AvgPrc,TIF,Type,AlgoName,TrigPrc,Status,Account,CurrentUser,Originator,Route,TTOrderID,ParentID,TextA,TextTT","last*50",$D$11, CELL("Address",X26))</f>
        <v>#N/A</v>
      </c>
      <c r="AA48" s="56" t="e">
        <f ca="1">RTD("tt.rtd",,"TTFills","Date,Time,B/S,Exch,Product,Term,Contract,Prod Type,Price,P/F,FillQty,ExeQty,AvgPrc,TIF,Type,AlgoName,TrigPrc,Status,Account,CurrentUser,Originator,Route,TTOrderID,ParentID,TextA,TextTT","last*50",$D$11, CELL("Address",Y26))</f>
        <v>#N/A</v>
      </c>
      <c r="AB48" s="58" t="e">
        <f ca="1">RTD("tt.rtd",,"TTFills","Date,Time,B/S,Exch,Product,Term,Contract,Prod Type,Price,P/F,FillQty,ExeQty,AvgPrc,TIF,Type,AlgoName,TrigPrc,Status,Account,CurrentUser,Originator,Route,TTOrderID,ParentID,TextA,TextTT","last*50",$D$11, CELL("Address",Z26))</f>
        <v>#N/A</v>
      </c>
      <c r="AC48" s="59" t="e">
        <f ca="1">IFERROR(VLOOKUP(Z48,AA48:AA85,1,FALSE),Z48)</f>
        <v>#N/A</v>
      </c>
      <c r="AD48" s="59" t="e">
        <f t="shared" ca="1" si="1"/>
        <v>#N/A</v>
      </c>
    </row>
    <row r="49" spans="3:30" s="34" customFormat="1" x14ac:dyDescent="0.2">
      <c r="C49" s="55" t="e">
        <f ca="1">RTD("tt.rtd",,"TTFills","Date,Time,B/S,Exch,Product,Term,Contract,Prod Type,Price,P/F,FillQty,ExeQty,AvgPrc,TIF,Type,AlgoName,TrigPrc,Status,Account,CurrentUser,Originator,Route,TTOrderID,ParentID,TextA,TextTT","last*50",$D$11, CELL("Address",A27))</f>
        <v>#N/A</v>
      </c>
      <c r="D49" s="56" t="e">
        <f ca="1">RTD("tt.rtd",,"TTFills","Date,Time,B/S,Exch,Product,Term,Contract,Prod Type,Price,P/F,FillQty,ExeQty,AvgPrc,TIF,Type,AlgoName,TrigPrc,Status,Account,CurrentUser,Originator,Route,TTOrderID,ParentID,TextA,TextTT","last*50",$D$11, CELL("Address",B27))</f>
        <v>#N/A</v>
      </c>
      <c r="E49" s="56" t="e">
        <f ca="1">RTD("tt.rtd",,"TTFills","Date,Time,B/S,Exch,Product,Term,Contract,Prod Type,Price,P/F,FillQty,ExeQty,AvgPrc,TIF,Type,AlgoName,TrigPrc,Status,Account,CurrentUser,Originator,Route,TTOrderID,ParentID,TextA,TextTT","last*50",$D$11, CELL("Address",C27))</f>
        <v>#N/A</v>
      </c>
      <c r="F49" s="56" t="e">
        <f ca="1">RTD("tt.rtd",,"TTFills","Date,Time,B/S,Exch,Product,Term,Contract,Prod Type,Price,P/F,FillQty,ExeQty,AvgPrc,TIF,Type,AlgoName,TrigPrc,Status,Account,CurrentUser,Originator,Route,TTOrderID,ParentID,TextA,TextTT","last*50",$D$11, CELL("Address",D27))</f>
        <v>#N/A</v>
      </c>
      <c r="G49" s="57" t="e">
        <f ca="1">RTD("tt.rtd",,"TTFills","Date,Time,B/S,Exch,Product,Term,Contract,Prod Type,Price,P/F,FillQty,ExeQty,AvgPrc,TIF,Type,AlgoName,TrigPrc,Status,Account,CurrentUser,Originator,Route,TTOrderID,ParentID,TextA,TextTT","last*50",$D$11, CELL("Address",E27))</f>
        <v>#N/A</v>
      </c>
      <c r="H49" s="57" t="e">
        <f ca="1">RTD("tt.rtd",,"TTFills","Date,Time,B/S,Exch,Product,Term,Contract,Prod Type,Price,P/F,FillQty,ExeQty,AvgPrc,TIF,Type,AlgoName,TrigPrc,Status,Account,CurrentUser,Originator,Route,TTOrderID,ParentID,TextA,TextTT","last*50",$D$11, CELL("Address",F27))</f>
        <v>#N/A</v>
      </c>
      <c r="I49" s="57" t="e">
        <f ca="1">RTD("tt.rtd",,"TTFills","Date,Time,B/S,Exch,Product,Term,Contract,Prod Type,Price,P/F,FillQty,ExeQty,AvgPrc,TIF,Type,AlgoName,TrigPrc,Status,Account,CurrentUser,Originator,Route,TTOrderID,ParentID,TextA,TextTT","last*50",$D$11, CELL("Address",G27))</f>
        <v>#N/A</v>
      </c>
      <c r="J49" s="57" t="e">
        <f ca="1">RTD("tt.rtd",,"TTFills","Date,Time,B/S,Exch,Product,Term,Contract,Prod Type,Price,P/F,FillQty,ExeQty,AvgPrc,TIF,Type,AlgoName,TrigPrc,Status,Account,CurrentUser,Originator,Route,TTOrderID,ParentID,TextA,TextTT","last*50",$D$11, CELL("Address",H27))</f>
        <v>#N/A</v>
      </c>
      <c r="K49" s="56" t="e">
        <f ca="1">RTD("tt.rtd",,"TTFills","Date,Time,B/S,Exch,Product,Term,Contract,Prod Type,Price,P/F,FillQty,ExeQty,AvgPrc,TIF,Type,AlgoName,TrigPrc,Status,Account,CurrentUser,Originator,Route,TTOrderID,ParentID,TextA,TextTT","last*50",$D$11, CELL("Address",I27))</f>
        <v>#N/A</v>
      </c>
      <c r="L49" s="56" t="e">
        <f ca="1">RTD("tt.rtd",,"TTFills","Date,Time,B/S,Exch,Product,Term,Contract,Prod Type,Price,P/F,FillQty,ExeQty,AvgPrc,TIF,Type,AlgoName,TrigPrc,Status,Account,CurrentUser,Originator,Route,TTOrderID,ParentID,TextA,TextTT","last*50",$D$11, CELL("Address",J27))</f>
        <v>#N/A</v>
      </c>
      <c r="M49" s="56" t="e">
        <f ca="1">RTD("tt.rtd",,"TTFills","Date,Time,B/S,Exch,Product,Term,Contract,Prod Type,Price,P/F,FillQty,ExeQty,AvgPrc,TIF,Type,AlgoName,TrigPrc,Status,Account,CurrentUser,Originator,Route,TTOrderID,ParentID,TextA,TextTT","last*50",$D$11, CELL("Address",K27))</f>
        <v>#N/A</v>
      </c>
      <c r="N49" s="56" t="e">
        <f ca="1">RTD("tt.rtd",,"TTFills","Date,Time,B/S,Exch,Product,Term,Contract,Prod Type,Price,P/F,FillQty,ExeQty,AvgPrc,TIF,Type,AlgoName,TrigPrc,Status,Account,CurrentUser,Originator,Route,TTOrderID,ParentID,TextA,TextTT","last*50",$D$11, CELL("Address",L27))</f>
        <v>#N/A</v>
      </c>
      <c r="O49" s="56" t="e">
        <f ca="1">RTD("tt.rtd",,"TTFills","Date,Time,B/S,Exch,Product,Term,Contract,Prod Type,Price,P/F,FillQty,ExeQty,AvgPrc,TIF,Type,AlgoName,TrigPrc,Status,Account,CurrentUser,Originator,Route,TTOrderID,ParentID,TextA,TextTT","last*50",$D$11, CELL("Address",M27))</f>
        <v>#N/A</v>
      </c>
      <c r="P49" s="56" t="e">
        <f ca="1">RTD("tt.rtd",,"TTFills","Date,Time,B/S,Exch,Product,Term,Contract,Prod Type,Price,P/F,FillQty,ExeQty,AvgPrc,TIF,Type,AlgoName,TrigPrc,Status,Account,CurrentUser,Originator,Route,TTOrderID,ParentID,TextA,TextTT","last*50",$D$11, CELL("Address",N27))</f>
        <v>#N/A</v>
      </c>
      <c r="Q49" s="57" t="e">
        <f ca="1">RTD("tt.rtd",,"TTFills","Date,Time,B/S,Exch,Product,Term,Contract,Prod Type,Price,P/F,FillQty,ExeQty,AvgPrc,TIF,Type,AlgoName,TrigPrc,Status,Account,CurrentUser,Originator,Route,TTOrderID,ParentID,TextA,TextTT","last*50",$D$11, CELL("Address",O27))</f>
        <v>#N/A</v>
      </c>
      <c r="R49" s="56" t="e">
        <f ca="1">RTD("tt.rtd",,"TTFills","Date,Time,B/S,Exch,Product,Term,Contract,Prod Type,Price,P/F,FillQty,ExeQty,AvgPrc,TIF,Type,AlgoName,TrigPrc,Status,Account,CurrentUser,Originator,Route,TTOrderID,ParentID,TextA,TextTT","last*50",$D$11, CELL("Address",P27))</f>
        <v>#N/A</v>
      </c>
      <c r="S49" s="56" t="e">
        <f ca="1">RTD("tt.rtd",,"TTFills","Date,Time,B/S,Exch,Product,Term,Contract,Prod Type,Price,P/F,FillQty,ExeQty,AvgPrc,TIF,Type,AlgoName,TrigPrc,Status,Account,CurrentUser,Originator,Route,TTOrderID,ParentID,TextA,TextTT","last*50",$D$11, CELL("Address",Q27))</f>
        <v>#N/A</v>
      </c>
      <c r="T49" s="57" t="e">
        <f ca="1">RTD("tt.rtd",,"TTFills","Date,Time,B/S,Exch,Product,Term,Contract,Prod Type,Price,P/F,FillQty,ExeQty,AvgPrc,TIF,Type,AlgoName,TrigPrc,Status,Account,CurrentUser,Originator,Route,TTOrderID,ParentID,TextA,TextTT","last*50",$D$11, CELL("Address",R27))</f>
        <v>#N/A</v>
      </c>
      <c r="U49" s="57" t="e">
        <f ca="1">RTD("tt.rtd",,"TTFills","Date,Time,B/S,Exch,Product,Term,Contract,Prod Type,Price,P/F,FillQty,ExeQty,AvgPrc,TIF,Type,AlgoName,TrigPrc,Status,Account,CurrentUser,Originator,Route,TTOrderID,ParentID,TextA,TextTT","last*50",$D$11, CELL("Address",S27))</f>
        <v>#N/A</v>
      </c>
      <c r="V49" s="57" t="e">
        <f ca="1">RTD("tt.rtd",,"TTFills","Date,Time,B/S,Exch,Product,Term,Contract,Prod Type,Price,P/F,FillQty,ExeQty,AvgPrc,TIF,Type,AlgoName,TrigPrc,Status,Account,CurrentUser,Originator,Route,TTOrderID,ParentID,TextA,TextTT","last*50",$D$11, CELL("Address",T27))</f>
        <v>#N/A</v>
      </c>
      <c r="W49" s="57" t="e">
        <f ca="1">RTD("tt.rtd",,"TTFills","Date,Time,B/S,Exch,Product,Term,Contract,Prod Type,Price,P/F,FillQty,ExeQty,AvgPrc,TIF,Type,AlgoName,TrigPrc,Status,Account,CurrentUser,Originator,Route,TTOrderID,ParentID,TextA,TextTT","last*50",$D$11, CELL("Address",U27))</f>
        <v>#N/A</v>
      </c>
      <c r="X49" s="57" t="e">
        <f ca="1">RTD("tt.rtd",,"TTFills","Date,Time,B/S,Exch,Product,Term,Contract,Prod Type,Price,P/F,FillQty,ExeQty,AvgPrc,TIF,Type,AlgoName,TrigPrc,Status,Account,CurrentUser,Originator,Route,TTOrderID,ParentID,TextA,TextTT","last*50",$D$11, CELL("Address",V27))</f>
        <v>#N/A</v>
      </c>
      <c r="Y49" s="57" t="e">
        <f ca="1">RTD("tt.rtd",,"TTFills","Date,Time,B/S,Exch,Product,Term,Contract,Prod Type,Price,P/F,FillQty,ExeQty,AvgPrc,TIF,Type,AlgoName,TrigPrc,Status,Account,CurrentUser,Originator,Route,TTOrderID,ParentID,TextA,TextTT","last*50",$D$11, CELL("Address",W27))</f>
        <v>#N/A</v>
      </c>
      <c r="Z49" s="57" t="e">
        <f ca="1">RTD("tt.rtd",,"TTFills","Date,Time,B/S,Exch,Product,Term,Contract,Prod Type,Price,P/F,FillQty,ExeQty,AvgPrc,TIF,Type,AlgoName,TrigPrc,Status,Account,CurrentUser,Originator,Route,TTOrderID,ParentID,TextA,TextTT","last*50",$D$11, CELL("Address",X27))</f>
        <v>#N/A</v>
      </c>
      <c r="AA49" s="56" t="e">
        <f ca="1">RTD("tt.rtd",,"TTFills","Date,Time,B/S,Exch,Product,Term,Contract,Prod Type,Price,P/F,FillQty,ExeQty,AvgPrc,TIF,Type,AlgoName,TrigPrc,Status,Account,CurrentUser,Originator,Route,TTOrderID,ParentID,TextA,TextTT","last*50",$D$11, CELL("Address",Y27))</f>
        <v>#N/A</v>
      </c>
      <c r="AB49" s="58" t="e">
        <f ca="1">RTD("tt.rtd",,"TTFills","Date,Time,B/S,Exch,Product,Term,Contract,Prod Type,Price,P/F,FillQty,ExeQty,AvgPrc,TIF,Type,AlgoName,TrigPrc,Status,Account,CurrentUser,Originator,Route,TTOrderID,ParentID,TextA,TextTT","last*50",$D$11, CELL("Address",Z27))</f>
        <v>#N/A</v>
      </c>
      <c r="AC49" s="59" t="e">
        <f ca="1">IFERROR(VLOOKUP(Z49,AA49:AA85,1,FALSE),Z49)</f>
        <v>#N/A</v>
      </c>
      <c r="AD49" s="59" t="e">
        <f t="shared" ca="1" si="1"/>
        <v>#N/A</v>
      </c>
    </row>
    <row r="50" spans="3:30" s="34" customFormat="1" x14ac:dyDescent="0.2">
      <c r="C50" s="55" t="e">
        <f ca="1">RTD("tt.rtd",,"TTFills","Date,Time,B/S,Exch,Product,Term,Contract,Prod Type,Price,P/F,FillQty,ExeQty,AvgPrc,TIF,Type,AlgoName,TrigPrc,Status,Account,CurrentUser,Originator,Route,TTOrderID,ParentID,TextA,TextTT","last*50",$D$11, CELL("Address",A28))</f>
        <v>#N/A</v>
      </c>
      <c r="D50" s="56" t="e">
        <f ca="1">RTD("tt.rtd",,"TTFills","Date,Time,B/S,Exch,Product,Term,Contract,Prod Type,Price,P/F,FillQty,ExeQty,AvgPrc,TIF,Type,AlgoName,TrigPrc,Status,Account,CurrentUser,Originator,Route,TTOrderID,ParentID,TextA,TextTT","last*50",$D$11, CELL("Address",B28))</f>
        <v>#N/A</v>
      </c>
      <c r="E50" s="56" t="e">
        <f ca="1">RTD("tt.rtd",,"TTFills","Date,Time,B/S,Exch,Product,Term,Contract,Prod Type,Price,P/F,FillQty,ExeQty,AvgPrc,TIF,Type,AlgoName,TrigPrc,Status,Account,CurrentUser,Originator,Route,TTOrderID,ParentID,TextA,TextTT","last*50",$D$11, CELL("Address",C28))</f>
        <v>#N/A</v>
      </c>
      <c r="F50" s="56" t="e">
        <f ca="1">RTD("tt.rtd",,"TTFills","Date,Time,B/S,Exch,Product,Term,Contract,Prod Type,Price,P/F,FillQty,ExeQty,AvgPrc,TIF,Type,AlgoName,TrigPrc,Status,Account,CurrentUser,Originator,Route,TTOrderID,ParentID,TextA,TextTT","last*50",$D$11, CELL("Address",D28))</f>
        <v>#N/A</v>
      </c>
      <c r="G50" s="57" t="e">
        <f ca="1">RTD("tt.rtd",,"TTFills","Date,Time,B/S,Exch,Product,Term,Contract,Prod Type,Price,P/F,FillQty,ExeQty,AvgPrc,TIF,Type,AlgoName,TrigPrc,Status,Account,CurrentUser,Originator,Route,TTOrderID,ParentID,TextA,TextTT","last*50",$D$11, CELL("Address",E28))</f>
        <v>#N/A</v>
      </c>
      <c r="H50" s="57" t="e">
        <f ca="1">RTD("tt.rtd",,"TTFills","Date,Time,B/S,Exch,Product,Term,Contract,Prod Type,Price,P/F,FillQty,ExeQty,AvgPrc,TIF,Type,AlgoName,TrigPrc,Status,Account,CurrentUser,Originator,Route,TTOrderID,ParentID,TextA,TextTT","last*50",$D$11, CELL("Address",F28))</f>
        <v>#N/A</v>
      </c>
      <c r="I50" s="57" t="e">
        <f ca="1">RTD("tt.rtd",,"TTFills","Date,Time,B/S,Exch,Product,Term,Contract,Prod Type,Price,P/F,FillQty,ExeQty,AvgPrc,TIF,Type,AlgoName,TrigPrc,Status,Account,CurrentUser,Originator,Route,TTOrderID,ParentID,TextA,TextTT","last*50",$D$11, CELL("Address",G28))</f>
        <v>#N/A</v>
      </c>
      <c r="J50" s="57" t="e">
        <f ca="1">RTD("tt.rtd",,"TTFills","Date,Time,B/S,Exch,Product,Term,Contract,Prod Type,Price,P/F,FillQty,ExeQty,AvgPrc,TIF,Type,AlgoName,TrigPrc,Status,Account,CurrentUser,Originator,Route,TTOrderID,ParentID,TextA,TextTT","last*50",$D$11, CELL("Address",H28))</f>
        <v>#N/A</v>
      </c>
      <c r="K50" s="56" t="e">
        <f ca="1">RTD("tt.rtd",,"TTFills","Date,Time,B/S,Exch,Product,Term,Contract,Prod Type,Price,P/F,FillQty,ExeQty,AvgPrc,TIF,Type,AlgoName,TrigPrc,Status,Account,CurrentUser,Originator,Route,TTOrderID,ParentID,TextA,TextTT","last*50",$D$11, CELL("Address",I28))</f>
        <v>#N/A</v>
      </c>
      <c r="L50" s="56" t="e">
        <f ca="1">RTD("tt.rtd",,"TTFills","Date,Time,B/S,Exch,Product,Term,Contract,Prod Type,Price,P/F,FillQty,ExeQty,AvgPrc,TIF,Type,AlgoName,TrigPrc,Status,Account,CurrentUser,Originator,Route,TTOrderID,ParentID,TextA,TextTT","last*50",$D$11, CELL("Address",J28))</f>
        <v>#N/A</v>
      </c>
      <c r="M50" s="56" t="e">
        <f ca="1">RTD("tt.rtd",,"TTFills","Date,Time,B/S,Exch,Product,Term,Contract,Prod Type,Price,P/F,FillQty,ExeQty,AvgPrc,TIF,Type,AlgoName,TrigPrc,Status,Account,CurrentUser,Originator,Route,TTOrderID,ParentID,TextA,TextTT","last*50",$D$11, CELL("Address",K28))</f>
        <v>#N/A</v>
      </c>
      <c r="N50" s="56" t="e">
        <f ca="1">RTD("tt.rtd",,"TTFills","Date,Time,B/S,Exch,Product,Term,Contract,Prod Type,Price,P/F,FillQty,ExeQty,AvgPrc,TIF,Type,AlgoName,TrigPrc,Status,Account,CurrentUser,Originator,Route,TTOrderID,ParentID,TextA,TextTT","last*50",$D$11, CELL("Address",L28))</f>
        <v>#N/A</v>
      </c>
      <c r="O50" s="56" t="e">
        <f ca="1">RTD("tt.rtd",,"TTFills","Date,Time,B/S,Exch,Product,Term,Contract,Prod Type,Price,P/F,FillQty,ExeQty,AvgPrc,TIF,Type,AlgoName,TrigPrc,Status,Account,CurrentUser,Originator,Route,TTOrderID,ParentID,TextA,TextTT","last*50",$D$11, CELL("Address",M28))</f>
        <v>#N/A</v>
      </c>
      <c r="P50" s="56" t="e">
        <f ca="1">RTD("tt.rtd",,"TTFills","Date,Time,B/S,Exch,Product,Term,Contract,Prod Type,Price,P/F,FillQty,ExeQty,AvgPrc,TIF,Type,AlgoName,TrigPrc,Status,Account,CurrentUser,Originator,Route,TTOrderID,ParentID,TextA,TextTT","last*50",$D$11, CELL("Address",N28))</f>
        <v>#N/A</v>
      </c>
      <c r="Q50" s="57" t="e">
        <f ca="1">RTD("tt.rtd",,"TTFills","Date,Time,B/S,Exch,Product,Term,Contract,Prod Type,Price,P/F,FillQty,ExeQty,AvgPrc,TIF,Type,AlgoName,TrigPrc,Status,Account,CurrentUser,Originator,Route,TTOrderID,ParentID,TextA,TextTT","last*50",$D$11, CELL("Address",O28))</f>
        <v>#N/A</v>
      </c>
      <c r="R50" s="56" t="e">
        <f ca="1">RTD("tt.rtd",,"TTFills","Date,Time,B/S,Exch,Product,Term,Contract,Prod Type,Price,P/F,FillQty,ExeQty,AvgPrc,TIF,Type,AlgoName,TrigPrc,Status,Account,CurrentUser,Originator,Route,TTOrderID,ParentID,TextA,TextTT","last*50",$D$11, CELL("Address",P28))</f>
        <v>#N/A</v>
      </c>
      <c r="S50" s="56" t="e">
        <f ca="1">RTD("tt.rtd",,"TTFills","Date,Time,B/S,Exch,Product,Term,Contract,Prod Type,Price,P/F,FillQty,ExeQty,AvgPrc,TIF,Type,AlgoName,TrigPrc,Status,Account,CurrentUser,Originator,Route,TTOrderID,ParentID,TextA,TextTT","last*50",$D$11, CELL("Address",Q28))</f>
        <v>#N/A</v>
      </c>
      <c r="T50" s="57" t="e">
        <f ca="1">RTD("tt.rtd",,"TTFills","Date,Time,B/S,Exch,Product,Term,Contract,Prod Type,Price,P/F,FillQty,ExeQty,AvgPrc,TIF,Type,AlgoName,TrigPrc,Status,Account,CurrentUser,Originator,Route,TTOrderID,ParentID,TextA,TextTT","last*50",$D$11, CELL("Address",R28))</f>
        <v>#N/A</v>
      </c>
      <c r="U50" s="57" t="e">
        <f ca="1">RTD("tt.rtd",,"TTFills","Date,Time,B/S,Exch,Product,Term,Contract,Prod Type,Price,P/F,FillQty,ExeQty,AvgPrc,TIF,Type,AlgoName,TrigPrc,Status,Account,CurrentUser,Originator,Route,TTOrderID,ParentID,TextA,TextTT","last*50",$D$11, CELL("Address",S28))</f>
        <v>#N/A</v>
      </c>
      <c r="V50" s="57" t="e">
        <f ca="1">RTD("tt.rtd",,"TTFills","Date,Time,B/S,Exch,Product,Term,Contract,Prod Type,Price,P/F,FillQty,ExeQty,AvgPrc,TIF,Type,AlgoName,TrigPrc,Status,Account,CurrentUser,Originator,Route,TTOrderID,ParentID,TextA,TextTT","last*50",$D$11, CELL("Address",T28))</f>
        <v>#N/A</v>
      </c>
      <c r="W50" s="57" t="e">
        <f ca="1">RTD("tt.rtd",,"TTFills","Date,Time,B/S,Exch,Product,Term,Contract,Prod Type,Price,P/F,FillQty,ExeQty,AvgPrc,TIF,Type,AlgoName,TrigPrc,Status,Account,CurrentUser,Originator,Route,TTOrderID,ParentID,TextA,TextTT","last*50",$D$11, CELL("Address",U28))</f>
        <v>#N/A</v>
      </c>
      <c r="X50" s="57" t="e">
        <f ca="1">RTD("tt.rtd",,"TTFills","Date,Time,B/S,Exch,Product,Term,Contract,Prod Type,Price,P/F,FillQty,ExeQty,AvgPrc,TIF,Type,AlgoName,TrigPrc,Status,Account,CurrentUser,Originator,Route,TTOrderID,ParentID,TextA,TextTT","last*50",$D$11, CELL("Address",V28))</f>
        <v>#N/A</v>
      </c>
      <c r="Y50" s="57" t="e">
        <f ca="1">RTD("tt.rtd",,"TTFills","Date,Time,B/S,Exch,Product,Term,Contract,Prod Type,Price,P/F,FillQty,ExeQty,AvgPrc,TIF,Type,AlgoName,TrigPrc,Status,Account,CurrentUser,Originator,Route,TTOrderID,ParentID,TextA,TextTT","last*50",$D$11, CELL("Address",W28))</f>
        <v>#N/A</v>
      </c>
      <c r="Z50" s="57" t="e">
        <f ca="1">RTD("tt.rtd",,"TTFills","Date,Time,B/S,Exch,Product,Term,Contract,Prod Type,Price,P/F,FillQty,ExeQty,AvgPrc,TIF,Type,AlgoName,TrigPrc,Status,Account,CurrentUser,Originator,Route,TTOrderID,ParentID,TextA,TextTT","last*50",$D$11, CELL("Address",X28))</f>
        <v>#N/A</v>
      </c>
      <c r="AA50" s="56" t="e">
        <f ca="1">RTD("tt.rtd",,"TTFills","Date,Time,B/S,Exch,Product,Term,Contract,Prod Type,Price,P/F,FillQty,ExeQty,AvgPrc,TIF,Type,AlgoName,TrigPrc,Status,Account,CurrentUser,Originator,Route,TTOrderID,ParentID,TextA,TextTT","last*50",$D$11, CELL("Address",Y28))</f>
        <v>#N/A</v>
      </c>
      <c r="AB50" s="58" t="e">
        <f ca="1">RTD("tt.rtd",,"TTFills","Date,Time,B/S,Exch,Product,Term,Contract,Prod Type,Price,P/F,FillQty,ExeQty,AvgPrc,TIF,Type,AlgoName,TrigPrc,Status,Account,CurrentUser,Originator,Route,TTOrderID,ParentID,TextA,TextTT","last*50",$D$11, CELL("Address",Z28))</f>
        <v>#N/A</v>
      </c>
      <c r="AC50" s="59" t="e">
        <f ca="1">IFERROR(VLOOKUP(Z50,AA50:AA85,1,FALSE),Z50)</f>
        <v>#N/A</v>
      </c>
      <c r="AD50" s="59" t="e">
        <f t="shared" ca="1" si="1"/>
        <v>#N/A</v>
      </c>
    </row>
    <row r="51" spans="3:30" s="34" customFormat="1" x14ac:dyDescent="0.2">
      <c r="C51" s="55" t="e">
        <f ca="1">RTD("tt.rtd",,"TTFills","Date,Time,B/S,Exch,Product,Term,Contract,Prod Type,Price,P/F,FillQty,ExeQty,AvgPrc,TIF,Type,AlgoName,TrigPrc,Status,Account,CurrentUser,Originator,Route,TTOrderID,ParentID,TextA,TextTT","last*50",$D$11, CELL("Address",A29))</f>
        <v>#N/A</v>
      </c>
      <c r="D51" s="56" t="e">
        <f ca="1">RTD("tt.rtd",,"TTFills","Date,Time,B/S,Exch,Product,Term,Contract,Prod Type,Price,P/F,FillQty,ExeQty,AvgPrc,TIF,Type,AlgoName,TrigPrc,Status,Account,CurrentUser,Originator,Route,TTOrderID,ParentID,TextA,TextTT","last*50",$D$11, CELL("Address",B29))</f>
        <v>#N/A</v>
      </c>
      <c r="E51" s="56" t="e">
        <f ca="1">RTD("tt.rtd",,"TTFills","Date,Time,B/S,Exch,Product,Term,Contract,Prod Type,Price,P/F,FillQty,ExeQty,AvgPrc,TIF,Type,AlgoName,TrigPrc,Status,Account,CurrentUser,Originator,Route,TTOrderID,ParentID,TextA,TextTT","last*50",$D$11, CELL("Address",C29))</f>
        <v>#N/A</v>
      </c>
      <c r="F51" s="56" t="e">
        <f ca="1">RTD("tt.rtd",,"TTFills","Date,Time,B/S,Exch,Product,Term,Contract,Prod Type,Price,P/F,FillQty,ExeQty,AvgPrc,TIF,Type,AlgoName,TrigPrc,Status,Account,CurrentUser,Originator,Route,TTOrderID,ParentID,TextA,TextTT","last*50",$D$11, CELL("Address",D29))</f>
        <v>#N/A</v>
      </c>
      <c r="G51" s="57" t="e">
        <f ca="1">RTD("tt.rtd",,"TTFills","Date,Time,B/S,Exch,Product,Term,Contract,Prod Type,Price,P/F,FillQty,ExeQty,AvgPrc,TIF,Type,AlgoName,TrigPrc,Status,Account,CurrentUser,Originator,Route,TTOrderID,ParentID,TextA,TextTT","last*50",$D$11, CELL("Address",E29))</f>
        <v>#N/A</v>
      </c>
      <c r="H51" s="57" t="e">
        <f ca="1">RTD("tt.rtd",,"TTFills","Date,Time,B/S,Exch,Product,Term,Contract,Prod Type,Price,P/F,FillQty,ExeQty,AvgPrc,TIF,Type,AlgoName,TrigPrc,Status,Account,CurrentUser,Originator,Route,TTOrderID,ParentID,TextA,TextTT","last*50",$D$11, CELL("Address",F29))</f>
        <v>#N/A</v>
      </c>
      <c r="I51" s="57" t="e">
        <f ca="1">RTD("tt.rtd",,"TTFills","Date,Time,B/S,Exch,Product,Term,Contract,Prod Type,Price,P/F,FillQty,ExeQty,AvgPrc,TIF,Type,AlgoName,TrigPrc,Status,Account,CurrentUser,Originator,Route,TTOrderID,ParentID,TextA,TextTT","last*50",$D$11, CELL("Address",G29))</f>
        <v>#N/A</v>
      </c>
      <c r="J51" s="57" t="e">
        <f ca="1">RTD("tt.rtd",,"TTFills","Date,Time,B/S,Exch,Product,Term,Contract,Prod Type,Price,P/F,FillQty,ExeQty,AvgPrc,TIF,Type,AlgoName,TrigPrc,Status,Account,CurrentUser,Originator,Route,TTOrderID,ParentID,TextA,TextTT","last*50",$D$11, CELL("Address",H29))</f>
        <v>#N/A</v>
      </c>
      <c r="K51" s="56" t="e">
        <f ca="1">RTD("tt.rtd",,"TTFills","Date,Time,B/S,Exch,Product,Term,Contract,Prod Type,Price,P/F,FillQty,ExeQty,AvgPrc,TIF,Type,AlgoName,TrigPrc,Status,Account,CurrentUser,Originator,Route,TTOrderID,ParentID,TextA,TextTT","last*50",$D$11, CELL("Address",I29))</f>
        <v>#N/A</v>
      </c>
      <c r="L51" s="56" t="e">
        <f ca="1">RTD("tt.rtd",,"TTFills","Date,Time,B/S,Exch,Product,Term,Contract,Prod Type,Price,P/F,FillQty,ExeQty,AvgPrc,TIF,Type,AlgoName,TrigPrc,Status,Account,CurrentUser,Originator,Route,TTOrderID,ParentID,TextA,TextTT","last*50",$D$11, CELL("Address",J29))</f>
        <v>#N/A</v>
      </c>
      <c r="M51" s="56" t="e">
        <f ca="1">RTD("tt.rtd",,"TTFills","Date,Time,B/S,Exch,Product,Term,Contract,Prod Type,Price,P/F,FillQty,ExeQty,AvgPrc,TIF,Type,AlgoName,TrigPrc,Status,Account,CurrentUser,Originator,Route,TTOrderID,ParentID,TextA,TextTT","last*50",$D$11, CELL("Address",K29))</f>
        <v>#N/A</v>
      </c>
      <c r="N51" s="56" t="e">
        <f ca="1">RTD("tt.rtd",,"TTFills","Date,Time,B/S,Exch,Product,Term,Contract,Prod Type,Price,P/F,FillQty,ExeQty,AvgPrc,TIF,Type,AlgoName,TrigPrc,Status,Account,CurrentUser,Originator,Route,TTOrderID,ParentID,TextA,TextTT","last*50",$D$11, CELL("Address",L29))</f>
        <v>#N/A</v>
      </c>
      <c r="O51" s="56" t="e">
        <f ca="1">RTD("tt.rtd",,"TTFills","Date,Time,B/S,Exch,Product,Term,Contract,Prod Type,Price,P/F,FillQty,ExeQty,AvgPrc,TIF,Type,AlgoName,TrigPrc,Status,Account,CurrentUser,Originator,Route,TTOrderID,ParentID,TextA,TextTT","last*50",$D$11, CELL("Address",M29))</f>
        <v>#N/A</v>
      </c>
      <c r="P51" s="56" t="e">
        <f ca="1">RTD("tt.rtd",,"TTFills","Date,Time,B/S,Exch,Product,Term,Contract,Prod Type,Price,P/F,FillQty,ExeQty,AvgPrc,TIF,Type,AlgoName,TrigPrc,Status,Account,CurrentUser,Originator,Route,TTOrderID,ParentID,TextA,TextTT","last*50",$D$11, CELL("Address",N29))</f>
        <v>#N/A</v>
      </c>
      <c r="Q51" s="57" t="e">
        <f ca="1">RTD("tt.rtd",,"TTFills","Date,Time,B/S,Exch,Product,Term,Contract,Prod Type,Price,P/F,FillQty,ExeQty,AvgPrc,TIF,Type,AlgoName,TrigPrc,Status,Account,CurrentUser,Originator,Route,TTOrderID,ParentID,TextA,TextTT","last*50",$D$11, CELL("Address",O29))</f>
        <v>#N/A</v>
      </c>
      <c r="R51" s="56" t="e">
        <f ca="1">RTD("tt.rtd",,"TTFills","Date,Time,B/S,Exch,Product,Term,Contract,Prod Type,Price,P/F,FillQty,ExeQty,AvgPrc,TIF,Type,AlgoName,TrigPrc,Status,Account,CurrentUser,Originator,Route,TTOrderID,ParentID,TextA,TextTT","last*50",$D$11, CELL("Address",P29))</f>
        <v>#N/A</v>
      </c>
      <c r="S51" s="56" t="e">
        <f ca="1">RTD("tt.rtd",,"TTFills","Date,Time,B/S,Exch,Product,Term,Contract,Prod Type,Price,P/F,FillQty,ExeQty,AvgPrc,TIF,Type,AlgoName,TrigPrc,Status,Account,CurrentUser,Originator,Route,TTOrderID,ParentID,TextA,TextTT","last*50",$D$11, CELL("Address",Q29))</f>
        <v>#N/A</v>
      </c>
      <c r="T51" s="57" t="e">
        <f ca="1">RTD("tt.rtd",,"TTFills","Date,Time,B/S,Exch,Product,Term,Contract,Prod Type,Price,P/F,FillQty,ExeQty,AvgPrc,TIF,Type,AlgoName,TrigPrc,Status,Account,CurrentUser,Originator,Route,TTOrderID,ParentID,TextA,TextTT","last*50",$D$11, CELL("Address",R29))</f>
        <v>#N/A</v>
      </c>
      <c r="U51" s="57" t="e">
        <f ca="1">RTD("tt.rtd",,"TTFills","Date,Time,B/S,Exch,Product,Term,Contract,Prod Type,Price,P/F,FillQty,ExeQty,AvgPrc,TIF,Type,AlgoName,TrigPrc,Status,Account,CurrentUser,Originator,Route,TTOrderID,ParentID,TextA,TextTT","last*50",$D$11, CELL("Address",S29))</f>
        <v>#N/A</v>
      </c>
      <c r="V51" s="57" t="e">
        <f ca="1">RTD("tt.rtd",,"TTFills","Date,Time,B/S,Exch,Product,Term,Contract,Prod Type,Price,P/F,FillQty,ExeQty,AvgPrc,TIF,Type,AlgoName,TrigPrc,Status,Account,CurrentUser,Originator,Route,TTOrderID,ParentID,TextA,TextTT","last*50",$D$11, CELL("Address",T29))</f>
        <v>#N/A</v>
      </c>
      <c r="W51" s="57" t="e">
        <f ca="1">RTD("tt.rtd",,"TTFills","Date,Time,B/S,Exch,Product,Term,Contract,Prod Type,Price,P/F,FillQty,ExeQty,AvgPrc,TIF,Type,AlgoName,TrigPrc,Status,Account,CurrentUser,Originator,Route,TTOrderID,ParentID,TextA,TextTT","last*50",$D$11, CELL("Address",U29))</f>
        <v>#N/A</v>
      </c>
      <c r="X51" s="57" t="e">
        <f ca="1">RTD("tt.rtd",,"TTFills","Date,Time,B/S,Exch,Product,Term,Contract,Prod Type,Price,P/F,FillQty,ExeQty,AvgPrc,TIF,Type,AlgoName,TrigPrc,Status,Account,CurrentUser,Originator,Route,TTOrderID,ParentID,TextA,TextTT","last*50",$D$11, CELL("Address",V29))</f>
        <v>#N/A</v>
      </c>
      <c r="Y51" s="57" t="e">
        <f ca="1">RTD("tt.rtd",,"TTFills","Date,Time,B/S,Exch,Product,Term,Contract,Prod Type,Price,P/F,FillQty,ExeQty,AvgPrc,TIF,Type,AlgoName,TrigPrc,Status,Account,CurrentUser,Originator,Route,TTOrderID,ParentID,TextA,TextTT","last*50",$D$11, CELL("Address",W29))</f>
        <v>#N/A</v>
      </c>
      <c r="Z51" s="57" t="e">
        <f ca="1">RTD("tt.rtd",,"TTFills","Date,Time,B/S,Exch,Product,Term,Contract,Prod Type,Price,P/F,FillQty,ExeQty,AvgPrc,TIF,Type,AlgoName,TrigPrc,Status,Account,CurrentUser,Originator,Route,TTOrderID,ParentID,TextA,TextTT","last*50",$D$11, CELL("Address",X29))</f>
        <v>#N/A</v>
      </c>
      <c r="AA51" s="56" t="e">
        <f ca="1">RTD("tt.rtd",,"TTFills","Date,Time,B/S,Exch,Product,Term,Contract,Prod Type,Price,P/F,FillQty,ExeQty,AvgPrc,TIF,Type,AlgoName,TrigPrc,Status,Account,CurrentUser,Originator,Route,TTOrderID,ParentID,TextA,TextTT","last*50",$D$11, CELL("Address",Y29))</f>
        <v>#N/A</v>
      </c>
      <c r="AB51" s="58" t="e">
        <f ca="1">RTD("tt.rtd",,"TTFills","Date,Time,B/S,Exch,Product,Term,Contract,Prod Type,Price,P/F,FillQty,ExeQty,AvgPrc,TIF,Type,AlgoName,TrigPrc,Status,Account,CurrentUser,Originator,Route,TTOrderID,ParentID,TextA,TextTT","last*50",$D$11, CELL("Address",Z29))</f>
        <v>#N/A</v>
      </c>
      <c r="AC51" s="59" t="e">
        <f ca="1">IFERROR(VLOOKUP(Z51,AA51:AA85,1,FALSE),Z51)</f>
        <v>#N/A</v>
      </c>
      <c r="AD51" s="59" t="e">
        <f t="shared" ca="1" si="1"/>
        <v>#N/A</v>
      </c>
    </row>
    <row r="52" spans="3:30" s="34" customFormat="1" x14ac:dyDescent="0.2">
      <c r="C52" s="55" t="e">
        <f ca="1">RTD("tt.rtd",,"TTFills","Date,Time,B/S,Exch,Product,Term,Contract,Prod Type,Price,P/F,FillQty,ExeQty,AvgPrc,TIF,Type,AlgoName,TrigPrc,Status,Account,CurrentUser,Originator,Route,TTOrderID,ParentID,TextA,TextTT","last*50",$D$11, CELL("Address",A30))</f>
        <v>#N/A</v>
      </c>
      <c r="D52" s="56" t="e">
        <f ca="1">RTD("tt.rtd",,"TTFills","Date,Time,B/S,Exch,Product,Term,Contract,Prod Type,Price,P/F,FillQty,ExeQty,AvgPrc,TIF,Type,AlgoName,TrigPrc,Status,Account,CurrentUser,Originator,Route,TTOrderID,ParentID,TextA,TextTT","last*50",$D$11, CELL("Address",B30))</f>
        <v>#N/A</v>
      </c>
      <c r="E52" s="56" t="e">
        <f ca="1">RTD("tt.rtd",,"TTFills","Date,Time,B/S,Exch,Product,Term,Contract,Prod Type,Price,P/F,FillQty,ExeQty,AvgPrc,TIF,Type,AlgoName,TrigPrc,Status,Account,CurrentUser,Originator,Route,TTOrderID,ParentID,TextA,TextTT","last*50",$D$11, CELL("Address",C30))</f>
        <v>#N/A</v>
      </c>
      <c r="F52" s="56" t="e">
        <f ca="1">RTD("tt.rtd",,"TTFills","Date,Time,B/S,Exch,Product,Term,Contract,Prod Type,Price,P/F,FillQty,ExeQty,AvgPrc,TIF,Type,AlgoName,TrigPrc,Status,Account,CurrentUser,Originator,Route,TTOrderID,ParentID,TextA,TextTT","last*50",$D$11, CELL("Address",D30))</f>
        <v>#N/A</v>
      </c>
      <c r="G52" s="57" t="e">
        <f ca="1">RTD("tt.rtd",,"TTFills","Date,Time,B/S,Exch,Product,Term,Contract,Prod Type,Price,P/F,FillQty,ExeQty,AvgPrc,TIF,Type,AlgoName,TrigPrc,Status,Account,CurrentUser,Originator,Route,TTOrderID,ParentID,TextA,TextTT","last*50",$D$11, CELL("Address",E30))</f>
        <v>#N/A</v>
      </c>
      <c r="H52" s="57" t="e">
        <f ca="1">RTD("tt.rtd",,"TTFills","Date,Time,B/S,Exch,Product,Term,Contract,Prod Type,Price,P/F,FillQty,ExeQty,AvgPrc,TIF,Type,AlgoName,TrigPrc,Status,Account,CurrentUser,Originator,Route,TTOrderID,ParentID,TextA,TextTT","last*50",$D$11, CELL("Address",F30))</f>
        <v>#N/A</v>
      </c>
      <c r="I52" s="57" t="e">
        <f ca="1">RTD("tt.rtd",,"TTFills","Date,Time,B/S,Exch,Product,Term,Contract,Prod Type,Price,P/F,FillQty,ExeQty,AvgPrc,TIF,Type,AlgoName,TrigPrc,Status,Account,CurrentUser,Originator,Route,TTOrderID,ParentID,TextA,TextTT","last*50",$D$11, CELL("Address",G30))</f>
        <v>#N/A</v>
      </c>
      <c r="J52" s="57" t="e">
        <f ca="1">RTD("tt.rtd",,"TTFills","Date,Time,B/S,Exch,Product,Term,Contract,Prod Type,Price,P/F,FillQty,ExeQty,AvgPrc,TIF,Type,AlgoName,TrigPrc,Status,Account,CurrentUser,Originator,Route,TTOrderID,ParentID,TextA,TextTT","last*50",$D$11, CELL("Address",H30))</f>
        <v>#N/A</v>
      </c>
      <c r="K52" s="56" t="e">
        <f ca="1">RTD("tt.rtd",,"TTFills","Date,Time,B/S,Exch,Product,Term,Contract,Prod Type,Price,P/F,FillQty,ExeQty,AvgPrc,TIF,Type,AlgoName,TrigPrc,Status,Account,CurrentUser,Originator,Route,TTOrderID,ParentID,TextA,TextTT","last*50",$D$11, CELL("Address",I30))</f>
        <v>#N/A</v>
      </c>
      <c r="L52" s="56" t="e">
        <f ca="1">RTD("tt.rtd",,"TTFills","Date,Time,B/S,Exch,Product,Term,Contract,Prod Type,Price,P/F,FillQty,ExeQty,AvgPrc,TIF,Type,AlgoName,TrigPrc,Status,Account,CurrentUser,Originator,Route,TTOrderID,ParentID,TextA,TextTT","last*50",$D$11, CELL("Address",J30))</f>
        <v>#N/A</v>
      </c>
      <c r="M52" s="56" t="e">
        <f ca="1">RTD("tt.rtd",,"TTFills","Date,Time,B/S,Exch,Product,Term,Contract,Prod Type,Price,P/F,FillQty,ExeQty,AvgPrc,TIF,Type,AlgoName,TrigPrc,Status,Account,CurrentUser,Originator,Route,TTOrderID,ParentID,TextA,TextTT","last*50",$D$11, CELL("Address",K30))</f>
        <v>#N/A</v>
      </c>
      <c r="N52" s="56" t="e">
        <f ca="1">RTD("tt.rtd",,"TTFills","Date,Time,B/S,Exch,Product,Term,Contract,Prod Type,Price,P/F,FillQty,ExeQty,AvgPrc,TIF,Type,AlgoName,TrigPrc,Status,Account,CurrentUser,Originator,Route,TTOrderID,ParentID,TextA,TextTT","last*50",$D$11, CELL("Address",L30))</f>
        <v>#N/A</v>
      </c>
      <c r="O52" s="56" t="e">
        <f ca="1">RTD("tt.rtd",,"TTFills","Date,Time,B/S,Exch,Product,Term,Contract,Prod Type,Price,P/F,FillQty,ExeQty,AvgPrc,TIF,Type,AlgoName,TrigPrc,Status,Account,CurrentUser,Originator,Route,TTOrderID,ParentID,TextA,TextTT","last*50",$D$11, CELL("Address",M30))</f>
        <v>#N/A</v>
      </c>
      <c r="P52" s="56" t="e">
        <f ca="1">RTD("tt.rtd",,"TTFills","Date,Time,B/S,Exch,Product,Term,Contract,Prod Type,Price,P/F,FillQty,ExeQty,AvgPrc,TIF,Type,AlgoName,TrigPrc,Status,Account,CurrentUser,Originator,Route,TTOrderID,ParentID,TextA,TextTT","last*50",$D$11, CELL("Address",N30))</f>
        <v>#N/A</v>
      </c>
      <c r="Q52" s="57" t="e">
        <f ca="1">RTD("tt.rtd",,"TTFills","Date,Time,B/S,Exch,Product,Term,Contract,Prod Type,Price,P/F,FillQty,ExeQty,AvgPrc,TIF,Type,AlgoName,TrigPrc,Status,Account,CurrentUser,Originator,Route,TTOrderID,ParentID,TextA,TextTT","last*50",$D$11, CELL("Address",O30))</f>
        <v>#N/A</v>
      </c>
      <c r="R52" s="56" t="e">
        <f ca="1">RTD("tt.rtd",,"TTFills","Date,Time,B/S,Exch,Product,Term,Contract,Prod Type,Price,P/F,FillQty,ExeQty,AvgPrc,TIF,Type,AlgoName,TrigPrc,Status,Account,CurrentUser,Originator,Route,TTOrderID,ParentID,TextA,TextTT","last*50",$D$11, CELL("Address",P30))</f>
        <v>#N/A</v>
      </c>
      <c r="S52" s="56" t="e">
        <f ca="1">RTD("tt.rtd",,"TTFills","Date,Time,B/S,Exch,Product,Term,Contract,Prod Type,Price,P/F,FillQty,ExeQty,AvgPrc,TIF,Type,AlgoName,TrigPrc,Status,Account,CurrentUser,Originator,Route,TTOrderID,ParentID,TextA,TextTT","last*50",$D$11, CELL("Address",Q30))</f>
        <v>#N/A</v>
      </c>
      <c r="T52" s="57" t="e">
        <f ca="1">RTD("tt.rtd",,"TTFills","Date,Time,B/S,Exch,Product,Term,Contract,Prod Type,Price,P/F,FillQty,ExeQty,AvgPrc,TIF,Type,AlgoName,TrigPrc,Status,Account,CurrentUser,Originator,Route,TTOrderID,ParentID,TextA,TextTT","last*50",$D$11, CELL("Address",R30))</f>
        <v>#N/A</v>
      </c>
      <c r="U52" s="57" t="e">
        <f ca="1">RTD("tt.rtd",,"TTFills","Date,Time,B/S,Exch,Product,Term,Contract,Prod Type,Price,P/F,FillQty,ExeQty,AvgPrc,TIF,Type,AlgoName,TrigPrc,Status,Account,CurrentUser,Originator,Route,TTOrderID,ParentID,TextA,TextTT","last*50",$D$11, CELL("Address",S30))</f>
        <v>#N/A</v>
      </c>
      <c r="V52" s="57" t="e">
        <f ca="1">RTD("tt.rtd",,"TTFills","Date,Time,B/S,Exch,Product,Term,Contract,Prod Type,Price,P/F,FillQty,ExeQty,AvgPrc,TIF,Type,AlgoName,TrigPrc,Status,Account,CurrentUser,Originator,Route,TTOrderID,ParentID,TextA,TextTT","last*50",$D$11, CELL("Address",T30))</f>
        <v>#N/A</v>
      </c>
      <c r="W52" s="57" t="e">
        <f ca="1">RTD("tt.rtd",,"TTFills","Date,Time,B/S,Exch,Product,Term,Contract,Prod Type,Price,P/F,FillQty,ExeQty,AvgPrc,TIF,Type,AlgoName,TrigPrc,Status,Account,CurrentUser,Originator,Route,TTOrderID,ParentID,TextA,TextTT","last*50",$D$11, CELL("Address",U30))</f>
        <v>#N/A</v>
      </c>
      <c r="X52" s="57" t="e">
        <f ca="1">RTD("tt.rtd",,"TTFills","Date,Time,B/S,Exch,Product,Term,Contract,Prod Type,Price,P/F,FillQty,ExeQty,AvgPrc,TIF,Type,AlgoName,TrigPrc,Status,Account,CurrentUser,Originator,Route,TTOrderID,ParentID,TextA,TextTT","last*50",$D$11, CELL("Address",V30))</f>
        <v>#N/A</v>
      </c>
      <c r="Y52" s="57" t="e">
        <f ca="1">RTD("tt.rtd",,"TTFills","Date,Time,B/S,Exch,Product,Term,Contract,Prod Type,Price,P/F,FillQty,ExeQty,AvgPrc,TIF,Type,AlgoName,TrigPrc,Status,Account,CurrentUser,Originator,Route,TTOrderID,ParentID,TextA,TextTT","last*50",$D$11, CELL("Address",W30))</f>
        <v>#N/A</v>
      </c>
      <c r="Z52" s="57" t="e">
        <f ca="1">RTD("tt.rtd",,"TTFills","Date,Time,B/S,Exch,Product,Term,Contract,Prod Type,Price,P/F,FillQty,ExeQty,AvgPrc,TIF,Type,AlgoName,TrigPrc,Status,Account,CurrentUser,Originator,Route,TTOrderID,ParentID,TextA,TextTT","last*50",$D$11, CELL("Address",X30))</f>
        <v>#N/A</v>
      </c>
      <c r="AA52" s="56" t="e">
        <f ca="1">RTD("tt.rtd",,"TTFills","Date,Time,B/S,Exch,Product,Term,Contract,Prod Type,Price,P/F,FillQty,ExeQty,AvgPrc,TIF,Type,AlgoName,TrigPrc,Status,Account,CurrentUser,Originator,Route,TTOrderID,ParentID,TextA,TextTT","last*50",$D$11, CELL("Address",Y30))</f>
        <v>#N/A</v>
      </c>
      <c r="AB52" s="58" t="e">
        <f ca="1">RTD("tt.rtd",,"TTFills","Date,Time,B/S,Exch,Product,Term,Contract,Prod Type,Price,P/F,FillQty,ExeQty,AvgPrc,TIF,Type,AlgoName,TrigPrc,Status,Account,CurrentUser,Originator,Route,TTOrderID,ParentID,TextA,TextTT","last*50",$D$11, CELL("Address",Z30))</f>
        <v>#N/A</v>
      </c>
      <c r="AC52" s="59" t="e">
        <f ca="1">IFERROR(VLOOKUP(Z52,AA52:AA85,1,FALSE),Z52)</f>
        <v>#N/A</v>
      </c>
      <c r="AD52" s="59" t="e">
        <f t="shared" ca="1" si="1"/>
        <v>#N/A</v>
      </c>
    </row>
    <row r="53" spans="3:30" s="34" customFormat="1" x14ac:dyDescent="0.2">
      <c r="C53" s="55" t="e">
        <f ca="1">RTD("tt.rtd",,"TTFills","Date,Time,B/S,Exch,Product,Term,Contract,Prod Type,Price,P/F,FillQty,ExeQty,AvgPrc,TIF,Type,AlgoName,TrigPrc,Status,Account,CurrentUser,Originator,Route,TTOrderID,ParentID,TextA,TextTT","last*50",$D$11, CELL("Address",A31))</f>
        <v>#N/A</v>
      </c>
      <c r="D53" s="56" t="e">
        <f ca="1">RTD("tt.rtd",,"TTFills","Date,Time,B/S,Exch,Product,Term,Contract,Prod Type,Price,P/F,FillQty,ExeQty,AvgPrc,TIF,Type,AlgoName,TrigPrc,Status,Account,CurrentUser,Originator,Route,TTOrderID,ParentID,TextA,TextTT","last*50",$D$11, CELL("Address",B31))</f>
        <v>#N/A</v>
      </c>
      <c r="E53" s="56" t="e">
        <f ca="1">RTD("tt.rtd",,"TTFills","Date,Time,B/S,Exch,Product,Term,Contract,Prod Type,Price,P/F,FillQty,ExeQty,AvgPrc,TIF,Type,AlgoName,TrigPrc,Status,Account,CurrentUser,Originator,Route,TTOrderID,ParentID,TextA,TextTT","last*50",$D$11, CELL("Address",C31))</f>
        <v>#N/A</v>
      </c>
      <c r="F53" s="56" t="e">
        <f ca="1">RTD("tt.rtd",,"TTFills","Date,Time,B/S,Exch,Product,Term,Contract,Prod Type,Price,P/F,FillQty,ExeQty,AvgPrc,TIF,Type,AlgoName,TrigPrc,Status,Account,CurrentUser,Originator,Route,TTOrderID,ParentID,TextA,TextTT","last*50",$D$11, CELL("Address",D31))</f>
        <v>#N/A</v>
      </c>
      <c r="G53" s="57" t="e">
        <f ca="1">RTD("tt.rtd",,"TTFills","Date,Time,B/S,Exch,Product,Term,Contract,Prod Type,Price,P/F,FillQty,ExeQty,AvgPrc,TIF,Type,AlgoName,TrigPrc,Status,Account,CurrentUser,Originator,Route,TTOrderID,ParentID,TextA,TextTT","last*50",$D$11, CELL("Address",E31))</f>
        <v>#N/A</v>
      </c>
      <c r="H53" s="57" t="e">
        <f ca="1">RTD("tt.rtd",,"TTFills","Date,Time,B/S,Exch,Product,Term,Contract,Prod Type,Price,P/F,FillQty,ExeQty,AvgPrc,TIF,Type,AlgoName,TrigPrc,Status,Account,CurrentUser,Originator,Route,TTOrderID,ParentID,TextA,TextTT","last*50",$D$11, CELL("Address",F31))</f>
        <v>#N/A</v>
      </c>
      <c r="I53" s="57" t="e">
        <f ca="1">RTD("tt.rtd",,"TTFills","Date,Time,B/S,Exch,Product,Term,Contract,Prod Type,Price,P/F,FillQty,ExeQty,AvgPrc,TIF,Type,AlgoName,TrigPrc,Status,Account,CurrentUser,Originator,Route,TTOrderID,ParentID,TextA,TextTT","last*50",$D$11, CELL("Address",G31))</f>
        <v>#N/A</v>
      </c>
      <c r="J53" s="57" t="e">
        <f ca="1">RTD("tt.rtd",,"TTFills","Date,Time,B/S,Exch,Product,Term,Contract,Prod Type,Price,P/F,FillQty,ExeQty,AvgPrc,TIF,Type,AlgoName,TrigPrc,Status,Account,CurrentUser,Originator,Route,TTOrderID,ParentID,TextA,TextTT","last*50",$D$11, CELL("Address",H31))</f>
        <v>#N/A</v>
      </c>
      <c r="K53" s="56" t="e">
        <f ca="1">RTD("tt.rtd",,"TTFills","Date,Time,B/S,Exch,Product,Term,Contract,Prod Type,Price,P/F,FillQty,ExeQty,AvgPrc,TIF,Type,AlgoName,TrigPrc,Status,Account,CurrentUser,Originator,Route,TTOrderID,ParentID,TextA,TextTT","last*50",$D$11, CELL("Address",I31))</f>
        <v>#N/A</v>
      </c>
      <c r="L53" s="56" t="e">
        <f ca="1">RTD("tt.rtd",,"TTFills","Date,Time,B/S,Exch,Product,Term,Contract,Prod Type,Price,P/F,FillQty,ExeQty,AvgPrc,TIF,Type,AlgoName,TrigPrc,Status,Account,CurrentUser,Originator,Route,TTOrderID,ParentID,TextA,TextTT","last*50",$D$11, CELL("Address",J31))</f>
        <v>#N/A</v>
      </c>
      <c r="M53" s="56" t="e">
        <f ca="1">RTD("tt.rtd",,"TTFills","Date,Time,B/S,Exch,Product,Term,Contract,Prod Type,Price,P/F,FillQty,ExeQty,AvgPrc,TIF,Type,AlgoName,TrigPrc,Status,Account,CurrentUser,Originator,Route,TTOrderID,ParentID,TextA,TextTT","last*50",$D$11, CELL("Address",K31))</f>
        <v>#N/A</v>
      </c>
      <c r="N53" s="56" t="e">
        <f ca="1">RTD("tt.rtd",,"TTFills","Date,Time,B/S,Exch,Product,Term,Contract,Prod Type,Price,P/F,FillQty,ExeQty,AvgPrc,TIF,Type,AlgoName,TrigPrc,Status,Account,CurrentUser,Originator,Route,TTOrderID,ParentID,TextA,TextTT","last*50",$D$11, CELL("Address",L31))</f>
        <v>#N/A</v>
      </c>
      <c r="O53" s="56" t="e">
        <f ca="1">RTD("tt.rtd",,"TTFills","Date,Time,B/S,Exch,Product,Term,Contract,Prod Type,Price,P/F,FillQty,ExeQty,AvgPrc,TIF,Type,AlgoName,TrigPrc,Status,Account,CurrentUser,Originator,Route,TTOrderID,ParentID,TextA,TextTT","last*50",$D$11, CELL("Address",M31))</f>
        <v>#N/A</v>
      </c>
      <c r="P53" s="56" t="e">
        <f ca="1">RTD("tt.rtd",,"TTFills","Date,Time,B/S,Exch,Product,Term,Contract,Prod Type,Price,P/F,FillQty,ExeQty,AvgPrc,TIF,Type,AlgoName,TrigPrc,Status,Account,CurrentUser,Originator,Route,TTOrderID,ParentID,TextA,TextTT","last*50",$D$11, CELL("Address",N31))</f>
        <v>#N/A</v>
      </c>
      <c r="Q53" s="57" t="e">
        <f ca="1">RTD("tt.rtd",,"TTFills","Date,Time,B/S,Exch,Product,Term,Contract,Prod Type,Price,P/F,FillQty,ExeQty,AvgPrc,TIF,Type,AlgoName,TrigPrc,Status,Account,CurrentUser,Originator,Route,TTOrderID,ParentID,TextA,TextTT","last*50",$D$11, CELL("Address",O31))</f>
        <v>#N/A</v>
      </c>
      <c r="R53" s="56" t="e">
        <f ca="1">RTD("tt.rtd",,"TTFills","Date,Time,B/S,Exch,Product,Term,Contract,Prod Type,Price,P/F,FillQty,ExeQty,AvgPrc,TIF,Type,AlgoName,TrigPrc,Status,Account,CurrentUser,Originator,Route,TTOrderID,ParentID,TextA,TextTT","last*50",$D$11, CELL("Address",P31))</f>
        <v>#N/A</v>
      </c>
      <c r="S53" s="56" t="e">
        <f ca="1">RTD("tt.rtd",,"TTFills","Date,Time,B/S,Exch,Product,Term,Contract,Prod Type,Price,P/F,FillQty,ExeQty,AvgPrc,TIF,Type,AlgoName,TrigPrc,Status,Account,CurrentUser,Originator,Route,TTOrderID,ParentID,TextA,TextTT","last*50",$D$11, CELL("Address",Q31))</f>
        <v>#N/A</v>
      </c>
      <c r="T53" s="57" t="e">
        <f ca="1">RTD("tt.rtd",,"TTFills","Date,Time,B/S,Exch,Product,Term,Contract,Prod Type,Price,P/F,FillQty,ExeQty,AvgPrc,TIF,Type,AlgoName,TrigPrc,Status,Account,CurrentUser,Originator,Route,TTOrderID,ParentID,TextA,TextTT","last*50",$D$11, CELL("Address",R31))</f>
        <v>#N/A</v>
      </c>
      <c r="U53" s="57" t="e">
        <f ca="1">RTD("tt.rtd",,"TTFills","Date,Time,B/S,Exch,Product,Term,Contract,Prod Type,Price,P/F,FillQty,ExeQty,AvgPrc,TIF,Type,AlgoName,TrigPrc,Status,Account,CurrentUser,Originator,Route,TTOrderID,ParentID,TextA,TextTT","last*50",$D$11, CELL("Address",S31))</f>
        <v>#N/A</v>
      </c>
      <c r="V53" s="57" t="e">
        <f ca="1">RTD("tt.rtd",,"TTFills","Date,Time,B/S,Exch,Product,Term,Contract,Prod Type,Price,P/F,FillQty,ExeQty,AvgPrc,TIF,Type,AlgoName,TrigPrc,Status,Account,CurrentUser,Originator,Route,TTOrderID,ParentID,TextA,TextTT","last*50",$D$11, CELL("Address",T31))</f>
        <v>#N/A</v>
      </c>
      <c r="W53" s="57" t="e">
        <f ca="1">RTD("tt.rtd",,"TTFills","Date,Time,B/S,Exch,Product,Term,Contract,Prod Type,Price,P/F,FillQty,ExeQty,AvgPrc,TIF,Type,AlgoName,TrigPrc,Status,Account,CurrentUser,Originator,Route,TTOrderID,ParentID,TextA,TextTT","last*50",$D$11, CELL("Address",U31))</f>
        <v>#N/A</v>
      </c>
      <c r="X53" s="57" t="e">
        <f ca="1">RTD("tt.rtd",,"TTFills","Date,Time,B/S,Exch,Product,Term,Contract,Prod Type,Price,P/F,FillQty,ExeQty,AvgPrc,TIF,Type,AlgoName,TrigPrc,Status,Account,CurrentUser,Originator,Route,TTOrderID,ParentID,TextA,TextTT","last*50",$D$11, CELL("Address",V31))</f>
        <v>#N/A</v>
      </c>
      <c r="Y53" s="57" t="e">
        <f ca="1">RTD("tt.rtd",,"TTFills","Date,Time,B/S,Exch,Product,Term,Contract,Prod Type,Price,P/F,FillQty,ExeQty,AvgPrc,TIF,Type,AlgoName,TrigPrc,Status,Account,CurrentUser,Originator,Route,TTOrderID,ParentID,TextA,TextTT","last*50",$D$11, CELL("Address",W31))</f>
        <v>#N/A</v>
      </c>
      <c r="Z53" s="57" t="e">
        <f ca="1">RTD("tt.rtd",,"TTFills","Date,Time,B/S,Exch,Product,Term,Contract,Prod Type,Price,P/F,FillQty,ExeQty,AvgPrc,TIF,Type,AlgoName,TrigPrc,Status,Account,CurrentUser,Originator,Route,TTOrderID,ParentID,TextA,TextTT","last*50",$D$11, CELL("Address",X31))</f>
        <v>#N/A</v>
      </c>
      <c r="AA53" s="56" t="e">
        <f ca="1">RTD("tt.rtd",,"TTFills","Date,Time,B/S,Exch,Product,Term,Contract,Prod Type,Price,P/F,FillQty,ExeQty,AvgPrc,TIF,Type,AlgoName,TrigPrc,Status,Account,CurrentUser,Originator,Route,TTOrderID,ParentID,TextA,TextTT","last*50",$D$11, CELL("Address",Y31))</f>
        <v>#N/A</v>
      </c>
      <c r="AB53" s="58" t="e">
        <f ca="1">RTD("tt.rtd",,"TTFills","Date,Time,B/S,Exch,Product,Term,Contract,Prod Type,Price,P/F,FillQty,ExeQty,AvgPrc,TIF,Type,AlgoName,TrigPrc,Status,Account,CurrentUser,Originator,Route,TTOrderID,ParentID,TextA,TextTT","last*50",$D$11, CELL("Address",Z31))</f>
        <v>#N/A</v>
      </c>
      <c r="AC53" s="59" t="e">
        <f ca="1">IFERROR(VLOOKUP(Z53,AA53:AA85,1,FALSE),Z53)</f>
        <v>#N/A</v>
      </c>
      <c r="AD53" s="59" t="e">
        <f t="shared" ca="1" si="1"/>
        <v>#N/A</v>
      </c>
    </row>
    <row r="54" spans="3:30" s="34" customFormat="1" x14ac:dyDescent="0.2">
      <c r="C54" s="55" t="e">
        <f ca="1">RTD("tt.rtd",,"TTFills","Date,Time,B/S,Exch,Product,Term,Contract,Prod Type,Price,P/F,FillQty,ExeQty,AvgPrc,TIF,Type,AlgoName,TrigPrc,Status,Account,CurrentUser,Originator,Route,TTOrderID,ParentID,TextA,TextTT","last*50",$D$11, CELL("Address",A32))</f>
        <v>#N/A</v>
      </c>
      <c r="D54" s="56" t="e">
        <f ca="1">RTD("tt.rtd",,"TTFills","Date,Time,B/S,Exch,Product,Term,Contract,Prod Type,Price,P/F,FillQty,ExeQty,AvgPrc,TIF,Type,AlgoName,TrigPrc,Status,Account,CurrentUser,Originator,Route,TTOrderID,ParentID,TextA,TextTT","last*50",$D$11, CELL("Address",B32))</f>
        <v>#N/A</v>
      </c>
      <c r="E54" s="56" t="e">
        <f ca="1">RTD("tt.rtd",,"TTFills","Date,Time,B/S,Exch,Product,Term,Contract,Prod Type,Price,P/F,FillQty,ExeQty,AvgPrc,TIF,Type,AlgoName,TrigPrc,Status,Account,CurrentUser,Originator,Route,TTOrderID,ParentID,TextA,TextTT","last*50",$D$11, CELL("Address",C32))</f>
        <v>#N/A</v>
      </c>
      <c r="F54" s="56" t="e">
        <f ca="1">RTD("tt.rtd",,"TTFills","Date,Time,B/S,Exch,Product,Term,Contract,Prod Type,Price,P/F,FillQty,ExeQty,AvgPrc,TIF,Type,AlgoName,TrigPrc,Status,Account,CurrentUser,Originator,Route,TTOrderID,ParentID,TextA,TextTT","last*50",$D$11, CELL("Address",D32))</f>
        <v>#N/A</v>
      </c>
      <c r="G54" s="57" t="e">
        <f ca="1">RTD("tt.rtd",,"TTFills","Date,Time,B/S,Exch,Product,Term,Contract,Prod Type,Price,P/F,FillQty,ExeQty,AvgPrc,TIF,Type,AlgoName,TrigPrc,Status,Account,CurrentUser,Originator,Route,TTOrderID,ParentID,TextA,TextTT","last*50",$D$11, CELL("Address",E32))</f>
        <v>#N/A</v>
      </c>
      <c r="H54" s="57" t="e">
        <f ca="1">RTD("tt.rtd",,"TTFills","Date,Time,B/S,Exch,Product,Term,Contract,Prod Type,Price,P/F,FillQty,ExeQty,AvgPrc,TIF,Type,AlgoName,TrigPrc,Status,Account,CurrentUser,Originator,Route,TTOrderID,ParentID,TextA,TextTT","last*50",$D$11, CELL("Address",F32))</f>
        <v>#N/A</v>
      </c>
      <c r="I54" s="57" t="e">
        <f ca="1">RTD("tt.rtd",,"TTFills","Date,Time,B/S,Exch,Product,Term,Contract,Prod Type,Price,P/F,FillQty,ExeQty,AvgPrc,TIF,Type,AlgoName,TrigPrc,Status,Account,CurrentUser,Originator,Route,TTOrderID,ParentID,TextA,TextTT","last*50",$D$11, CELL("Address",G32))</f>
        <v>#N/A</v>
      </c>
      <c r="J54" s="57" t="e">
        <f ca="1">RTD("tt.rtd",,"TTFills","Date,Time,B/S,Exch,Product,Term,Contract,Prod Type,Price,P/F,FillQty,ExeQty,AvgPrc,TIF,Type,AlgoName,TrigPrc,Status,Account,CurrentUser,Originator,Route,TTOrderID,ParentID,TextA,TextTT","last*50",$D$11, CELL("Address",H32))</f>
        <v>#N/A</v>
      </c>
      <c r="K54" s="56" t="e">
        <f ca="1">RTD("tt.rtd",,"TTFills","Date,Time,B/S,Exch,Product,Term,Contract,Prod Type,Price,P/F,FillQty,ExeQty,AvgPrc,TIF,Type,AlgoName,TrigPrc,Status,Account,CurrentUser,Originator,Route,TTOrderID,ParentID,TextA,TextTT","last*50",$D$11, CELL("Address",I32))</f>
        <v>#N/A</v>
      </c>
      <c r="L54" s="56" t="e">
        <f ca="1">RTD("tt.rtd",,"TTFills","Date,Time,B/S,Exch,Product,Term,Contract,Prod Type,Price,P/F,FillQty,ExeQty,AvgPrc,TIF,Type,AlgoName,TrigPrc,Status,Account,CurrentUser,Originator,Route,TTOrderID,ParentID,TextA,TextTT","last*50",$D$11, CELL("Address",J32))</f>
        <v>#N/A</v>
      </c>
      <c r="M54" s="56" t="e">
        <f ca="1">RTD("tt.rtd",,"TTFills","Date,Time,B/S,Exch,Product,Term,Contract,Prod Type,Price,P/F,FillQty,ExeQty,AvgPrc,TIF,Type,AlgoName,TrigPrc,Status,Account,CurrentUser,Originator,Route,TTOrderID,ParentID,TextA,TextTT","last*50",$D$11, CELL("Address",K32))</f>
        <v>#N/A</v>
      </c>
      <c r="N54" s="56" t="e">
        <f ca="1">RTD("tt.rtd",,"TTFills","Date,Time,B/S,Exch,Product,Term,Contract,Prod Type,Price,P/F,FillQty,ExeQty,AvgPrc,TIF,Type,AlgoName,TrigPrc,Status,Account,CurrentUser,Originator,Route,TTOrderID,ParentID,TextA,TextTT","last*50",$D$11, CELL("Address",L32))</f>
        <v>#N/A</v>
      </c>
      <c r="O54" s="56" t="e">
        <f ca="1">RTD("tt.rtd",,"TTFills","Date,Time,B/S,Exch,Product,Term,Contract,Prod Type,Price,P/F,FillQty,ExeQty,AvgPrc,TIF,Type,AlgoName,TrigPrc,Status,Account,CurrentUser,Originator,Route,TTOrderID,ParentID,TextA,TextTT","last*50",$D$11, CELL("Address",M32))</f>
        <v>#N/A</v>
      </c>
      <c r="P54" s="56" t="e">
        <f ca="1">RTD("tt.rtd",,"TTFills","Date,Time,B/S,Exch,Product,Term,Contract,Prod Type,Price,P/F,FillQty,ExeQty,AvgPrc,TIF,Type,AlgoName,TrigPrc,Status,Account,CurrentUser,Originator,Route,TTOrderID,ParentID,TextA,TextTT","last*50",$D$11, CELL("Address",N32))</f>
        <v>#N/A</v>
      </c>
      <c r="Q54" s="57" t="e">
        <f ca="1">RTD("tt.rtd",,"TTFills","Date,Time,B/S,Exch,Product,Term,Contract,Prod Type,Price,P/F,FillQty,ExeQty,AvgPrc,TIF,Type,AlgoName,TrigPrc,Status,Account,CurrentUser,Originator,Route,TTOrderID,ParentID,TextA,TextTT","last*50",$D$11, CELL("Address",O32))</f>
        <v>#N/A</v>
      </c>
      <c r="R54" s="56" t="e">
        <f ca="1">RTD("tt.rtd",,"TTFills","Date,Time,B/S,Exch,Product,Term,Contract,Prod Type,Price,P/F,FillQty,ExeQty,AvgPrc,TIF,Type,AlgoName,TrigPrc,Status,Account,CurrentUser,Originator,Route,TTOrderID,ParentID,TextA,TextTT","last*50",$D$11, CELL("Address",P32))</f>
        <v>#N/A</v>
      </c>
      <c r="S54" s="56" t="e">
        <f ca="1">RTD("tt.rtd",,"TTFills","Date,Time,B/S,Exch,Product,Term,Contract,Prod Type,Price,P/F,FillQty,ExeQty,AvgPrc,TIF,Type,AlgoName,TrigPrc,Status,Account,CurrentUser,Originator,Route,TTOrderID,ParentID,TextA,TextTT","last*50",$D$11, CELL("Address",Q32))</f>
        <v>#N/A</v>
      </c>
      <c r="T54" s="57" t="e">
        <f ca="1">RTD("tt.rtd",,"TTFills","Date,Time,B/S,Exch,Product,Term,Contract,Prod Type,Price,P/F,FillQty,ExeQty,AvgPrc,TIF,Type,AlgoName,TrigPrc,Status,Account,CurrentUser,Originator,Route,TTOrderID,ParentID,TextA,TextTT","last*50",$D$11, CELL("Address",R32))</f>
        <v>#N/A</v>
      </c>
      <c r="U54" s="57" t="e">
        <f ca="1">RTD("tt.rtd",,"TTFills","Date,Time,B/S,Exch,Product,Term,Contract,Prod Type,Price,P/F,FillQty,ExeQty,AvgPrc,TIF,Type,AlgoName,TrigPrc,Status,Account,CurrentUser,Originator,Route,TTOrderID,ParentID,TextA,TextTT","last*50",$D$11, CELL("Address",S32))</f>
        <v>#N/A</v>
      </c>
      <c r="V54" s="57" t="e">
        <f ca="1">RTD("tt.rtd",,"TTFills","Date,Time,B/S,Exch,Product,Term,Contract,Prod Type,Price,P/F,FillQty,ExeQty,AvgPrc,TIF,Type,AlgoName,TrigPrc,Status,Account,CurrentUser,Originator,Route,TTOrderID,ParentID,TextA,TextTT","last*50",$D$11, CELL("Address",T32))</f>
        <v>#N/A</v>
      </c>
      <c r="W54" s="57" t="e">
        <f ca="1">RTD("tt.rtd",,"TTFills","Date,Time,B/S,Exch,Product,Term,Contract,Prod Type,Price,P/F,FillQty,ExeQty,AvgPrc,TIF,Type,AlgoName,TrigPrc,Status,Account,CurrentUser,Originator,Route,TTOrderID,ParentID,TextA,TextTT","last*50",$D$11, CELL("Address",U32))</f>
        <v>#N/A</v>
      </c>
      <c r="X54" s="57" t="e">
        <f ca="1">RTD("tt.rtd",,"TTFills","Date,Time,B/S,Exch,Product,Term,Contract,Prod Type,Price,P/F,FillQty,ExeQty,AvgPrc,TIF,Type,AlgoName,TrigPrc,Status,Account,CurrentUser,Originator,Route,TTOrderID,ParentID,TextA,TextTT","last*50",$D$11, CELL("Address",V32))</f>
        <v>#N/A</v>
      </c>
      <c r="Y54" s="57" t="e">
        <f ca="1">RTD("tt.rtd",,"TTFills","Date,Time,B/S,Exch,Product,Term,Contract,Prod Type,Price,P/F,FillQty,ExeQty,AvgPrc,TIF,Type,AlgoName,TrigPrc,Status,Account,CurrentUser,Originator,Route,TTOrderID,ParentID,TextA,TextTT","last*50",$D$11, CELL("Address",W32))</f>
        <v>#N/A</v>
      </c>
      <c r="Z54" s="57" t="e">
        <f ca="1">RTD("tt.rtd",,"TTFills","Date,Time,B/S,Exch,Product,Term,Contract,Prod Type,Price,P/F,FillQty,ExeQty,AvgPrc,TIF,Type,AlgoName,TrigPrc,Status,Account,CurrentUser,Originator,Route,TTOrderID,ParentID,TextA,TextTT","last*50",$D$11, CELL("Address",X32))</f>
        <v>#N/A</v>
      </c>
      <c r="AA54" s="56" t="e">
        <f ca="1">RTD("tt.rtd",,"TTFills","Date,Time,B/S,Exch,Product,Term,Contract,Prod Type,Price,P/F,FillQty,ExeQty,AvgPrc,TIF,Type,AlgoName,TrigPrc,Status,Account,CurrentUser,Originator,Route,TTOrderID,ParentID,TextA,TextTT","last*50",$D$11, CELL("Address",Y32))</f>
        <v>#N/A</v>
      </c>
      <c r="AB54" s="58" t="e">
        <f ca="1">RTD("tt.rtd",,"TTFills","Date,Time,B/S,Exch,Product,Term,Contract,Prod Type,Price,P/F,FillQty,ExeQty,AvgPrc,TIF,Type,AlgoName,TrigPrc,Status,Account,CurrentUser,Originator,Route,TTOrderID,ParentID,TextA,TextTT","last*50",$D$11, CELL("Address",Z32))</f>
        <v>#N/A</v>
      </c>
      <c r="AC54" s="59" t="e">
        <f ca="1">IFERROR(VLOOKUP(Z54,AA54:AA85,1,FALSE),Z54)</f>
        <v>#N/A</v>
      </c>
      <c r="AD54" s="59" t="e">
        <f t="shared" ca="1" si="1"/>
        <v>#N/A</v>
      </c>
    </row>
    <row r="55" spans="3:30" s="34" customFormat="1" x14ac:dyDescent="0.2">
      <c r="C55" s="55" t="e">
        <f ca="1">RTD("tt.rtd",,"TTFills","Date,Time,B/S,Exch,Product,Term,Contract,Prod Type,Price,P/F,FillQty,ExeQty,AvgPrc,TIF,Type,AlgoName,TrigPrc,Status,Account,CurrentUser,Originator,Route,TTOrderID,ParentID,TextA,TextTT","last*50",$D$11, CELL("Address",A33))</f>
        <v>#N/A</v>
      </c>
      <c r="D55" s="56" t="e">
        <f ca="1">RTD("tt.rtd",,"TTFills","Date,Time,B/S,Exch,Product,Term,Contract,Prod Type,Price,P/F,FillQty,ExeQty,AvgPrc,TIF,Type,AlgoName,TrigPrc,Status,Account,CurrentUser,Originator,Route,TTOrderID,ParentID,TextA,TextTT","last*50",$D$11, CELL("Address",B33))</f>
        <v>#N/A</v>
      </c>
      <c r="E55" s="56" t="e">
        <f ca="1">RTD("tt.rtd",,"TTFills","Date,Time,B/S,Exch,Product,Term,Contract,Prod Type,Price,P/F,FillQty,ExeQty,AvgPrc,TIF,Type,AlgoName,TrigPrc,Status,Account,CurrentUser,Originator,Route,TTOrderID,ParentID,TextA,TextTT","last*50",$D$11, CELL("Address",C33))</f>
        <v>#N/A</v>
      </c>
      <c r="F55" s="56" t="e">
        <f ca="1">RTD("tt.rtd",,"TTFills","Date,Time,B/S,Exch,Product,Term,Contract,Prod Type,Price,P/F,FillQty,ExeQty,AvgPrc,TIF,Type,AlgoName,TrigPrc,Status,Account,CurrentUser,Originator,Route,TTOrderID,ParentID,TextA,TextTT","last*50",$D$11, CELL("Address",D33))</f>
        <v>#N/A</v>
      </c>
      <c r="G55" s="57" t="e">
        <f ca="1">RTD("tt.rtd",,"TTFills","Date,Time,B/S,Exch,Product,Term,Contract,Prod Type,Price,P/F,FillQty,ExeQty,AvgPrc,TIF,Type,AlgoName,TrigPrc,Status,Account,CurrentUser,Originator,Route,TTOrderID,ParentID,TextA,TextTT","last*50",$D$11, CELL("Address",E33))</f>
        <v>#N/A</v>
      </c>
      <c r="H55" s="57" t="e">
        <f ca="1">RTD("tt.rtd",,"TTFills","Date,Time,B/S,Exch,Product,Term,Contract,Prod Type,Price,P/F,FillQty,ExeQty,AvgPrc,TIF,Type,AlgoName,TrigPrc,Status,Account,CurrentUser,Originator,Route,TTOrderID,ParentID,TextA,TextTT","last*50",$D$11, CELL("Address",F33))</f>
        <v>#N/A</v>
      </c>
      <c r="I55" s="57" t="e">
        <f ca="1">RTD("tt.rtd",,"TTFills","Date,Time,B/S,Exch,Product,Term,Contract,Prod Type,Price,P/F,FillQty,ExeQty,AvgPrc,TIF,Type,AlgoName,TrigPrc,Status,Account,CurrentUser,Originator,Route,TTOrderID,ParentID,TextA,TextTT","last*50",$D$11, CELL("Address",G33))</f>
        <v>#N/A</v>
      </c>
      <c r="J55" s="57" t="e">
        <f ca="1">RTD("tt.rtd",,"TTFills","Date,Time,B/S,Exch,Product,Term,Contract,Prod Type,Price,P/F,FillQty,ExeQty,AvgPrc,TIF,Type,AlgoName,TrigPrc,Status,Account,CurrentUser,Originator,Route,TTOrderID,ParentID,TextA,TextTT","last*50",$D$11, CELL("Address",H33))</f>
        <v>#N/A</v>
      </c>
      <c r="K55" s="56" t="e">
        <f ca="1">RTD("tt.rtd",,"TTFills","Date,Time,B/S,Exch,Product,Term,Contract,Prod Type,Price,P/F,FillQty,ExeQty,AvgPrc,TIF,Type,AlgoName,TrigPrc,Status,Account,CurrentUser,Originator,Route,TTOrderID,ParentID,TextA,TextTT","last*50",$D$11, CELL("Address",I33))</f>
        <v>#N/A</v>
      </c>
      <c r="L55" s="56" t="e">
        <f ca="1">RTD("tt.rtd",,"TTFills","Date,Time,B/S,Exch,Product,Term,Contract,Prod Type,Price,P/F,FillQty,ExeQty,AvgPrc,TIF,Type,AlgoName,TrigPrc,Status,Account,CurrentUser,Originator,Route,TTOrderID,ParentID,TextA,TextTT","last*50",$D$11, CELL("Address",J33))</f>
        <v>#N/A</v>
      </c>
      <c r="M55" s="56" t="e">
        <f ca="1">RTD("tt.rtd",,"TTFills","Date,Time,B/S,Exch,Product,Term,Contract,Prod Type,Price,P/F,FillQty,ExeQty,AvgPrc,TIF,Type,AlgoName,TrigPrc,Status,Account,CurrentUser,Originator,Route,TTOrderID,ParentID,TextA,TextTT","last*50",$D$11, CELL("Address",K33))</f>
        <v>#N/A</v>
      </c>
      <c r="N55" s="56" t="e">
        <f ca="1">RTD("tt.rtd",,"TTFills","Date,Time,B/S,Exch,Product,Term,Contract,Prod Type,Price,P/F,FillQty,ExeQty,AvgPrc,TIF,Type,AlgoName,TrigPrc,Status,Account,CurrentUser,Originator,Route,TTOrderID,ParentID,TextA,TextTT","last*50",$D$11, CELL("Address",L33))</f>
        <v>#N/A</v>
      </c>
      <c r="O55" s="56" t="e">
        <f ca="1">RTD("tt.rtd",,"TTFills","Date,Time,B/S,Exch,Product,Term,Contract,Prod Type,Price,P/F,FillQty,ExeQty,AvgPrc,TIF,Type,AlgoName,TrigPrc,Status,Account,CurrentUser,Originator,Route,TTOrderID,ParentID,TextA,TextTT","last*50",$D$11, CELL("Address",M33))</f>
        <v>#N/A</v>
      </c>
      <c r="P55" s="56" t="e">
        <f ca="1">RTD("tt.rtd",,"TTFills","Date,Time,B/S,Exch,Product,Term,Contract,Prod Type,Price,P/F,FillQty,ExeQty,AvgPrc,TIF,Type,AlgoName,TrigPrc,Status,Account,CurrentUser,Originator,Route,TTOrderID,ParentID,TextA,TextTT","last*50",$D$11, CELL("Address",N33))</f>
        <v>#N/A</v>
      </c>
      <c r="Q55" s="57" t="e">
        <f ca="1">RTD("tt.rtd",,"TTFills","Date,Time,B/S,Exch,Product,Term,Contract,Prod Type,Price,P/F,FillQty,ExeQty,AvgPrc,TIF,Type,AlgoName,TrigPrc,Status,Account,CurrentUser,Originator,Route,TTOrderID,ParentID,TextA,TextTT","last*50",$D$11, CELL("Address",O33))</f>
        <v>#N/A</v>
      </c>
      <c r="R55" s="56" t="e">
        <f ca="1">RTD("tt.rtd",,"TTFills","Date,Time,B/S,Exch,Product,Term,Contract,Prod Type,Price,P/F,FillQty,ExeQty,AvgPrc,TIF,Type,AlgoName,TrigPrc,Status,Account,CurrentUser,Originator,Route,TTOrderID,ParentID,TextA,TextTT","last*50",$D$11, CELL("Address",P33))</f>
        <v>#N/A</v>
      </c>
      <c r="S55" s="56" t="e">
        <f ca="1">RTD("tt.rtd",,"TTFills","Date,Time,B/S,Exch,Product,Term,Contract,Prod Type,Price,P/F,FillQty,ExeQty,AvgPrc,TIF,Type,AlgoName,TrigPrc,Status,Account,CurrentUser,Originator,Route,TTOrderID,ParentID,TextA,TextTT","last*50",$D$11, CELL("Address",Q33))</f>
        <v>#N/A</v>
      </c>
      <c r="T55" s="57" t="e">
        <f ca="1">RTD("tt.rtd",,"TTFills","Date,Time,B/S,Exch,Product,Term,Contract,Prod Type,Price,P/F,FillQty,ExeQty,AvgPrc,TIF,Type,AlgoName,TrigPrc,Status,Account,CurrentUser,Originator,Route,TTOrderID,ParentID,TextA,TextTT","last*50",$D$11, CELL("Address",R33))</f>
        <v>#N/A</v>
      </c>
      <c r="U55" s="57" t="e">
        <f ca="1">RTD("tt.rtd",,"TTFills","Date,Time,B/S,Exch,Product,Term,Contract,Prod Type,Price,P/F,FillQty,ExeQty,AvgPrc,TIF,Type,AlgoName,TrigPrc,Status,Account,CurrentUser,Originator,Route,TTOrderID,ParentID,TextA,TextTT","last*50",$D$11, CELL("Address",S33))</f>
        <v>#N/A</v>
      </c>
      <c r="V55" s="57" t="e">
        <f ca="1">RTD("tt.rtd",,"TTFills","Date,Time,B/S,Exch,Product,Term,Contract,Prod Type,Price,P/F,FillQty,ExeQty,AvgPrc,TIF,Type,AlgoName,TrigPrc,Status,Account,CurrentUser,Originator,Route,TTOrderID,ParentID,TextA,TextTT","last*50",$D$11, CELL("Address",T33))</f>
        <v>#N/A</v>
      </c>
      <c r="W55" s="57" t="e">
        <f ca="1">RTD("tt.rtd",,"TTFills","Date,Time,B/S,Exch,Product,Term,Contract,Prod Type,Price,P/F,FillQty,ExeQty,AvgPrc,TIF,Type,AlgoName,TrigPrc,Status,Account,CurrentUser,Originator,Route,TTOrderID,ParentID,TextA,TextTT","last*50",$D$11, CELL("Address",U33))</f>
        <v>#N/A</v>
      </c>
      <c r="X55" s="57" t="e">
        <f ca="1">RTD("tt.rtd",,"TTFills","Date,Time,B/S,Exch,Product,Term,Contract,Prod Type,Price,P/F,FillQty,ExeQty,AvgPrc,TIF,Type,AlgoName,TrigPrc,Status,Account,CurrentUser,Originator,Route,TTOrderID,ParentID,TextA,TextTT","last*50",$D$11, CELL("Address",V33))</f>
        <v>#N/A</v>
      </c>
      <c r="Y55" s="57" t="e">
        <f ca="1">RTD("tt.rtd",,"TTFills","Date,Time,B/S,Exch,Product,Term,Contract,Prod Type,Price,P/F,FillQty,ExeQty,AvgPrc,TIF,Type,AlgoName,TrigPrc,Status,Account,CurrentUser,Originator,Route,TTOrderID,ParentID,TextA,TextTT","last*50",$D$11, CELL("Address",W33))</f>
        <v>#N/A</v>
      </c>
      <c r="Z55" s="57" t="e">
        <f ca="1">RTD("tt.rtd",,"TTFills","Date,Time,B/S,Exch,Product,Term,Contract,Prod Type,Price,P/F,FillQty,ExeQty,AvgPrc,TIF,Type,AlgoName,TrigPrc,Status,Account,CurrentUser,Originator,Route,TTOrderID,ParentID,TextA,TextTT","last*50",$D$11, CELL("Address",X33))</f>
        <v>#N/A</v>
      </c>
      <c r="AA55" s="56" t="e">
        <f ca="1">RTD("tt.rtd",,"TTFills","Date,Time,B/S,Exch,Product,Term,Contract,Prod Type,Price,P/F,FillQty,ExeQty,AvgPrc,TIF,Type,AlgoName,TrigPrc,Status,Account,CurrentUser,Originator,Route,TTOrderID,ParentID,TextA,TextTT","last*50",$D$11, CELL("Address",Y33))</f>
        <v>#N/A</v>
      </c>
      <c r="AB55" s="58" t="e">
        <f ca="1">RTD("tt.rtd",,"TTFills","Date,Time,B/S,Exch,Product,Term,Contract,Prod Type,Price,P/F,FillQty,ExeQty,AvgPrc,TIF,Type,AlgoName,TrigPrc,Status,Account,CurrentUser,Originator,Route,TTOrderID,ParentID,TextA,TextTT","last*50",$D$11, CELL("Address",Z33))</f>
        <v>#N/A</v>
      </c>
      <c r="AC55" s="59" t="e">
        <f ca="1">IFERROR(VLOOKUP(Z55,AA55:AA85,1,FALSE),Z55)</f>
        <v>#N/A</v>
      </c>
      <c r="AD55" s="59" t="e">
        <f t="shared" ca="1" si="1"/>
        <v>#N/A</v>
      </c>
    </row>
    <row r="56" spans="3:30" s="34" customFormat="1" x14ac:dyDescent="0.2">
      <c r="C56" s="55" t="e">
        <f ca="1">RTD("tt.rtd",,"TTFills","Date,Time,B/S,Exch,Product,Term,Contract,Prod Type,Price,P/F,FillQty,ExeQty,AvgPrc,TIF,Type,AlgoName,TrigPrc,Status,Account,CurrentUser,Originator,Route,TTOrderID,ParentID,TextA,TextTT","last*50",$D$11, CELL("Address",A34))</f>
        <v>#N/A</v>
      </c>
      <c r="D56" s="56" t="e">
        <f ca="1">RTD("tt.rtd",,"TTFills","Date,Time,B/S,Exch,Product,Term,Contract,Prod Type,Price,P/F,FillQty,ExeQty,AvgPrc,TIF,Type,AlgoName,TrigPrc,Status,Account,CurrentUser,Originator,Route,TTOrderID,ParentID,TextA,TextTT","last*50",$D$11, CELL("Address",B34))</f>
        <v>#N/A</v>
      </c>
      <c r="E56" s="56" t="e">
        <f ca="1">RTD("tt.rtd",,"TTFills","Date,Time,B/S,Exch,Product,Term,Contract,Prod Type,Price,P/F,FillQty,ExeQty,AvgPrc,TIF,Type,AlgoName,TrigPrc,Status,Account,CurrentUser,Originator,Route,TTOrderID,ParentID,TextA,TextTT","last*50",$D$11, CELL("Address",C34))</f>
        <v>#N/A</v>
      </c>
      <c r="F56" s="56" t="e">
        <f ca="1">RTD("tt.rtd",,"TTFills","Date,Time,B/S,Exch,Product,Term,Contract,Prod Type,Price,P/F,FillQty,ExeQty,AvgPrc,TIF,Type,AlgoName,TrigPrc,Status,Account,CurrentUser,Originator,Route,TTOrderID,ParentID,TextA,TextTT","last*50",$D$11, CELL("Address",D34))</f>
        <v>#N/A</v>
      </c>
      <c r="G56" s="57" t="e">
        <f ca="1">RTD("tt.rtd",,"TTFills","Date,Time,B/S,Exch,Product,Term,Contract,Prod Type,Price,P/F,FillQty,ExeQty,AvgPrc,TIF,Type,AlgoName,TrigPrc,Status,Account,CurrentUser,Originator,Route,TTOrderID,ParentID,TextA,TextTT","last*50",$D$11, CELL("Address",E34))</f>
        <v>#N/A</v>
      </c>
      <c r="H56" s="57" t="e">
        <f ca="1">RTD("tt.rtd",,"TTFills","Date,Time,B/S,Exch,Product,Term,Contract,Prod Type,Price,P/F,FillQty,ExeQty,AvgPrc,TIF,Type,AlgoName,TrigPrc,Status,Account,CurrentUser,Originator,Route,TTOrderID,ParentID,TextA,TextTT","last*50",$D$11, CELL("Address",F34))</f>
        <v>#N/A</v>
      </c>
      <c r="I56" s="57" t="e">
        <f ca="1">RTD("tt.rtd",,"TTFills","Date,Time,B/S,Exch,Product,Term,Contract,Prod Type,Price,P/F,FillQty,ExeQty,AvgPrc,TIF,Type,AlgoName,TrigPrc,Status,Account,CurrentUser,Originator,Route,TTOrderID,ParentID,TextA,TextTT","last*50",$D$11, CELL("Address",G34))</f>
        <v>#N/A</v>
      </c>
      <c r="J56" s="57" t="e">
        <f ca="1">RTD("tt.rtd",,"TTFills","Date,Time,B/S,Exch,Product,Term,Contract,Prod Type,Price,P/F,FillQty,ExeQty,AvgPrc,TIF,Type,AlgoName,TrigPrc,Status,Account,CurrentUser,Originator,Route,TTOrderID,ParentID,TextA,TextTT","last*50",$D$11, CELL("Address",H34))</f>
        <v>#N/A</v>
      </c>
      <c r="K56" s="56" t="e">
        <f ca="1">RTD("tt.rtd",,"TTFills","Date,Time,B/S,Exch,Product,Term,Contract,Prod Type,Price,P/F,FillQty,ExeQty,AvgPrc,TIF,Type,AlgoName,TrigPrc,Status,Account,CurrentUser,Originator,Route,TTOrderID,ParentID,TextA,TextTT","last*50",$D$11, CELL("Address",I34))</f>
        <v>#N/A</v>
      </c>
      <c r="L56" s="56" t="e">
        <f ca="1">RTD("tt.rtd",,"TTFills","Date,Time,B/S,Exch,Product,Term,Contract,Prod Type,Price,P/F,FillQty,ExeQty,AvgPrc,TIF,Type,AlgoName,TrigPrc,Status,Account,CurrentUser,Originator,Route,TTOrderID,ParentID,TextA,TextTT","last*50",$D$11, CELL("Address",J34))</f>
        <v>#N/A</v>
      </c>
      <c r="M56" s="56" t="e">
        <f ca="1">RTD("tt.rtd",,"TTFills","Date,Time,B/S,Exch,Product,Term,Contract,Prod Type,Price,P/F,FillQty,ExeQty,AvgPrc,TIF,Type,AlgoName,TrigPrc,Status,Account,CurrentUser,Originator,Route,TTOrderID,ParentID,TextA,TextTT","last*50",$D$11, CELL("Address",K34))</f>
        <v>#N/A</v>
      </c>
      <c r="N56" s="56" t="e">
        <f ca="1">RTD("tt.rtd",,"TTFills","Date,Time,B/S,Exch,Product,Term,Contract,Prod Type,Price,P/F,FillQty,ExeQty,AvgPrc,TIF,Type,AlgoName,TrigPrc,Status,Account,CurrentUser,Originator,Route,TTOrderID,ParentID,TextA,TextTT","last*50",$D$11, CELL("Address",L34))</f>
        <v>#N/A</v>
      </c>
      <c r="O56" s="56" t="e">
        <f ca="1">RTD("tt.rtd",,"TTFills","Date,Time,B/S,Exch,Product,Term,Contract,Prod Type,Price,P/F,FillQty,ExeQty,AvgPrc,TIF,Type,AlgoName,TrigPrc,Status,Account,CurrentUser,Originator,Route,TTOrderID,ParentID,TextA,TextTT","last*50",$D$11, CELL("Address",M34))</f>
        <v>#N/A</v>
      </c>
      <c r="P56" s="56" t="e">
        <f ca="1">RTD("tt.rtd",,"TTFills","Date,Time,B/S,Exch,Product,Term,Contract,Prod Type,Price,P/F,FillQty,ExeQty,AvgPrc,TIF,Type,AlgoName,TrigPrc,Status,Account,CurrentUser,Originator,Route,TTOrderID,ParentID,TextA,TextTT","last*50",$D$11, CELL("Address",N34))</f>
        <v>#N/A</v>
      </c>
      <c r="Q56" s="57" t="e">
        <f ca="1">RTD("tt.rtd",,"TTFills","Date,Time,B/S,Exch,Product,Term,Contract,Prod Type,Price,P/F,FillQty,ExeQty,AvgPrc,TIF,Type,AlgoName,TrigPrc,Status,Account,CurrentUser,Originator,Route,TTOrderID,ParentID,TextA,TextTT","last*50",$D$11, CELL("Address",O34))</f>
        <v>#N/A</v>
      </c>
      <c r="R56" s="56" t="e">
        <f ca="1">RTD("tt.rtd",,"TTFills","Date,Time,B/S,Exch,Product,Term,Contract,Prod Type,Price,P/F,FillQty,ExeQty,AvgPrc,TIF,Type,AlgoName,TrigPrc,Status,Account,CurrentUser,Originator,Route,TTOrderID,ParentID,TextA,TextTT","last*50",$D$11, CELL("Address",P34))</f>
        <v>#N/A</v>
      </c>
      <c r="S56" s="56" t="e">
        <f ca="1">RTD("tt.rtd",,"TTFills","Date,Time,B/S,Exch,Product,Term,Contract,Prod Type,Price,P/F,FillQty,ExeQty,AvgPrc,TIF,Type,AlgoName,TrigPrc,Status,Account,CurrentUser,Originator,Route,TTOrderID,ParentID,TextA,TextTT","last*50",$D$11, CELL("Address",Q34))</f>
        <v>#N/A</v>
      </c>
      <c r="T56" s="57" t="e">
        <f ca="1">RTD("tt.rtd",,"TTFills","Date,Time,B/S,Exch,Product,Term,Contract,Prod Type,Price,P/F,FillQty,ExeQty,AvgPrc,TIF,Type,AlgoName,TrigPrc,Status,Account,CurrentUser,Originator,Route,TTOrderID,ParentID,TextA,TextTT","last*50",$D$11, CELL("Address",R34))</f>
        <v>#N/A</v>
      </c>
      <c r="U56" s="57" t="e">
        <f ca="1">RTD("tt.rtd",,"TTFills","Date,Time,B/S,Exch,Product,Term,Contract,Prod Type,Price,P/F,FillQty,ExeQty,AvgPrc,TIF,Type,AlgoName,TrigPrc,Status,Account,CurrentUser,Originator,Route,TTOrderID,ParentID,TextA,TextTT","last*50",$D$11, CELL("Address",S34))</f>
        <v>#N/A</v>
      </c>
      <c r="V56" s="57" t="e">
        <f ca="1">RTD("tt.rtd",,"TTFills","Date,Time,B/S,Exch,Product,Term,Contract,Prod Type,Price,P/F,FillQty,ExeQty,AvgPrc,TIF,Type,AlgoName,TrigPrc,Status,Account,CurrentUser,Originator,Route,TTOrderID,ParentID,TextA,TextTT","last*50",$D$11, CELL("Address",T34))</f>
        <v>#N/A</v>
      </c>
      <c r="W56" s="57" t="e">
        <f ca="1">RTD("tt.rtd",,"TTFills","Date,Time,B/S,Exch,Product,Term,Contract,Prod Type,Price,P/F,FillQty,ExeQty,AvgPrc,TIF,Type,AlgoName,TrigPrc,Status,Account,CurrentUser,Originator,Route,TTOrderID,ParentID,TextA,TextTT","last*50",$D$11, CELL("Address",U34))</f>
        <v>#N/A</v>
      </c>
      <c r="X56" s="57" t="e">
        <f ca="1">RTD("tt.rtd",,"TTFills","Date,Time,B/S,Exch,Product,Term,Contract,Prod Type,Price,P/F,FillQty,ExeQty,AvgPrc,TIF,Type,AlgoName,TrigPrc,Status,Account,CurrentUser,Originator,Route,TTOrderID,ParentID,TextA,TextTT","last*50",$D$11, CELL("Address",V34))</f>
        <v>#N/A</v>
      </c>
      <c r="Y56" s="57" t="e">
        <f ca="1">RTD("tt.rtd",,"TTFills","Date,Time,B/S,Exch,Product,Term,Contract,Prod Type,Price,P/F,FillQty,ExeQty,AvgPrc,TIF,Type,AlgoName,TrigPrc,Status,Account,CurrentUser,Originator,Route,TTOrderID,ParentID,TextA,TextTT","last*50",$D$11, CELL("Address",W34))</f>
        <v>#N/A</v>
      </c>
      <c r="Z56" s="57" t="e">
        <f ca="1">RTD("tt.rtd",,"TTFills","Date,Time,B/S,Exch,Product,Term,Contract,Prod Type,Price,P/F,FillQty,ExeQty,AvgPrc,TIF,Type,AlgoName,TrigPrc,Status,Account,CurrentUser,Originator,Route,TTOrderID,ParentID,TextA,TextTT","last*50",$D$11, CELL("Address",X34))</f>
        <v>#N/A</v>
      </c>
      <c r="AA56" s="56" t="e">
        <f ca="1">RTD("tt.rtd",,"TTFills","Date,Time,B/S,Exch,Product,Term,Contract,Prod Type,Price,P/F,FillQty,ExeQty,AvgPrc,TIF,Type,AlgoName,TrigPrc,Status,Account,CurrentUser,Originator,Route,TTOrderID,ParentID,TextA,TextTT","last*50",$D$11, CELL("Address",Y34))</f>
        <v>#N/A</v>
      </c>
      <c r="AB56" s="58" t="e">
        <f ca="1">RTD("tt.rtd",,"TTFills","Date,Time,B/S,Exch,Product,Term,Contract,Prod Type,Price,P/F,FillQty,ExeQty,AvgPrc,TIF,Type,AlgoName,TrigPrc,Status,Account,CurrentUser,Originator,Route,TTOrderID,ParentID,TextA,TextTT","last*50",$D$11, CELL("Address",Z34))</f>
        <v>#N/A</v>
      </c>
      <c r="AC56" s="59" t="e">
        <f ca="1">IFERROR(VLOOKUP(Z56,AA56:AA85,1,FALSE),Z56)</f>
        <v>#N/A</v>
      </c>
      <c r="AD56" s="59" t="e">
        <f t="shared" ca="1" si="1"/>
        <v>#N/A</v>
      </c>
    </row>
    <row r="57" spans="3:30" s="34" customFormat="1" x14ac:dyDescent="0.2">
      <c r="C57" s="55" t="e">
        <f ca="1">RTD("tt.rtd",,"TTFills","Date,Time,B/S,Exch,Product,Term,Contract,Prod Type,Price,P/F,FillQty,ExeQty,AvgPrc,TIF,Type,AlgoName,TrigPrc,Status,Account,CurrentUser,Originator,Route,TTOrderID,ParentID,TextA,TextTT","last*50",$D$11, CELL("Address",A35))</f>
        <v>#N/A</v>
      </c>
      <c r="D57" s="56" t="e">
        <f ca="1">RTD("tt.rtd",,"TTFills","Date,Time,B/S,Exch,Product,Term,Contract,Prod Type,Price,P/F,FillQty,ExeQty,AvgPrc,TIF,Type,AlgoName,TrigPrc,Status,Account,CurrentUser,Originator,Route,TTOrderID,ParentID,TextA,TextTT","last*50",$D$11, CELL("Address",B35))</f>
        <v>#N/A</v>
      </c>
      <c r="E57" s="56" t="e">
        <f ca="1">RTD("tt.rtd",,"TTFills","Date,Time,B/S,Exch,Product,Term,Contract,Prod Type,Price,P/F,FillQty,ExeQty,AvgPrc,TIF,Type,AlgoName,TrigPrc,Status,Account,CurrentUser,Originator,Route,TTOrderID,ParentID,TextA,TextTT","last*50",$D$11, CELL("Address",C35))</f>
        <v>#N/A</v>
      </c>
      <c r="F57" s="56" t="e">
        <f ca="1">RTD("tt.rtd",,"TTFills","Date,Time,B/S,Exch,Product,Term,Contract,Prod Type,Price,P/F,FillQty,ExeQty,AvgPrc,TIF,Type,AlgoName,TrigPrc,Status,Account,CurrentUser,Originator,Route,TTOrderID,ParentID,TextA,TextTT","last*50",$D$11, CELL("Address",D35))</f>
        <v>#N/A</v>
      </c>
      <c r="G57" s="57" t="e">
        <f ca="1">RTD("tt.rtd",,"TTFills","Date,Time,B/S,Exch,Product,Term,Contract,Prod Type,Price,P/F,FillQty,ExeQty,AvgPrc,TIF,Type,AlgoName,TrigPrc,Status,Account,CurrentUser,Originator,Route,TTOrderID,ParentID,TextA,TextTT","last*50",$D$11, CELL("Address",E35))</f>
        <v>#N/A</v>
      </c>
      <c r="H57" s="57" t="e">
        <f ca="1">RTD("tt.rtd",,"TTFills","Date,Time,B/S,Exch,Product,Term,Contract,Prod Type,Price,P/F,FillQty,ExeQty,AvgPrc,TIF,Type,AlgoName,TrigPrc,Status,Account,CurrentUser,Originator,Route,TTOrderID,ParentID,TextA,TextTT","last*50",$D$11, CELL("Address",F35))</f>
        <v>#N/A</v>
      </c>
      <c r="I57" s="57" t="e">
        <f ca="1">RTD("tt.rtd",,"TTFills","Date,Time,B/S,Exch,Product,Term,Contract,Prod Type,Price,P/F,FillQty,ExeQty,AvgPrc,TIF,Type,AlgoName,TrigPrc,Status,Account,CurrentUser,Originator,Route,TTOrderID,ParentID,TextA,TextTT","last*50",$D$11, CELL("Address",G35))</f>
        <v>#N/A</v>
      </c>
      <c r="J57" s="57" t="e">
        <f ca="1">RTD("tt.rtd",,"TTFills","Date,Time,B/S,Exch,Product,Term,Contract,Prod Type,Price,P/F,FillQty,ExeQty,AvgPrc,TIF,Type,AlgoName,TrigPrc,Status,Account,CurrentUser,Originator,Route,TTOrderID,ParentID,TextA,TextTT","last*50",$D$11, CELL("Address",H35))</f>
        <v>#N/A</v>
      </c>
      <c r="K57" s="56" t="e">
        <f ca="1">RTD("tt.rtd",,"TTFills","Date,Time,B/S,Exch,Product,Term,Contract,Prod Type,Price,P/F,FillQty,ExeQty,AvgPrc,TIF,Type,AlgoName,TrigPrc,Status,Account,CurrentUser,Originator,Route,TTOrderID,ParentID,TextA,TextTT","last*50",$D$11, CELL("Address",I35))</f>
        <v>#N/A</v>
      </c>
      <c r="L57" s="56" t="e">
        <f ca="1">RTD("tt.rtd",,"TTFills","Date,Time,B/S,Exch,Product,Term,Contract,Prod Type,Price,P/F,FillQty,ExeQty,AvgPrc,TIF,Type,AlgoName,TrigPrc,Status,Account,CurrentUser,Originator,Route,TTOrderID,ParentID,TextA,TextTT","last*50",$D$11, CELL("Address",J35))</f>
        <v>#N/A</v>
      </c>
      <c r="M57" s="56" t="e">
        <f ca="1">RTD("tt.rtd",,"TTFills","Date,Time,B/S,Exch,Product,Term,Contract,Prod Type,Price,P/F,FillQty,ExeQty,AvgPrc,TIF,Type,AlgoName,TrigPrc,Status,Account,CurrentUser,Originator,Route,TTOrderID,ParentID,TextA,TextTT","last*50",$D$11, CELL("Address",K35))</f>
        <v>#N/A</v>
      </c>
      <c r="N57" s="56" t="e">
        <f ca="1">RTD("tt.rtd",,"TTFills","Date,Time,B/S,Exch,Product,Term,Contract,Prod Type,Price,P/F,FillQty,ExeQty,AvgPrc,TIF,Type,AlgoName,TrigPrc,Status,Account,CurrentUser,Originator,Route,TTOrderID,ParentID,TextA,TextTT","last*50",$D$11, CELL("Address",L35))</f>
        <v>#N/A</v>
      </c>
      <c r="O57" s="56" t="e">
        <f ca="1">RTD("tt.rtd",,"TTFills","Date,Time,B/S,Exch,Product,Term,Contract,Prod Type,Price,P/F,FillQty,ExeQty,AvgPrc,TIF,Type,AlgoName,TrigPrc,Status,Account,CurrentUser,Originator,Route,TTOrderID,ParentID,TextA,TextTT","last*50",$D$11, CELL("Address",M35))</f>
        <v>#N/A</v>
      </c>
      <c r="P57" s="56" t="e">
        <f ca="1">RTD("tt.rtd",,"TTFills","Date,Time,B/S,Exch,Product,Term,Contract,Prod Type,Price,P/F,FillQty,ExeQty,AvgPrc,TIF,Type,AlgoName,TrigPrc,Status,Account,CurrentUser,Originator,Route,TTOrderID,ParentID,TextA,TextTT","last*50",$D$11, CELL("Address",N35))</f>
        <v>#N/A</v>
      </c>
      <c r="Q57" s="57" t="e">
        <f ca="1">RTD("tt.rtd",,"TTFills","Date,Time,B/S,Exch,Product,Term,Contract,Prod Type,Price,P/F,FillQty,ExeQty,AvgPrc,TIF,Type,AlgoName,TrigPrc,Status,Account,CurrentUser,Originator,Route,TTOrderID,ParentID,TextA,TextTT","last*50",$D$11, CELL("Address",O35))</f>
        <v>#N/A</v>
      </c>
      <c r="R57" s="56" t="e">
        <f ca="1">RTD("tt.rtd",,"TTFills","Date,Time,B/S,Exch,Product,Term,Contract,Prod Type,Price,P/F,FillQty,ExeQty,AvgPrc,TIF,Type,AlgoName,TrigPrc,Status,Account,CurrentUser,Originator,Route,TTOrderID,ParentID,TextA,TextTT","last*50",$D$11, CELL("Address",P35))</f>
        <v>#N/A</v>
      </c>
      <c r="S57" s="56" t="e">
        <f ca="1">RTD("tt.rtd",,"TTFills","Date,Time,B/S,Exch,Product,Term,Contract,Prod Type,Price,P/F,FillQty,ExeQty,AvgPrc,TIF,Type,AlgoName,TrigPrc,Status,Account,CurrentUser,Originator,Route,TTOrderID,ParentID,TextA,TextTT","last*50",$D$11, CELL("Address",Q35))</f>
        <v>#N/A</v>
      </c>
      <c r="T57" s="57" t="e">
        <f ca="1">RTD("tt.rtd",,"TTFills","Date,Time,B/S,Exch,Product,Term,Contract,Prod Type,Price,P/F,FillQty,ExeQty,AvgPrc,TIF,Type,AlgoName,TrigPrc,Status,Account,CurrentUser,Originator,Route,TTOrderID,ParentID,TextA,TextTT","last*50",$D$11, CELL("Address",R35))</f>
        <v>#N/A</v>
      </c>
      <c r="U57" s="57" t="e">
        <f ca="1">RTD("tt.rtd",,"TTFills","Date,Time,B/S,Exch,Product,Term,Contract,Prod Type,Price,P/F,FillQty,ExeQty,AvgPrc,TIF,Type,AlgoName,TrigPrc,Status,Account,CurrentUser,Originator,Route,TTOrderID,ParentID,TextA,TextTT","last*50",$D$11, CELL("Address",S35))</f>
        <v>#N/A</v>
      </c>
      <c r="V57" s="57" t="e">
        <f ca="1">RTD("tt.rtd",,"TTFills","Date,Time,B/S,Exch,Product,Term,Contract,Prod Type,Price,P/F,FillQty,ExeQty,AvgPrc,TIF,Type,AlgoName,TrigPrc,Status,Account,CurrentUser,Originator,Route,TTOrderID,ParentID,TextA,TextTT","last*50",$D$11, CELL("Address",T35))</f>
        <v>#N/A</v>
      </c>
      <c r="W57" s="57" t="e">
        <f ca="1">RTD("tt.rtd",,"TTFills","Date,Time,B/S,Exch,Product,Term,Contract,Prod Type,Price,P/F,FillQty,ExeQty,AvgPrc,TIF,Type,AlgoName,TrigPrc,Status,Account,CurrentUser,Originator,Route,TTOrderID,ParentID,TextA,TextTT","last*50",$D$11, CELL("Address",U35))</f>
        <v>#N/A</v>
      </c>
      <c r="X57" s="57" t="e">
        <f ca="1">RTD("tt.rtd",,"TTFills","Date,Time,B/S,Exch,Product,Term,Contract,Prod Type,Price,P/F,FillQty,ExeQty,AvgPrc,TIF,Type,AlgoName,TrigPrc,Status,Account,CurrentUser,Originator,Route,TTOrderID,ParentID,TextA,TextTT","last*50",$D$11, CELL("Address",V35))</f>
        <v>#N/A</v>
      </c>
      <c r="Y57" s="57" t="e">
        <f ca="1">RTD("tt.rtd",,"TTFills","Date,Time,B/S,Exch,Product,Term,Contract,Prod Type,Price,P/F,FillQty,ExeQty,AvgPrc,TIF,Type,AlgoName,TrigPrc,Status,Account,CurrentUser,Originator,Route,TTOrderID,ParentID,TextA,TextTT","last*50",$D$11, CELL("Address",W35))</f>
        <v>#N/A</v>
      </c>
      <c r="Z57" s="57" t="e">
        <f ca="1">RTD("tt.rtd",,"TTFills","Date,Time,B/S,Exch,Product,Term,Contract,Prod Type,Price,P/F,FillQty,ExeQty,AvgPrc,TIF,Type,AlgoName,TrigPrc,Status,Account,CurrentUser,Originator,Route,TTOrderID,ParentID,TextA,TextTT","last*50",$D$11, CELL("Address",X35))</f>
        <v>#N/A</v>
      </c>
      <c r="AA57" s="56" t="e">
        <f ca="1">RTD("tt.rtd",,"TTFills","Date,Time,B/S,Exch,Product,Term,Contract,Prod Type,Price,P/F,FillQty,ExeQty,AvgPrc,TIF,Type,AlgoName,TrigPrc,Status,Account,CurrentUser,Originator,Route,TTOrderID,ParentID,TextA,TextTT","last*50",$D$11, CELL("Address",Y35))</f>
        <v>#N/A</v>
      </c>
      <c r="AB57" s="58" t="e">
        <f ca="1">RTD("tt.rtd",,"TTFills","Date,Time,B/S,Exch,Product,Term,Contract,Prod Type,Price,P/F,FillQty,ExeQty,AvgPrc,TIF,Type,AlgoName,TrigPrc,Status,Account,CurrentUser,Originator,Route,TTOrderID,ParentID,TextA,TextTT","last*50",$D$11, CELL("Address",Z35))</f>
        <v>#N/A</v>
      </c>
      <c r="AC57" s="59" t="e">
        <f ca="1">IFERROR(VLOOKUP(Z57,AA57:AA85,1,FALSE),Z57)</f>
        <v>#N/A</v>
      </c>
      <c r="AD57" s="59" t="e">
        <f t="shared" ca="1" si="1"/>
        <v>#N/A</v>
      </c>
    </row>
    <row r="58" spans="3:30" s="34" customFormat="1" x14ac:dyDescent="0.2">
      <c r="C58" s="55" t="e">
        <f ca="1">RTD("tt.rtd",,"TTFills","Date,Time,B/S,Exch,Product,Term,Contract,Prod Type,Price,P/F,FillQty,ExeQty,AvgPrc,TIF,Type,AlgoName,TrigPrc,Status,Account,CurrentUser,Originator,Route,TTOrderID,ParentID,TextA,TextTT","last*50",$D$11, CELL("Address",A36))</f>
        <v>#N/A</v>
      </c>
      <c r="D58" s="56" t="e">
        <f ca="1">RTD("tt.rtd",,"TTFills","Date,Time,B/S,Exch,Product,Term,Contract,Prod Type,Price,P/F,FillQty,ExeQty,AvgPrc,TIF,Type,AlgoName,TrigPrc,Status,Account,CurrentUser,Originator,Route,TTOrderID,ParentID,TextA,TextTT","last*50",$D$11, CELL("Address",B36))</f>
        <v>#N/A</v>
      </c>
      <c r="E58" s="56" t="e">
        <f ca="1">RTD("tt.rtd",,"TTFills","Date,Time,B/S,Exch,Product,Term,Contract,Prod Type,Price,P/F,FillQty,ExeQty,AvgPrc,TIF,Type,AlgoName,TrigPrc,Status,Account,CurrentUser,Originator,Route,TTOrderID,ParentID,TextA,TextTT","last*50",$D$11, CELL("Address",C36))</f>
        <v>#N/A</v>
      </c>
      <c r="F58" s="56" t="e">
        <f ca="1">RTD("tt.rtd",,"TTFills","Date,Time,B/S,Exch,Product,Term,Contract,Prod Type,Price,P/F,FillQty,ExeQty,AvgPrc,TIF,Type,AlgoName,TrigPrc,Status,Account,CurrentUser,Originator,Route,TTOrderID,ParentID,TextA,TextTT","last*50",$D$11, CELL("Address",D36))</f>
        <v>#N/A</v>
      </c>
      <c r="G58" s="57" t="e">
        <f ca="1">RTD("tt.rtd",,"TTFills","Date,Time,B/S,Exch,Product,Term,Contract,Prod Type,Price,P/F,FillQty,ExeQty,AvgPrc,TIF,Type,AlgoName,TrigPrc,Status,Account,CurrentUser,Originator,Route,TTOrderID,ParentID,TextA,TextTT","last*50",$D$11, CELL("Address",E36))</f>
        <v>#N/A</v>
      </c>
      <c r="H58" s="57" t="e">
        <f ca="1">RTD("tt.rtd",,"TTFills","Date,Time,B/S,Exch,Product,Term,Contract,Prod Type,Price,P/F,FillQty,ExeQty,AvgPrc,TIF,Type,AlgoName,TrigPrc,Status,Account,CurrentUser,Originator,Route,TTOrderID,ParentID,TextA,TextTT","last*50",$D$11, CELL("Address",F36))</f>
        <v>#N/A</v>
      </c>
      <c r="I58" s="57" t="e">
        <f ca="1">RTD("tt.rtd",,"TTFills","Date,Time,B/S,Exch,Product,Term,Contract,Prod Type,Price,P/F,FillQty,ExeQty,AvgPrc,TIF,Type,AlgoName,TrigPrc,Status,Account,CurrentUser,Originator,Route,TTOrderID,ParentID,TextA,TextTT","last*50",$D$11, CELL("Address",G36))</f>
        <v>#N/A</v>
      </c>
      <c r="J58" s="57" t="e">
        <f ca="1">RTD("tt.rtd",,"TTFills","Date,Time,B/S,Exch,Product,Term,Contract,Prod Type,Price,P/F,FillQty,ExeQty,AvgPrc,TIF,Type,AlgoName,TrigPrc,Status,Account,CurrentUser,Originator,Route,TTOrderID,ParentID,TextA,TextTT","last*50",$D$11, CELL("Address",H36))</f>
        <v>#N/A</v>
      </c>
      <c r="K58" s="56" t="e">
        <f ca="1">RTD("tt.rtd",,"TTFills","Date,Time,B/S,Exch,Product,Term,Contract,Prod Type,Price,P/F,FillQty,ExeQty,AvgPrc,TIF,Type,AlgoName,TrigPrc,Status,Account,CurrentUser,Originator,Route,TTOrderID,ParentID,TextA,TextTT","last*50",$D$11, CELL("Address",I36))</f>
        <v>#N/A</v>
      </c>
      <c r="L58" s="56" t="e">
        <f ca="1">RTD("tt.rtd",,"TTFills","Date,Time,B/S,Exch,Product,Term,Contract,Prod Type,Price,P/F,FillQty,ExeQty,AvgPrc,TIF,Type,AlgoName,TrigPrc,Status,Account,CurrentUser,Originator,Route,TTOrderID,ParentID,TextA,TextTT","last*50",$D$11, CELL("Address",J36))</f>
        <v>#N/A</v>
      </c>
      <c r="M58" s="56" t="e">
        <f ca="1">RTD("tt.rtd",,"TTFills","Date,Time,B/S,Exch,Product,Term,Contract,Prod Type,Price,P/F,FillQty,ExeQty,AvgPrc,TIF,Type,AlgoName,TrigPrc,Status,Account,CurrentUser,Originator,Route,TTOrderID,ParentID,TextA,TextTT","last*50",$D$11, CELL("Address",K36))</f>
        <v>#N/A</v>
      </c>
      <c r="N58" s="56" t="e">
        <f ca="1">RTD("tt.rtd",,"TTFills","Date,Time,B/S,Exch,Product,Term,Contract,Prod Type,Price,P/F,FillQty,ExeQty,AvgPrc,TIF,Type,AlgoName,TrigPrc,Status,Account,CurrentUser,Originator,Route,TTOrderID,ParentID,TextA,TextTT","last*50",$D$11, CELL("Address",L36))</f>
        <v>#N/A</v>
      </c>
      <c r="O58" s="56" t="e">
        <f ca="1">RTD("tt.rtd",,"TTFills","Date,Time,B/S,Exch,Product,Term,Contract,Prod Type,Price,P/F,FillQty,ExeQty,AvgPrc,TIF,Type,AlgoName,TrigPrc,Status,Account,CurrentUser,Originator,Route,TTOrderID,ParentID,TextA,TextTT","last*50",$D$11, CELL("Address",M36))</f>
        <v>#N/A</v>
      </c>
      <c r="P58" s="56" t="e">
        <f ca="1">RTD("tt.rtd",,"TTFills","Date,Time,B/S,Exch,Product,Term,Contract,Prod Type,Price,P/F,FillQty,ExeQty,AvgPrc,TIF,Type,AlgoName,TrigPrc,Status,Account,CurrentUser,Originator,Route,TTOrderID,ParentID,TextA,TextTT","last*50",$D$11, CELL("Address",N36))</f>
        <v>#N/A</v>
      </c>
      <c r="Q58" s="57" t="e">
        <f ca="1">RTD("tt.rtd",,"TTFills","Date,Time,B/S,Exch,Product,Term,Contract,Prod Type,Price,P/F,FillQty,ExeQty,AvgPrc,TIF,Type,AlgoName,TrigPrc,Status,Account,CurrentUser,Originator,Route,TTOrderID,ParentID,TextA,TextTT","last*50",$D$11, CELL("Address",O36))</f>
        <v>#N/A</v>
      </c>
      <c r="R58" s="56" t="e">
        <f ca="1">RTD("tt.rtd",,"TTFills","Date,Time,B/S,Exch,Product,Term,Contract,Prod Type,Price,P/F,FillQty,ExeQty,AvgPrc,TIF,Type,AlgoName,TrigPrc,Status,Account,CurrentUser,Originator,Route,TTOrderID,ParentID,TextA,TextTT","last*50",$D$11, CELL("Address",P36))</f>
        <v>#N/A</v>
      </c>
      <c r="S58" s="56" t="e">
        <f ca="1">RTD("tt.rtd",,"TTFills","Date,Time,B/S,Exch,Product,Term,Contract,Prod Type,Price,P/F,FillQty,ExeQty,AvgPrc,TIF,Type,AlgoName,TrigPrc,Status,Account,CurrentUser,Originator,Route,TTOrderID,ParentID,TextA,TextTT","last*50",$D$11, CELL("Address",Q36))</f>
        <v>#N/A</v>
      </c>
      <c r="T58" s="57" t="e">
        <f ca="1">RTD("tt.rtd",,"TTFills","Date,Time,B/S,Exch,Product,Term,Contract,Prod Type,Price,P/F,FillQty,ExeQty,AvgPrc,TIF,Type,AlgoName,TrigPrc,Status,Account,CurrentUser,Originator,Route,TTOrderID,ParentID,TextA,TextTT","last*50",$D$11, CELL("Address",R36))</f>
        <v>#N/A</v>
      </c>
      <c r="U58" s="57" t="e">
        <f ca="1">RTD("tt.rtd",,"TTFills","Date,Time,B/S,Exch,Product,Term,Contract,Prod Type,Price,P/F,FillQty,ExeQty,AvgPrc,TIF,Type,AlgoName,TrigPrc,Status,Account,CurrentUser,Originator,Route,TTOrderID,ParentID,TextA,TextTT","last*50",$D$11, CELL("Address",S36))</f>
        <v>#N/A</v>
      </c>
      <c r="V58" s="57" t="e">
        <f ca="1">RTD("tt.rtd",,"TTFills","Date,Time,B/S,Exch,Product,Term,Contract,Prod Type,Price,P/F,FillQty,ExeQty,AvgPrc,TIF,Type,AlgoName,TrigPrc,Status,Account,CurrentUser,Originator,Route,TTOrderID,ParentID,TextA,TextTT","last*50",$D$11, CELL("Address",T36))</f>
        <v>#N/A</v>
      </c>
      <c r="W58" s="57" t="e">
        <f ca="1">RTD("tt.rtd",,"TTFills","Date,Time,B/S,Exch,Product,Term,Contract,Prod Type,Price,P/F,FillQty,ExeQty,AvgPrc,TIF,Type,AlgoName,TrigPrc,Status,Account,CurrentUser,Originator,Route,TTOrderID,ParentID,TextA,TextTT","last*50",$D$11, CELL("Address",U36))</f>
        <v>#N/A</v>
      </c>
      <c r="X58" s="57" t="e">
        <f ca="1">RTD("tt.rtd",,"TTFills","Date,Time,B/S,Exch,Product,Term,Contract,Prod Type,Price,P/F,FillQty,ExeQty,AvgPrc,TIF,Type,AlgoName,TrigPrc,Status,Account,CurrentUser,Originator,Route,TTOrderID,ParentID,TextA,TextTT","last*50",$D$11, CELL("Address",V36))</f>
        <v>#N/A</v>
      </c>
      <c r="Y58" s="57" t="e">
        <f ca="1">RTD("tt.rtd",,"TTFills","Date,Time,B/S,Exch,Product,Term,Contract,Prod Type,Price,P/F,FillQty,ExeQty,AvgPrc,TIF,Type,AlgoName,TrigPrc,Status,Account,CurrentUser,Originator,Route,TTOrderID,ParentID,TextA,TextTT","last*50",$D$11, CELL("Address",W36))</f>
        <v>#N/A</v>
      </c>
      <c r="Z58" s="57" t="e">
        <f ca="1">RTD("tt.rtd",,"TTFills","Date,Time,B/S,Exch,Product,Term,Contract,Prod Type,Price,P/F,FillQty,ExeQty,AvgPrc,TIF,Type,AlgoName,TrigPrc,Status,Account,CurrentUser,Originator,Route,TTOrderID,ParentID,TextA,TextTT","last*50",$D$11, CELL("Address",X36))</f>
        <v>#N/A</v>
      </c>
      <c r="AA58" s="56" t="e">
        <f ca="1">RTD("tt.rtd",,"TTFills","Date,Time,B/S,Exch,Product,Term,Contract,Prod Type,Price,P/F,FillQty,ExeQty,AvgPrc,TIF,Type,AlgoName,TrigPrc,Status,Account,CurrentUser,Originator,Route,TTOrderID,ParentID,TextA,TextTT","last*50",$D$11, CELL("Address",Y36))</f>
        <v>#N/A</v>
      </c>
      <c r="AB58" s="58" t="e">
        <f ca="1">RTD("tt.rtd",,"TTFills","Date,Time,B/S,Exch,Product,Term,Contract,Prod Type,Price,P/F,FillQty,ExeQty,AvgPrc,TIF,Type,AlgoName,TrigPrc,Status,Account,CurrentUser,Originator,Route,TTOrderID,ParentID,TextA,TextTT","last*50",$D$11, CELL("Address",Z36))</f>
        <v>#N/A</v>
      </c>
      <c r="AC58" s="59" t="e">
        <f ca="1">IFERROR(VLOOKUP(Z58,AA58:AA85,1,FALSE),Z58)</f>
        <v>#N/A</v>
      </c>
      <c r="AD58" s="59" t="e">
        <f t="shared" ca="1" si="1"/>
        <v>#N/A</v>
      </c>
    </row>
    <row r="59" spans="3:30" s="34" customFormat="1" x14ac:dyDescent="0.2">
      <c r="C59" s="55" t="e">
        <f ca="1">RTD("tt.rtd",,"TTFills","Date,Time,B/S,Exch,Product,Term,Contract,Prod Type,Price,P/F,FillQty,ExeQty,AvgPrc,TIF,Type,AlgoName,TrigPrc,Status,Account,CurrentUser,Originator,Route,TTOrderID,ParentID,TextA,TextTT","last*50",$D$11, CELL("Address",A37))</f>
        <v>#N/A</v>
      </c>
      <c r="D59" s="56" t="e">
        <f ca="1">RTD("tt.rtd",,"TTFills","Date,Time,B/S,Exch,Product,Term,Contract,Prod Type,Price,P/F,FillQty,ExeQty,AvgPrc,TIF,Type,AlgoName,TrigPrc,Status,Account,CurrentUser,Originator,Route,TTOrderID,ParentID,TextA,TextTT","last*50",$D$11, CELL("Address",B37))</f>
        <v>#N/A</v>
      </c>
      <c r="E59" s="56" t="e">
        <f ca="1">RTD("tt.rtd",,"TTFills","Date,Time,B/S,Exch,Product,Term,Contract,Prod Type,Price,P/F,FillQty,ExeQty,AvgPrc,TIF,Type,AlgoName,TrigPrc,Status,Account,CurrentUser,Originator,Route,TTOrderID,ParentID,TextA,TextTT","last*50",$D$11, CELL("Address",C37))</f>
        <v>#N/A</v>
      </c>
      <c r="F59" s="56" t="e">
        <f ca="1">RTD("tt.rtd",,"TTFills","Date,Time,B/S,Exch,Product,Term,Contract,Prod Type,Price,P/F,FillQty,ExeQty,AvgPrc,TIF,Type,AlgoName,TrigPrc,Status,Account,CurrentUser,Originator,Route,TTOrderID,ParentID,TextA,TextTT","last*50",$D$11, CELL("Address",D37))</f>
        <v>#N/A</v>
      </c>
      <c r="G59" s="57" t="e">
        <f ca="1">RTD("tt.rtd",,"TTFills","Date,Time,B/S,Exch,Product,Term,Contract,Prod Type,Price,P/F,FillQty,ExeQty,AvgPrc,TIF,Type,AlgoName,TrigPrc,Status,Account,CurrentUser,Originator,Route,TTOrderID,ParentID,TextA,TextTT","last*50",$D$11, CELL("Address",E37))</f>
        <v>#N/A</v>
      </c>
      <c r="H59" s="57" t="e">
        <f ca="1">RTD("tt.rtd",,"TTFills","Date,Time,B/S,Exch,Product,Term,Contract,Prod Type,Price,P/F,FillQty,ExeQty,AvgPrc,TIF,Type,AlgoName,TrigPrc,Status,Account,CurrentUser,Originator,Route,TTOrderID,ParentID,TextA,TextTT","last*50",$D$11, CELL("Address",F37))</f>
        <v>#N/A</v>
      </c>
      <c r="I59" s="57" t="e">
        <f ca="1">RTD("tt.rtd",,"TTFills","Date,Time,B/S,Exch,Product,Term,Contract,Prod Type,Price,P/F,FillQty,ExeQty,AvgPrc,TIF,Type,AlgoName,TrigPrc,Status,Account,CurrentUser,Originator,Route,TTOrderID,ParentID,TextA,TextTT","last*50",$D$11, CELL("Address",G37))</f>
        <v>#N/A</v>
      </c>
      <c r="J59" s="57" t="e">
        <f ca="1">RTD("tt.rtd",,"TTFills","Date,Time,B/S,Exch,Product,Term,Contract,Prod Type,Price,P/F,FillQty,ExeQty,AvgPrc,TIF,Type,AlgoName,TrigPrc,Status,Account,CurrentUser,Originator,Route,TTOrderID,ParentID,TextA,TextTT","last*50",$D$11, CELL("Address",H37))</f>
        <v>#N/A</v>
      </c>
      <c r="K59" s="56" t="e">
        <f ca="1">RTD("tt.rtd",,"TTFills","Date,Time,B/S,Exch,Product,Term,Contract,Prod Type,Price,P/F,FillQty,ExeQty,AvgPrc,TIF,Type,AlgoName,TrigPrc,Status,Account,CurrentUser,Originator,Route,TTOrderID,ParentID,TextA,TextTT","last*50",$D$11, CELL("Address",I37))</f>
        <v>#N/A</v>
      </c>
      <c r="L59" s="56" t="e">
        <f ca="1">RTD("tt.rtd",,"TTFills","Date,Time,B/S,Exch,Product,Term,Contract,Prod Type,Price,P/F,FillQty,ExeQty,AvgPrc,TIF,Type,AlgoName,TrigPrc,Status,Account,CurrentUser,Originator,Route,TTOrderID,ParentID,TextA,TextTT","last*50",$D$11, CELL("Address",J37))</f>
        <v>#N/A</v>
      </c>
      <c r="M59" s="56" t="e">
        <f ca="1">RTD("tt.rtd",,"TTFills","Date,Time,B/S,Exch,Product,Term,Contract,Prod Type,Price,P/F,FillQty,ExeQty,AvgPrc,TIF,Type,AlgoName,TrigPrc,Status,Account,CurrentUser,Originator,Route,TTOrderID,ParentID,TextA,TextTT","last*50",$D$11, CELL("Address",K37))</f>
        <v>#N/A</v>
      </c>
      <c r="N59" s="56" t="e">
        <f ca="1">RTD("tt.rtd",,"TTFills","Date,Time,B/S,Exch,Product,Term,Contract,Prod Type,Price,P/F,FillQty,ExeQty,AvgPrc,TIF,Type,AlgoName,TrigPrc,Status,Account,CurrentUser,Originator,Route,TTOrderID,ParentID,TextA,TextTT","last*50",$D$11, CELL("Address",L37))</f>
        <v>#N/A</v>
      </c>
      <c r="O59" s="56" t="e">
        <f ca="1">RTD("tt.rtd",,"TTFills","Date,Time,B/S,Exch,Product,Term,Contract,Prod Type,Price,P/F,FillQty,ExeQty,AvgPrc,TIF,Type,AlgoName,TrigPrc,Status,Account,CurrentUser,Originator,Route,TTOrderID,ParentID,TextA,TextTT","last*50",$D$11, CELL("Address",M37))</f>
        <v>#N/A</v>
      </c>
      <c r="P59" s="56" t="e">
        <f ca="1">RTD("tt.rtd",,"TTFills","Date,Time,B/S,Exch,Product,Term,Contract,Prod Type,Price,P/F,FillQty,ExeQty,AvgPrc,TIF,Type,AlgoName,TrigPrc,Status,Account,CurrentUser,Originator,Route,TTOrderID,ParentID,TextA,TextTT","last*50",$D$11, CELL("Address",N37))</f>
        <v>#N/A</v>
      </c>
      <c r="Q59" s="57" t="e">
        <f ca="1">RTD("tt.rtd",,"TTFills","Date,Time,B/S,Exch,Product,Term,Contract,Prod Type,Price,P/F,FillQty,ExeQty,AvgPrc,TIF,Type,AlgoName,TrigPrc,Status,Account,CurrentUser,Originator,Route,TTOrderID,ParentID,TextA,TextTT","last*50",$D$11, CELL("Address",O37))</f>
        <v>#N/A</v>
      </c>
      <c r="R59" s="56" t="e">
        <f ca="1">RTD("tt.rtd",,"TTFills","Date,Time,B/S,Exch,Product,Term,Contract,Prod Type,Price,P/F,FillQty,ExeQty,AvgPrc,TIF,Type,AlgoName,TrigPrc,Status,Account,CurrentUser,Originator,Route,TTOrderID,ParentID,TextA,TextTT","last*50",$D$11, CELL("Address",P37))</f>
        <v>#N/A</v>
      </c>
      <c r="S59" s="56" t="e">
        <f ca="1">RTD("tt.rtd",,"TTFills","Date,Time,B/S,Exch,Product,Term,Contract,Prod Type,Price,P/F,FillQty,ExeQty,AvgPrc,TIF,Type,AlgoName,TrigPrc,Status,Account,CurrentUser,Originator,Route,TTOrderID,ParentID,TextA,TextTT","last*50",$D$11, CELL("Address",Q37))</f>
        <v>#N/A</v>
      </c>
      <c r="T59" s="57" t="e">
        <f ca="1">RTD("tt.rtd",,"TTFills","Date,Time,B/S,Exch,Product,Term,Contract,Prod Type,Price,P/F,FillQty,ExeQty,AvgPrc,TIF,Type,AlgoName,TrigPrc,Status,Account,CurrentUser,Originator,Route,TTOrderID,ParentID,TextA,TextTT","last*50",$D$11, CELL("Address",R37))</f>
        <v>#N/A</v>
      </c>
      <c r="U59" s="57" t="e">
        <f ca="1">RTD("tt.rtd",,"TTFills","Date,Time,B/S,Exch,Product,Term,Contract,Prod Type,Price,P/F,FillQty,ExeQty,AvgPrc,TIF,Type,AlgoName,TrigPrc,Status,Account,CurrentUser,Originator,Route,TTOrderID,ParentID,TextA,TextTT","last*50",$D$11, CELL("Address",S37))</f>
        <v>#N/A</v>
      </c>
      <c r="V59" s="57" t="e">
        <f ca="1">RTD("tt.rtd",,"TTFills","Date,Time,B/S,Exch,Product,Term,Contract,Prod Type,Price,P/F,FillQty,ExeQty,AvgPrc,TIF,Type,AlgoName,TrigPrc,Status,Account,CurrentUser,Originator,Route,TTOrderID,ParentID,TextA,TextTT","last*50",$D$11, CELL("Address",T37))</f>
        <v>#N/A</v>
      </c>
      <c r="W59" s="57" t="e">
        <f ca="1">RTD("tt.rtd",,"TTFills","Date,Time,B/S,Exch,Product,Term,Contract,Prod Type,Price,P/F,FillQty,ExeQty,AvgPrc,TIF,Type,AlgoName,TrigPrc,Status,Account,CurrentUser,Originator,Route,TTOrderID,ParentID,TextA,TextTT","last*50",$D$11, CELL("Address",U37))</f>
        <v>#N/A</v>
      </c>
      <c r="X59" s="57" t="e">
        <f ca="1">RTD("tt.rtd",,"TTFills","Date,Time,B/S,Exch,Product,Term,Contract,Prod Type,Price,P/F,FillQty,ExeQty,AvgPrc,TIF,Type,AlgoName,TrigPrc,Status,Account,CurrentUser,Originator,Route,TTOrderID,ParentID,TextA,TextTT","last*50",$D$11, CELL("Address",V37))</f>
        <v>#N/A</v>
      </c>
      <c r="Y59" s="57" t="e">
        <f ca="1">RTD("tt.rtd",,"TTFills","Date,Time,B/S,Exch,Product,Term,Contract,Prod Type,Price,P/F,FillQty,ExeQty,AvgPrc,TIF,Type,AlgoName,TrigPrc,Status,Account,CurrentUser,Originator,Route,TTOrderID,ParentID,TextA,TextTT","last*50",$D$11, CELL("Address",W37))</f>
        <v>#N/A</v>
      </c>
      <c r="Z59" s="57" t="e">
        <f ca="1">RTD("tt.rtd",,"TTFills","Date,Time,B/S,Exch,Product,Term,Contract,Prod Type,Price,P/F,FillQty,ExeQty,AvgPrc,TIF,Type,AlgoName,TrigPrc,Status,Account,CurrentUser,Originator,Route,TTOrderID,ParentID,TextA,TextTT","last*50",$D$11, CELL("Address",X37))</f>
        <v>#N/A</v>
      </c>
      <c r="AA59" s="56" t="e">
        <f ca="1">RTD("tt.rtd",,"TTFills","Date,Time,B/S,Exch,Product,Term,Contract,Prod Type,Price,P/F,FillQty,ExeQty,AvgPrc,TIF,Type,AlgoName,TrigPrc,Status,Account,CurrentUser,Originator,Route,TTOrderID,ParentID,TextA,TextTT","last*50",$D$11, CELL("Address",Y37))</f>
        <v>#N/A</v>
      </c>
      <c r="AB59" s="58" t="e">
        <f ca="1">RTD("tt.rtd",,"TTFills","Date,Time,B/S,Exch,Product,Term,Contract,Prod Type,Price,P/F,FillQty,ExeQty,AvgPrc,TIF,Type,AlgoName,TrigPrc,Status,Account,CurrentUser,Originator,Route,TTOrderID,ParentID,TextA,TextTT","last*50",$D$11, CELL("Address",Z37))</f>
        <v>#N/A</v>
      </c>
      <c r="AC59" s="59" t="e">
        <f ca="1">IFERROR(VLOOKUP(Z59,AA59:AA85,1,FALSE),Z59)</f>
        <v>#N/A</v>
      </c>
      <c r="AD59" s="59" t="e">
        <f t="shared" ca="1" si="1"/>
        <v>#N/A</v>
      </c>
    </row>
    <row r="60" spans="3:30" s="34" customFormat="1" x14ac:dyDescent="0.2">
      <c r="C60" s="55" t="e">
        <f ca="1">RTD("tt.rtd",,"TTFills","Date,Time,B/S,Exch,Product,Term,Contract,Prod Type,Price,P/F,FillQty,ExeQty,AvgPrc,TIF,Type,AlgoName,TrigPrc,Status,Account,CurrentUser,Originator,Route,TTOrderID,ParentID,TextA,TextTT","last*50",$D$11, CELL("Address",A38))</f>
        <v>#N/A</v>
      </c>
      <c r="D60" s="56" t="e">
        <f ca="1">RTD("tt.rtd",,"TTFills","Date,Time,B/S,Exch,Product,Term,Contract,Prod Type,Price,P/F,FillQty,ExeQty,AvgPrc,TIF,Type,AlgoName,TrigPrc,Status,Account,CurrentUser,Originator,Route,TTOrderID,ParentID,TextA,TextTT","last*50",$D$11, CELL("Address",B38))</f>
        <v>#N/A</v>
      </c>
      <c r="E60" s="56" t="e">
        <f ca="1">RTD("tt.rtd",,"TTFills","Date,Time,B/S,Exch,Product,Term,Contract,Prod Type,Price,P/F,FillQty,ExeQty,AvgPrc,TIF,Type,AlgoName,TrigPrc,Status,Account,CurrentUser,Originator,Route,TTOrderID,ParentID,TextA,TextTT","last*50",$D$11, CELL("Address",C38))</f>
        <v>#N/A</v>
      </c>
      <c r="F60" s="56" t="e">
        <f ca="1">RTD("tt.rtd",,"TTFills","Date,Time,B/S,Exch,Product,Term,Contract,Prod Type,Price,P/F,FillQty,ExeQty,AvgPrc,TIF,Type,AlgoName,TrigPrc,Status,Account,CurrentUser,Originator,Route,TTOrderID,ParentID,TextA,TextTT","last*50",$D$11, CELL("Address",D38))</f>
        <v>#N/A</v>
      </c>
      <c r="G60" s="57" t="e">
        <f ca="1">RTD("tt.rtd",,"TTFills","Date,Time,B/S,Exch,Product,Term,Contract,Prod Type,Price,P/F,FillQty,ExeQty,AvgPrc,TIF,Type,AlgoName,TrigPrc,Status,Account,CurrentUser,Originator,Route,TTOrderID,ParentID,TextA,TextTT","last*50",$D$11, CELL("Address",E38))</f>
        <v>#N/A</v>
      </c>
      <c r="H60" s="57" t="e">
        <f ca="1">RTD("tt.rtd",,"TTFills","Date,Time,B/S,Exch,Product,Term,Contract,Prod Type,Price,P/F,FillQty,ExeQty,AvgPrc,TIF,Type,AlgoName,TrigPrc,Status,Account,CurrentUser,Originator,Route,TTOrderID,ParentID,TextA,TextTT","last*50",$D$11, CELL("Address",F38))</f>
        <v>#N/A</v>
      </c>
      <c r="I60" s="57" t="e">
        <f ca="1">RTD("tt.rtd",,"TTFills","Date,Time,B/S,Exch,Product,Term,Contract,Prod Type,Price,P/F,FillQty,ExeQty,AvgPrc,TIF,Type,AlgoName,TrigPrc,Status,Account,CurrentUser,Originator,Route,TTOrderID,ParentID,TextA,TextTT","last*50",$D$11, CELL("Address",G38))</f>
        <v>#N/A</v>
      </c>
      <c r="J60" s="57" t="e">
        <f ca="1">RTD("tt.rtd",,"TTFills","Date,Time,B/S,Exch,Product,Term,Contract,Prod Type,Price,P/F,FillQty,ExeQty,AvgPrc,TIF,Type,AlgoName,TrigPrc,Status,Account,CurrentUser,Originator,Route,TTOrderID,ParentID,TextA,TextTT","last*50",$D$11, CELL("Address",H38))</f>
        <v>#N/A</v>
      </c>
      <c r="K60" s="56" t="e">
        <f ca="1">RTD("tt.rtd",,"TTFills","Date,Time,B/S,Exch,Product,Term,Contract,Prod Type,Price,P/F,FillQty,ExeQty,AvgPrc,TIF,Type,AlgoName,TrigPrc,Status,Account,CurrentUser,Originator,Route,TTOrderID,ParentID,TextA,TextTT","last*50",$D$11, CELL("Address",I38))</f>
        <v>#N/A</v>
      </c>
      <c r="L60" s="56" t="e">
        <f ca="1">RTD("tt.rtd",,"TTFills","Date,Time,B/S,Exch,Product,Term,Contract,Prod Type,Price,P/F,FillQty,ExeQty,AvgPrc,TIF,Type,AlgoName,TrigPrc,Status,Account,CurrentUser,Originator,Route,TTOrderID,ParentID,TextA,TextTT","last*50",$D$11, CELL("Address",J38))</f>
        <v>#N/A</v>
      </c>
      <c r="M60" s="56" t="e">
        <f ca="1">RTD("tt.rtd",,"TTFills","Date,Time,B/S,Exch,Product,Term,Contract,Prod Type,Price,P/F,FillQty,ExeQty,AvgPrc,TIF,Type,AlgoName,TrigPrc,Status,Account,CurrentUser,Originator,Route,TTOrderID,ParentID,TextA,TextTT","last*50",$D$11, CELL("Address",K38))</f>
        <v>#N/A</v>
      </c>
      <c r="N60" s="56" t="e">
        <f ca="1">RTD("tt.rtd",,"TTFills","Date,Time,B/S,Exch,Product,Term,Contract,Prod Type,Price,P/F,FillQty,ExeQty,AvgPrc,TIF,Type,AlgoName,TrigPrc,Status,Account,CurrentUser,Originator,Route,TTOrderID,ParentID,TextA,TextTT","last*50",$D$11, CELL("Address",L38))</f>
        <v>#N/A</v>
      </c>
      <c r="O60" s="56" t="e">
        <f ca="1">RTD("tt.rtd",,"TTFills","Date,Time,B/S,Exch,Product,Term,Contract,Prod Type,Price,P/F,FillQty,ExeQty,AvgPrc,TIF,Type,AlgoName,TrigPrc,Status,Account,CurrentUser,Originator,Route,TTOrderID,ParentID,TextA,TextTT","last*50",$D$11, CELL("Address",M38))</f>
        <v>#N/A</v>
      </c>
      <c r="P60" s="56" t="e">
        <f ca="1">RTD("tt.rtd",,"TTFills","Date,Time,B/S,Exch,Product,Term,Contract,Prod Type,Price,P/F,FillQty,ExeQty,AvgPrc,TIF,Type,AlgoName,TrigPrc,Status,Account,CurrentUser,Originator,Route,TTOrderID,ParentID,TextA,TextTT","last*50",$D$11, CELL("Address",N38))</f>
        <v>#N/A</v>
      </c>
      <c r="Q60" s="57" t="e">
        <f ca="1">RTD("tt.rtd",,"TTFills","Date,Time,B/S,Exch,Product,Term,Contract,Prod Type,Price,P/F,FillQty,ExeQty,AvgPrc,TIF,Type,AlgoName,TrigPrc,Status,Account,CurrentUser,Originator,Route,TTOrderID,ParentID,TextA,TextTT","last*50",$D$11, CELL("Address",O38))</f>
        <v>#N/A</v>
      </c>
      <c r="R60" s="56" t="e">
        <f ca="1">RTD("tt.rtd",,"TTFills","Date,Time,B/S,Exch,Product,Term,Contract,Prod Type,Price,P/F,FillQty,ExeQty,AvgPrc,TIF,Type,AlgoName,TrigPrc,Status,Account,CurrentUser,Originator,Route,TTOrderID,ParentID,TextA,TextTT","last*50",$D$11, CELL("Address",P38))</f>
        <v>#N/A</v>
      </c>
      <c r="S60" s="56" t="e">
        <f ca="1">RTD("tt.rtd",,"TTFills","Date,Time,B/S,Exch,Product,Term,Contract,Prod Type,Price,P/F,FillQty,ExeQty,AvgPrc,TIF,Type,AlgoName,TrigPrc,Status,Account,CurrentUser,Originator,Route,TTOrderID,ParentID,TextA,TextTT","last*50",$D$11, CELL("Address",Q38))</f>
        <v>#N/A</v>
      </c>
      <c r="T60" s="57" t="e">
        <f ca="1">RTD("tt.rtd",,"TTFills","Date,Time,B/S,Exch,Product,Term,Contract,Prod Type,Price,P/F,FillQty,ExeQty,AvgPrc,TIF,Type,AlgoName,TrigPrc,Status,Account,CurrentUser,Originator,Route,TTOrderID,ParentID,TextA,TextTT","last*50",$D$11, CELL("Address",R38))</f>
        <v>#N/A</v>
      </c>
      <c r="U60" s="57" t="e">
        <f ca="1">RTD("tt.rtd",,"TTFills","Date,Time,B/S,Exch,Product,Term,Contract,Prod Type,Price,P/F,FillQty,ExeQty,AvgPrc,TIF,Type,AlgoName,TrigPrc,Status,Account,CurrentUser,Originator,Route,TTOrderID,ParentID,TextA,TextTT","last*50",$D$11, CELL("Address",S38))</f>
        <v>#N/A</v>
      </c>
      <c r="V60" s="57" t="e">
        <f ca="1">RTD("tt.rtd",,"TTFills","Date,Time,B/S,Exch,Product,Term,Contract,Prod Type,Price,P/F,FillQty,ExeQty,AvgPrc,TIF,Type,AlgoName,TrigPrc,Status,Account,CurrentUser,Originator,Route,TTOrderID,ParentID,TextA,TextTT","last*50",$D$11, CELL("Address",T38))</f>
        <v>#N/A</v>
      </c>
      <c r="W60" s="57" t="e">
        <f ca="1">RTD("tt.rtd",,"TTFills","Date,Time,B/S,Exch,Product,Term,Contract,Prod Type,Price,P/F,FillQty,ExeQty,AvgPrc,TIF,Type,AlgoName,TrigPrc,Status,Account,CurrentUser,Originator,Route,TTOrderID,ParentID,TextA,TextTT","last*50",$D$11, CELL("Address",U38))</f>
        <v>#N/A</v>
      </c>
      <c r="X60" s="57" t="e">
        <f ca="1">RTD("tt.rtd",,"TTFills","Date,Time,B/S,Exch,Product,Term,Contract,Prod Type,Price,P/F,FillQty,ExeQty,AvgPrc,TIF,Type,AlgoName,TrigPrc,Status,Account,CurrentUser,Originator,Route,TTOrderID,ParentID,TextA,TextTT","last*50",$D$11, CELL("Address",V38))</f>
        <v>#N/A</v>
      </c>
      <c r="Y60" s="57" t="e">
        <f ca="1">RTD("tt.rtd",,"TTFills","Date,Time,B/S,Exch,Product,Term,Contract,Prod Type,Price,P/F,FillQty,ExeQty,AvgPrc,TIF,Type,AlgoName,TrigPrc,Status,Account,CurrentUser,Originator,Route,TTOrderID,ParentID,TextA,TextTT","last*50",$D$11, CELL("Address",W38))</f>
        <v>#N/A</v>
      </c>
      <c r="Z60" s="57" t="e">
        <f ca="1">RTD("tt.rtd",,"TTFills","Date,Time,B/S,Exch,Product,Term,Contract,Prod Type,Price,P/F,FillQty,ExeQty,AvgPrc,TIF,Type,AlgoName,TrigPrc,Status,Account,CurrentUser,Originator,Route,TTOrderID,ParentID,TextA,TextTT","last*50",$D$11, CELL("Address",X38))</f>
        <v>#N/A</v>
      </c>
      <c r="AA60" s="56" t="e">
        <f ca="1">RTD("tt.rtd",,"TTFills","Date,Time,B/S,Exch,Product,Term,Contract,Prod Type,Price,P/F,FillQty,ExeQty,AvgPrc,TIF,Type,AlgoName,TrigPrc,Status,Account,CurrentUser,Originator,Route,TTOrderID,ParentID,TextA,TextTT","last*50",$D$11, CELL("Address",Y38))</f>
        <v>#N/A</v>
      </c>
      <c r="AB60" s="58" t="e">
        <f ca="1">RTD("tt.rtd",,"TTFills","Date,Time,B/S,Exch,Product,Term,Contract,Prod Type,Price,P/F,FillQty,ExeQty,AvgPrc,TIF,Type,AlgoName,TrigPrc,Status,Account,CurrentUser,Originator,Route,TTOrderID,ParentID,TextA,TextTT","last*50",$D$11, CELL("Address",Z38))</f>
        <v>#N/A</v>
      </c>
      <c r="AC60" s="59" t="e">
        <f ca="1">IFERROR(VLOOKUP(Z60,AA60:AA85,1,FALSE),Z60)</f>
        <v>#N/A</v>
      </c>
      <c r="AD60" s="59" t="e">
        <f t="shared" ca="1" si="1"/>
        <v>#N/A</v>
      </c>
    </row>
    <row r="61" spans="3:30" s="34" customFormat="1" x14ac:dyDescent="0.2">
      <c r="C61" s="55" t="e">
        <f ca="1">RTD("tt.rtd",,"TTFills","Date,Time,B/S,Exch,Product,Term,Contract,Prod Type,Price,P/F,FillQty,ExeQty,AvgPrc,TIF,Type,AlgoName,TrigPrc,Status,Account,CurrentUser,Originator,Route,TTOrderID,ParentID,TextA,TextTT","last*50",$D$11, CELL("Address",A39))</f>
        <v>#N/A</v>
      </c>
      <c r="D61" s="56" t="e">
        <f ca="1">RTD("tt.rtd",,"TTFills","Date,Time,B/S,Exch,Product,Term,Contract,Prod Type,Price,P/F,FillQty,ExeQty,AvgPrc,TIF,Type,AlgoName,TrigPrc,Status,Account,CurrentUser,Originator,Route,TTOrderID,ParentID,TextA,TextTT","last*50",$D$11, CELL("Address",B39))</f>
        <v>#N/A</v>
      </c>
      <c r="E61" s="56" t="e">
        <f ca="1">RTD("tt.rtd",,"TTFills","Date,Time,B/S,Exch,Product,Term,Contract,Prod Type,Price,P/F,FillQty,ExeQty,AvgPrc,TIF,Type,AlgoName,TrigPrc,Status,Account,CurrentUser,Originator,Route,TTOrderID,ParentID,TextA,TextTT","last*50",$D$11, CELL("Address",C39))</f>
        <v>#N/A</v>
      </c>
      <c r="F61" s="56" t="e">
        <f ca="1">RTD("tt.rtd",,"TTFills","Date,Time,B/S,Exch,Product,Term,Contract,Prod Type,Price,P/F,FillQty,ExeQty,AvgPrc,TIF,Type,AlgoName,TrigPrc,Status,Account,CurrentUser,Originator,Route,TTOrderID,ParentID,TextA,TextTT","last*50",$D$11, CELL("Address",D39))</f>
        <v>#N/A</v>
      </c>
      <c r="G61" s="57" t="e">
        <f ca="1">RTD("tt.rtd",,"TTFills","Date,Time,B/S,Exch,Product,Term,Contract,Prod Type,Price,P/F,FillQty,ExeQty,AvgPrc,TIF,Type,AlgoName,TrigPrc,Status,Account,CurrentUser,Originator,Route,TTOrderID,ParentID,TextA,TextTT","last*50",$D$11, CELL("Address",E39))</f>
        <v>#N/A</v>
      </c>
      <c r="H61" s="57" t="e">
        <f ca="1">RTD("tt.rtd",,"TTFills","Date,Time,B/S,Exch,Product,Term,Contract,Prod Type,Price,P/F,FillQty,ExeQty,AvgPrc,TIF,Type,AlgoName,TrigPrc,Status,Account,CurrentUser,Originator,Route,TTOrderID,ParentID,TextA,TextTT","last*50",$D$11, CELL("Address",F39))</f>
        <v>#N/A</v>
      </c>
      <c r="I61" s="57" t="e">
        <f ca="1">RTD("tt.rtd",,"TTFills","Date,Time,B/S,Exch,Product,Term,Contract,Prod Type,Price,P/F,FillQty,ExeQty,AvgPrc,TIF,Type,AlgoName,TrigPrc,Status,Account,CurrentUser,Originator,Route,TTOrderID,ParentID,TextA,TextTT","last*50",$D$11, CELL("Address",G39))</f>
        <v>#N/A</v>
      </c>
      <c r="J61" s="57" t="e">
        <f ca="1">RTD("tt.rtd",,"TTFills","Date,Time,B/S,Exch,Product,Term,Contract,Prod Type,Price,P/F,FillQty,ExeQty,AvgPrc,TIF,Type,AlgoName,TrigPrc,Status,Account,CurrentUser,Originator,Route,TTOrderID,ParentID,TextA,TextTT","last*50",$D$11, CELL("Address",H39))</f>
        <v>#N/A</v>
      </c>
      <c r="K61" s="56" t="e">
        <f ca="1">RTD("tt.rtd",,"TTFills","Date,Time,B/S,Exch,Product,Term,Contract,Prod Type,Price,P/F,FillQty,ExeQty,AvgPrc,TIF,Type,AlgoName,TrigPrc,Status,Account,CurrentUser,Originator,Route,TTOrderID,ParentID,TextA,TextTT","last*50",$D$11, CELL("Address",I39))</f>
        <v>#N/A</v>
      </c>
      <c r="L61" s="56" t="e">
        <f ca="1">RTD("tt.rtd",,"TTFills","Date,Time,B/S,Exch,Product,Term,Contract,Prod Type,Price,P/F,FillQty,ExeQty,AvgPrc,TIF,Type,AlgoName,TrigPrc,Status,Account,CurrentUser,Originator,Route,TTOrderID,ParentID,TextA,TextTT","last*50",$D$11, CELL("Address",J39))</f>
        <v>#N/A</v>
      </c>
      <c r="M61" s="56" t="e">
        <f ca="1">RTD("tt.rtd",,"TTFills","Date,Time,B/S,Exch,Product,Term,Contract,Prod Type,Price,P/F,FillQty,ExeQty,AvgPrc,TIF,Type,AlgoName,TrigPrc,Status,Account,CurrentUser,Originator,Route,TTOrderID,ParentID,TextA,TextTT","last*50",$D$11, CELL("Address",K39))</f>
        <v>#N/A</v>
      </c>
      <c r="N61" s="56" t="e">
        <f ca="1">RTD("tt.rtd",,"TTFills","Date,Time,B/S,Exch,Product,Term,Contract,Prod Type,Price,P/F,FillQty,ExeQty,AvgPrc,TIF,Type,AlgoName,TrigPrc,Status,Account,CurrentUser,Originator,Route,TTOrderID,ParentID,TextA,TextTT","last*50",$D$11, CELL("Address",L39))</f>
        <v>#N/A</v>
      </c>
      <c r="O61" s="56" t="e">
        <f ca="1">RTD("tt.rtd",,"TTFills","Date,Time,B/S,Exch,Product,Term,Contract,Prod Type,Price,P/F,FillQty,ExeQty,AvgPrc,TIF,Type,AlgoName,TrigPrc,Status,Account,CurrentUser,Originator,Route,TTOrderID,ParentID,TextA,TextTT","last*50",$D$11, CELL("Address",M39))</f>
        <v>#N/A</v>
      </c>
      <c r="P61" s="56" t="e">
        <f ca="1">RTD("tt.rtd",,"TTFills","Date,Time,B/S,Exch,Product,Term,Contract,Prod Type,Price,P/F,FillQty,ExeQty,AvgPrc,TIF,Type,AlgoName,TrigPrc,Status,Account,CurrentUser,Originator,Route,TTOrderID,ParentID,TextA,TextTT","last*50",$D$11, CELL("Address",N39))</f>
        <v>#N/A</v>
      </c>
      <c r="Q61" s="57" t="e">
        <f ca="1">RTD("tt.rtd",,"TTFills","Date,Time,B/S,Exch,Product,Term,Contract,Prod Type,Price,P/F,FillQty,ExeQty,AvgPrc,TIF,Type,AlgoName,TrigPrc,Status,Account,CurrentUser,Originator,Route,TTOrderID,ParentID,TextA,TextTT","last*50",$D$11, CELL("Address",O39))</f>
        <v>#N/A</v>
      </c>
      <c r="R61" s="56" t="e">
        <f ca="1">RTD("tt.rtd",,"TTFills","Date,Time,B/S,Exch,Product,Term,Contract,Prod Type,Price,P/F,FillQty,ExeQty,AvgPrc,TIF,Type,AlgoName,TrigPrc,Status,Account,CurrentUser,Originator,Route,TTOrderID,ParentID,TextA,TextTT","last*50",$D$11, CELL("Address",P39))</f>
        <v>#N/A</v>
      </c>
      <c r="S61" s="56" t="e">
        <f ca="1">RTD("tt.rtd",,"TTFills","Date,Time,B/S,Exch,Product,Term,Contract,Prod Type,Price,P/F,FillQty,ExeQty,AvgPrc,TIF,Type,AlgoName,TrigPrc,Status,Account,CurrentUser,Originator,Route,TTOrderID,ParentID,TextA,TextTT","last*50",$D$11, CELL("Address",Q39))</f>
        <v>#N/A</v>
      </c>
      <c r="T61" s="57" t="e">
        <f ca="1">RTD("tt.rtd",,"TTFills","Date,Time,B/S,Exch,Product,Term,Contract,Prod Type,Price,P/F,FillQty,ExeQty,AvgPrc,TIF,Type,AlgoName,TrigPrc,Status,Account,CurrentUser,Originator,Route,TTOrderID,ParentID,TextA,TextTT","last*50",$D$11, CELL("Address",R39))</f>
        <v>#N/A</v>
      </c>
      <c r="U61" s="57" t="e">
        <f ca="1">RTD("tt.rtd",,"TTFills","Date,Time,B/S,Exch,Product,Term,Contract,Prod Type,Price,P/F,FillQty,ExeQty,AvgPrc,TIF,Type,AlgoName,TrigPrc,Status,Account,CurrentUser,Originator,Route,TTOrderID,ParentID,TextA,TextTT","last*50",$D$11, CELL("Address",S39))</f>
        <v>#N/A</v>
      </c>
      <c r="V61" s="57" t="e">
        <f ca="1">RTD("tt.rtd",,"TTFills","Date,Time,B/S,Exch,Product,Term,Contract,Prod Type,Price,P/F,FillQty,ExeQty,AvgPrc,TIF,Type,AlgoName,TrigPrc,Status,Account,CurrentUser,Originator,Route,TTOrderID,ParentID,TextA,TextTT","last*50",$D$11, CELL("Address",T39))</f>
        <v>#N/A</v>
      </c>
      <c r="W61" s="57" t="e">
        <f ca="1">RTD("tt.rtd",,"TTFills","Date,Time,B/S,Exch,Product,Term,Contract,Prod Type,Price,P/F,FillQty,ExeQty,AvgPrc,TIF,Type,AlgoName,TrigPrc,Status,Account,CurrentUser,Originator,Route,TTOrderID,ParentID,TextA,TextTT","last*50",$D$11, CELL("Address",U39))</f>
        <v>#N/A</v>
      </c>
      <c r="X61" s="57" t="e">
        <f ca="1">RTD("tt.rtd",,"TTFills","Date,Time,B/S,Exch,Product,Term,Contract,Prod Type,Price,P/F,FillQty,ExeQty,AvgPrc,TIF,Type,AlgoName,TrigPrc,Status,Account,CurrentUser,Originator,Route,TTOrderID,ParentID,TextA,TextTT","last*50",$D$11, CELL("Address",V39))</f>
        <v>#N/A</v>
      </c>
      <c r="Y61" s="57" t="e">
        <f ca="1">RTD("tt.rtd",,"TTFills","Date,Time,B/S,Exch,Product,Term,Contract,Prod Type,Price,P/F,FillQty,ExeQty,AvgPrc,TIF,Type,AlgoName,TrigPrc,Status,Account,CurrentUser,Originator,Route,TTOrderID,ParentID,TextA,TextTT","last*50",$D$11, CELL("Address",W39))</f>
        <v>#N/A</v>
      </c>
      <c r="Z61" s="57" t="e">
        <f ca="1">RTD("tt.rtd",,"TTFills","Date,Time,B/S,Exch,Product,Term,Contract,Prod Type,Price,P/F,FillQty,ExeQty,AvgPrc,TIF,Type,AlgoName,TrigPrc,Status,Account,CurrentUser,Originator,Route,TTOrderID,ParentID,TextA,TextTT","last*50",$D$11, CELL("Address",X39))</f>
        <v>#N/A</v>
      </c>
      <c r="AA61" s="56" t="e">
        <f ca="1">RTD("tt.rtd",,"TTFills","Date,Time,B/S,Exch,Product,Term,Contract,Prod Type,Price,P/F,FillQty,ExeQty,AvgPrc,TIF,Type,AlgoName,TrigPrc,Status,Account,CurrentUser,Originator,Route,TTOrderID,ParentID,TextA,TextTT","last*50",$D$11, CELL("Address",Y39))</f>
        <v>#N/A</v>
      </c>
      <c r="AB61" s="58" t="e">
        <f ca="1">RTD("tt.rtd",,"TTFills","Date,Time,B/S,Exch,Product,Term,Contract,Prod Type,Price,P/F,FillQty,ExeQty,AvgPrc,TIF,Type,AlgoName,TrigPrc,Status,Account,CurrentUser,Originator,Route,TTOrderID,ParentID,TextA,TextTT","last*50",$D$11, CELL("Address",Z39))</f>
        <v>#N/A</v>
      </c>
      <c r="AC61" s="59" t="e">
        <f ca="1">IFERROR(VLOOKUP(Z61,AA61:AA85,1,FALSE),Z61)</f>
        <v>#N/A</v>
      </c>
      <c r="AD61" s="59" t="e">
        <f t="shared" ca="1" si="1"/>
        <v>#N/A</v>
      </c>
    </row>
    <row r="62" spans="3:30" s="34" customFormat="1" x14ac:dyDescent="0.2">
      <c r="C62" s="55" t="e">
        <f ca="1">RTD("tt.rtd",,"TTFills","Date,Time,B/S,Exch,Product,Term,Contract,Prod Type,Price,P/F,FillQty,ExeQty,AvgPrc,TIF,Type,AlgoName,TrigPrc,Status,Account,CurrentUser,Originator,Route,TTOrderID,ParentID,TextA,TextTT","last*50",$D$11, CELL("Address",A40))</f>
        <v>#N/A</v>
      </c>
      <c r="D62" s="56" t="e">
        <f ca="1">RTD("tt.rtd",,"TTFills","Date,Time,B/S,Exch,Product,Term,Contract,Prod Type,Price,P/F,FillQty,ExeQty,AvgPrc,TIF,Type,AlgoName,TrigPrc,Status,Account,CurrentUser,Originator,Route,TTOrderID,ParentID,TextA,TextTT","last*50",$D$11, CELL("Address",B40))</f>
        <v>#N/A</v>
      </c>
      <c r="E62" s="56" t="e">
        <f ca="1">RTD("tt.rtd",,"TTFills","Date,Time,B/S,Exch,Product,Term,Contract,Prod Type,Price,P/F,FillQty,ExeQty,AvgPrc,TIF,Type,AlgoName,TrigPrc,Status,Account,CurrentUser,Originator,Route,TTOrderID,ParentID,TextA,TextTT","last*50",$D$11, CELL("Address",C40))</f>
        <v>#N/A</v>
      </c>
      <c r="F62" s="56" t="e">
        <f ca="1">RTD("tt.rtd",,"TTFills","Date,Time,B/S,Exch,Product,Term,Contract,Prod Type,Price,P/F,FillQty,ExeQty,AvgPrc,TIF,Type,AlgoName,TrigPrc,Status,Account,CurrentUser,Originator,Route,TTOrderID,ParentID,TextA,TextTT","last*50",$D$11, CELL("Address",D40))</f>
        <v>#N/A</v>
      </c>
      <c r="G62" s="57" t="e">
        <f ca="1">RTD("tt.rtd",,"TTFills","Date,Time,B/S,Exch,Product,Term,Contract,Prod Type,Price,P/F,FillQty,ExeQty,AvgPrc,TIF,Type,AlgoName,TrigPrc,Status,Account,CurrentUser,Originator,Route,TTOrderID,ParentID,TextA,TextTT","last*50",$D$11, CELL("Address",E40))</f>
        <v>#N/A</v>
      </c>
      <c r="H62" s="57" t="e">
        <f ca="1">RTD("tt.rtd",,"TTFills","Date,Time,B/S,Exch,Product,Term,Contract,Prod Type,Price,P/F,FillQty,ExeQty,AvgPrc,TIF,Type,AlgoName,TrigPrc,Status,Account,CurrentUser,Originator,Route,TTOrderID,ParentID,TextA,TextTT","last*50",$D$11, CELL("Address",F40))</f>
        <v>#N/A</v>
      </c>
      <c r="I62" s="57" t="e">
        <f ca="1">RTD("tt.rtd",,"TTFills","Date,Time,B/S,Exch,Product,Term,Contract,Prod Type,Price,P/F,FillQty,ExeQty,AvgPrc,TIF,Type,AlgoName,TrigPrc,Status,Account,CurrentUser,Originator,Route,TTOrderID,ParentID,TextA,TextTT","last*50",$D$11, CELL("Address",G40))</f>
        <v>#N/A</v>
      </c>
      <c r="J62" s="57" t="e">
        <f ca="1">RTD("tt.rtd",,"TTFills","Date,Time,B/S,Exch,Product,Term,Contract,Prod Type,Price,P/F,FillQty,ExeQty,AvgPrc,TIF,Type,AlgoName,TrigPrc,Status,Account,CurrentUser,Originator,Route,TTOrderID,ParentID,TextA,TextTT","last*50",$D$11, CELL("Address",H40))</f>
        <v>#N/A</v>
      </c>
      <c r="K62" s="56" t="e">
        <f ca="1">RTD("tt.rtd",,"TTFills","Date,Time,B/S,Exch,Product,Term,Contract,Prod Type,Price,P/F,FillQty,ExeQty,AvgPrc,TIF,Type,AlgoName,TrigPrc,Status,Account,CurrentUser,Originator,Route,TTOrderID,ParentID,TextA,TextTT","last*50",$D$11, CELL("Address",I40))</f>
        <v>#N/A</v>
      </c>
      <c r="L62" s="56" t="e">
        <f ca="1">RTD("tt.rtd",,"TTFills","Date,Time,B/S,Exch,Product,Term,Contract,Prod Type,Price,P/F,FillQty,ExeQty,AvgPrc,TIF,Type,AlgoName,TrigPrc,Status,Account,CurrentUser,Originator,Route,TTOrderID,ParentID,TextA,TextTT","last*50",$D$11, CELL("Address",J40))</f>
        <v>#N/A</v>
      </c>
      <c r="M62" s="56" t="e">
        <f ca="1">RTD("tt.rtd",,"TTFills","Date,Time,B/S,Exch,Product,Term,Contract,Prod Type,Price,P/F,FillQty,ExeQty,AvgPrc,TIF,Type,AlgoName,TrigPrc,Status,Account,CurrentUser,Originator,Route,TTOrderID,ParentID,TextA,TextTT","last*50",$D$11, CELL("Address",K40))</f>
        <v>#N/A</v>
      </c>
      <c r="N62" s="56" t="e">
        <f ca="1">RTD("tt.rtd",,"TTFills","Date,Time,B/S,Exch,Product,Term,Contract,Prod Type,Price,P/F,FillQty,ExeQty,AvgPrc,TIF,Type,AlgoName,TrigPrc,Status,Account,CurrentUser,Originator,Route,TTOrderID,ParentID,TextA,TextTT","last*50",$D$11, CELL("Address",L40))</f>
        <v>#N/A</v>
      </c>
      <c r="O62" s="56" t="e">
        <f ca="1">RTD("tt.rtd",,"TTFills","Date,Time,B/S,Exch,Product,Term,Contract,Prod Type,Price,P/F,FillQty,ExeQty,AvgPrc,TIF,Type,AlgoName,TrigPrc,Status,Account,CurrentUser,Originator,Route,TTOrderID,ParentID,TextA,TextTT","last*50",$D$11, CELL("Address",M40))</f>
        <v>#N/A</v>
      </c>
      <c r="P62" s="56" t="e">
        <f ca="1">RTD("tt.rtd",,"TTFills","Date,Time,B/S,Exch,Product,Term,Contract,Prod Type,Price,P/F,FillQty,ExeQty,AvgPrc,TIF,Type,AlgoName,TrigPrc,Status,Account,CurrentUser,Originator,Route,TTOrderID,ParentID,TextA,TextTT","last*50",$D$11, CELL("Address",N40))</f>
        <v>#N/A</v>
      </c>
      <c r="Q62" s="57" t="e">
        <f ca="1">RTD("tt.rtd",,"TTFills","Date,Time,B/S,Exch,Product,Term,Contract,Prod Type,Price,P/F,FillQty,ExeQty,AvgPrc,TIF,Type,AlgoName,TrigPrc,Status,Account,CurrentUser,Originator,Route,TTOrderID,ParentID,TextA,TextTT","last*50",$D$11, CELL("Address",O40))</f>
        <v>#N/A</v>
      </c>
      <c r="R62" s="56" t="e">
        <f ca="1">RTD("tt.rtd",,"TTFills","Date,Time,B/S,Exch,Product,Term,Contract,Prod Type,Price,P/F,FillQty,ExeQty,AvgPrc,TIF,Type,AlgoName,TrigPrc,Status,Account,CurrentUser,Originator,Route,TTOrderID,ParentID,TextA,TextTT","last*50",$D$11, CELL("Address",P40))</f>
        <v>#N/A</v>
      </c>
      <c r="S62" s="56" t="e">
        <f ca="1">RTD("tt.rtd",,"TTFills","Date,Time,B/S,Exch,Product,Term,Contract,Prod Type,Price,P/F,FillQty,ExeQty,AvgPrc,TIF,Type,AlgoName,TrigPrc,Status,Account,CurrentUser,Originator,Route,TTOrderID,ParentID,TextA,TextTT","last*50",$D$11, CELL("Address",Q40))</f>
        <v>#N/A</v>
      </c>
      <c r="T62" s="57" t="e">
        <f ca="1">RTD("tt.rtd",,"TTFills","Date,Time,B/S,Exch,Product,Term,Contract,Prod Type,Price,P/F,FillQty,ExeQty,AvgPrc,TIF,Type,AlgoName,TrigPrc,Status,Account,CurrentUser,Originator,Route,TTOrderID,ParentID,TextA,TextTT","last*50",$D$11, CELL("Address",R40))</f>
        <v>#N/A</v>
      </c>
      <c r="U62" s="57" t="e">
        <f ca="1">RTD("tt.rtd",,"TTFills","Date,Time,B/S,Exch,Product,Term,Contract,Prod Type,Price,P/F,FillQty,ExeQty,AvgPrc,TIF,Type,AlgoName,TrigPrc,Status,Account,CurrentUser,Originator,Route,TTOrderID,ParentID,TextA,TextTT","last*50",$D$11, CELL("Address",S40))</f>
        <v>#N/A</v>
      </c>
      <c r="V62" s="57" t="e">
        <f ca="1">RTD("tt.rtd",,"TTFills","Date,Time,B/S,Exch,Product,Term,Contract,Prod Type,Price,P/F,FillQty,ExeQty,AvgPrc,TIF,Type,AlgoName,TrigPrc,Status,Account,CurrentUser,Originator,Route,TTOrderID,ParentID,TextA,TextTT","last*50",$D$11, CELL("Address",T40))</f>
        <v>#N/A</v>
      </c>
      <c r="W62" s="57" t="e">
        <f ca="1">RTD("tt.rtd",,"TTFills","Date,Time,B/S,Exch,Product,Term,Contract,Prod Type,Price,P/F,FillQty,ExeQty,AvgPrc,TIF,Type,AlgoName,TrigPrc,Status,Account,CurrentUser,Originator,Route,TTOrderID,ParentID,TextA,TextTT","last*50",$D$11, CELL("Address",U40))</f>
        <v>#N/A</v>
      </c>
      <c r="X62" s="57" t="e">
        <f ca="1">RTD("tt.rtd",,"TTFills","Date,Time,B/S,Exch,Product,Term,Contract,Prod Type,Price,P/F,FillQty,ExeQty,AvgPrc,TIF,Type,AlgoName,TrigPrc,Status,Account,CurrentUser,Originator,Route,TTOrderID,ParentID,TextA,TextTT","last*50",$D$11, CELL("Address",V40))</f>
        <v>#N/A</v>
      </c>
      <c r="Y62" s="57" t="e">
        <f ca="1">RTD("tt.rtd",,"TTFills","Date,Time,B/S,Exch,Product,Term,Contract,Prod Type,Price,P/F,FillQty,ExeQty,AvgPrc,TIF,Type,AlgoName,TrigPrc,Status,Account,CurrentUser,Originator,Route,TTOrderID,ParentID,TextA,TextTT","last*50",$D$11, CELL("Address",W40))</f>
        <v>#N/A</v>
      </c>
      <c r="Z62" s="57" t="e">
        <f ca="1">RTD("tt.rtd",,"TTFills","Date,Time,B/S,Exch,Product,Term,Contract,Prod Type,Price,P/F,FillQty,ExeQty,AvgPrc,TIF,Type,AlgoName,TrigPrc,Status,Account,CurrentUser,Originator,Route,TTOrderID,ParentID,TextA,TextTT","last*50",$D$11, CELL("Address",X40))</f>
        <v>#N/A</v>
      </c>
      <c r="AA62" s="56" t="e">
        <f ca="1">RTD("tt.rtd",,"TTFills","Date,Time,B/S,Exch,Product,Term,Contract,Prod Type,Price,P/F,FillQty,ExeQty,AvgPrc,TIF,Type,AlgoName,TrigPrc,Status,Account,CurrentUser,Originator,Route,TTOrderID,ParentID,TextA,TextTT","last*50",$D$11, CELL("Address",Y40))</f>
        <v>#N/A</v>
      </c>
      <c r="AB62" s="58" t="e">
        <f ca="1">RTD("tt.rtd",,"TTFills","Date,Time,B/S,Exch,Product,Term,Contract,Prod Type,Price,P/F,FillQty,ExeQty,AvgPrc,TIF,Type,AlgoName,TrigPrc,Status,Account,CurrentUser,Originator,Route,TTOrderID,ParentID,TextA,TextTT","last*50",$D$11, CELL("Address",Z40))</f>
        <v>#N/A</v>
      </c>
      <c r="AC62" s="59" t="e">
        <f ca="1">IFERROR(VLOOKUP(Z62,AA62:AA85,1,FALSE),Z62)</f>
        <v>#N/A</v>
      </c>
      <c r="AD62" s="59" t="e">
        <f t="shared" ca="1" si="1"/>
        <v>#N/A</v>
      </c>
    </row>
    <row r="63" spans="3:30" s="34" customFormat="1" x14ac:dyDescent="0.2">
      <c r="C63" s="55" t="e">
        <f ca="1">RTD("tt.rtd",,"TTFills","Date,Time,B/S,Exch,Product,Term,Contract,Prod Type,Price,P/F,FillQty,ExeQty,AvgPrc,TIF,Type,AlgoName,TrigPrc,Status,Account,CurrentUser,Originator,Route,TTOrderID,ParentID,TextA,TextTT","last*50",$D$11, CELL("Address",A41))</f>
        <v>#N/A</v>
      </c>
      <c r="D63" s="56" t="e">
        <f ca="1">RTD("tt.rtd",,"TTFills","Date,Time,B/S,Exch,Product,Term,Contract,Prod Type,Price,P/F,FillQty,ExeQty,AvgPrc,TIF,Type,AlgoName,TrigPrc,Status,Account,CurrentUser,Originator,Route,TTOrderID,ParentID,TextA,TextTT","last*50",$D$11, CELL("Address",B41))</f>
        <v>#N/A</v>
      </c>
      <c r="E63" s="56" t="e">
        <f ca="1">RTD("tt.rtd",,"TTFills","Date,Time,B/S,Exch,Product,Term,Contract,Prod Type,Price,P/F,FillQty,ExeQty,AvgPrc,TIF,Type,AlgoName,TrigPrc,Status,Account,CurrentUser,Originator,Route,TTOrderID,ParentID,TextA,TextTT","last*50",$D$11, CELL("Address",C41))</f>
        <v>#N/A</v>
      </c>
      <c r="F63" s="56" t="e">
        <f ca="1">RTD("tt.rtd",,"TTFills","Date,Time,B/S,Exch,Product,Term,Contract,Prod Type,Price,P/F,FillQty,ExeQty,AvgPrc,TIF,Type,AlgoName,TrigPrc,Status,Account,CurrentUser,Originator,Route,TTOrderID,ParentID,TextA,TextTT","last*50",$D$11, CELL("Address",D41))</f>
        <v>#N/A</v>
      </c>
      <c r="G63" s="57" t="e">
        <f ca="1">RTD("tt.rtd",,"TTFills","Date,Time,B/S,Exch,Product,Term,Contract,Prod Type,Price,P/F,FillQty,ExeQty,AvgPrc,TIF,Type,AlgoName,TrigPrc,Status,Account,CurrentUser,Originator,Route,TTOrderID,ParentID,TextA,TextTT","last*50",$D$11, CELL("Address",E41))</f>
        <v>#N/A</v>
      </c>
      <c r="H63" s="57" t="e">
        <f ca="1">RTD("tt.rtd",,"TTFills","Date,Time,B/S,Exch,Product,Term,Contract,Prod Type,Price,P/F,FillQty,ExeQty,AvgPrc,TIF,Type,AlgoName,TrigPrc,Status,Account,CurrentUser,Originator,Route,TTOrderID,ParentID,TextA,TextTT","last*50",$D$11, CELL("Address",F41))</f>
        <v>#N/A</v>
      </c>
      <c r="I63" s="57" t="e">
        <f ca="1">RTD("tt.rtd",,"TTFills","Date,Time,B/S,Exch,Product,Term,Contract,Prod Type,Price,P/F,FillQty,ExeQty,AvgPrc,TIF,Type,AlgoName,TrigPrc,Status,Account,CurrentUser,Originator,Route,TTOrderID,ParentID,TextA,TextTT","last*50",$D$11, CELL("Address",G41))</f>
        <v>#N/A</v>
      </c>
      <c r="J63" s="57" t="e">
        <f ca="1">RTD("tt.rtd",,"TTFills","Date,Time,B/S,Exch,Product,Term,Contract,Prod Type,Price,P/F,FillQty,ExeQty,AvgPrc,TIF,Type,AlgoName,TrigPrc,Status,Account,CurrentUser,Originator,Route,TTOrderID,ParentID,TextA,TextTT","last*50",$D$11, CELL("Address",H41))</f>
        <v>#N/A</v>
      </c>
      <c r="K63" s="56" t="e">
        <f ca="1">RTD("tt.rtd",,"TTFills","Date,Time,B/S,Exch,Product,Term,Contract,Prod Type,Price,P/F,FillQty,ExeQty,AvgPrc,TIF,Type,AlgoName,TrigPrc,Status,Account,CurrentUser,Originator,Route,TTOrderID,ParentID,TextA,TextTT","last*50",$D$11, CELL("Address",I41))</f>
        <v>#N/A</v>
      </c>
      <c r="L63" s="56" t="e">
        <f ca="1">RTD("tt.rtd",,"TTFills","Date,Time,B/S,Exch,Product,Term,Contract,Prod Type,Price,P/F,FillQty,ExeQty,AvgPrc,TIF,Type,AlgoName,TrigPrc,Status,Account,CurrentUser,Originator,Route,TTOrderID,ParentID,TextA,TextTT","last*50",$D$11, CELL("Address",J41))</f>
        <v>#N/A</v>
      </c>
      <c r="M63" s="56" t="e">
        <f ca="1">RTD("tt.rtd",,"TTFills","Date,Time,B/S,Exch,Product,Term,Contract,Prod Type,Price,P/F,FillQty,ExeQty,AvgPrc,TIF,Type,AlgoName,TrigPrc,Status,Account,CurrentUser,Originator,Route,TTOrderID,ParentID,TextA,TextTT","last*50",$D$11, CELL("Address",K41))</f>
        <v>#N/A</v>
      </c>
      <c r="N63" s="56" t="e">
        <f ca="1">RTD("tt.rtd",,"TTFills","Date,Time,B/S,Exch,Product,Term,Contract,Prod Type,Price,P/F,FillQty,ExeQty,AvgPrc,TIF,Type,AlgoName,TrigPrc,Status,Account,CurrentUser,Originator,Route,TTOrderID,ParentID,TextA,TextTT","last*50",$D$11, CELL("Address",L41))</f>
        <v>#N/A</v>
      </c>
      <c r="O63" s="56" t="e">
        <f ca="1">RTD("tt.rtd",,"TTFills","Date,Time,B/S,Exch,Product,Term,Contract,Prod Type,Price,P/F,FillQty,ExeQty,AvgPrc,TIF,Type,AlgoName,TrigPrc,Status,Account,CurrentUser,Originator,Route,TTOrderID,ParentID,TextA,TextTT","last*50",$D$11, CELL("Address",M41))</f>
        <v>#N/A</v>
      </c>
      <c r="P63" s="56" t="e">
        <f ca="1">RTD("tt.rtd",,"TTFills","Date,Time,B/S,Exch,Product,Term,Contract,Prod Type,Price,P/F,FillQty,ExeQty,AvgPrc,TIF,Type,AlgoName,TrigPrc,Status,Account,CurrentUser,Originator,Route,TTOrderID,ParentID,TextA,TextTT","last*50",$D$11, CELL("Address",N41))</f>
        <v>#N/A</v>
      </c>
      <c r="Q63" s="57" t="e">
        <f ca="1">RTD("tt.rtd",,"TTFills","Date,Time,B/S,Exch,Product,Term,Contract,Prod Type,Price,P/F,FillQty,ExeQty,AvgPrc,TIF,Type,AlgoName,TrigPrc,Status,Account,CurrentUser,Originator,Route,TTOrderID,ParentID,TextA,TextTT","last*50",$D$11, CELL("Address",O41))</f>
        <v>#N/A</v>
      </c>
      <c r="R63" s="56" t="e">
        <f ca="1">RTD("tt.rtd",,"TTFills","Date,Time,B/S,Exch,Product,Term,Contract,Prod Type,Price,P/F,FillQty,ExeQty,AvgPrc,TIF,Type,AlgoName,TrigPrc,Status,Account,CurrentUser,Originator,Route,TTOrderID,ParentID,TextA,TextTT","last*50",$D$11, CELL("Address",P41))</f>
        <v>#N/A</v>
      </c>
      <c r="S63" s="56" t="e">
        <f ca="1">RTD("tt.rtd",,"TTFills","Date,Time,B/S,Exch,Product,Term,Contract,Prod Type,Price,P/F,FillQty,ExeQty,AvgPrc,TIF,Type,AlgoName,TrigPrc,Status,Account,CurrentUser,Originator,Route,TTOrderID,ParentID,TextA,TextTT","last*50",$D$11, CELL("Address",Q41))</f>
        <v>#N/A</v>
      </c>
      <c r="T63" s="57" t="e">
        <f ca="1">RTD("tt.rtd",,"TTFills","Date,Time,B/S,Exch,Product,Term,Contract,Prod Type,Price,P/F,FillQty,ExeQty,AvgPrc,TIF,Type,AlgoName,TrigPrc,Status,Account,CurrentUser,Originator,Route,TTOrderID,ParentID,TextA,TextTT","last*50",$D$11, CELL("Address",R41))</f>
        <v>#N/A</v>
      </c>
      <c r="U63" s="57" t="e">
        <f ca="1">RTD("tt.rtd",,"TTFills","Date,Time,B/S,Exch,Product,Term,Contract,Prod Type,Price,P/F,FillQty,ExeQty,AvgPrc,TIF,Type,AlgoName,TrigPrc,Status,Account,CurrentUser,Originator,Route,TTOrderID,ParentID,TextA,TextTT","last*50",$D$11, CELL("Address",S41))</f>
        <v>#N/A</v>
      </c>
      <c r="V63" s="57" t="e">
        <f ca="1">RTD("tt.rtd",,"TTFills","Date,Time,B/S,Exch,Product,Term,Contract,Prod Type,Price,P/F,FillQty,ExeQty,AvgPrc,TIF,Type,AlgoName,TrigPrc,Status,Account,CurrentUser,Originator,Route,TTOrderID,ParentID,TextA,TextTT","last*50",$D$11, CELL("Address",T41))</f>
        <v>#N/A</v>
      </c>
      <c r="W63" s="57" t="e">
        <f ca="1">RTD("tt.rtd",,"TTFills","Date,Time,B/S,Exch,Product,Term,Contract,Prod Type,Price,P/F,FillQty,ExeQty,AvgPrc,TIF,Type,AlgoName,TrigPrc,Status,Account,CurrentUser,Originator,Route,TTOrderID,ParentID,TextA,TextTT","last*50",$D$11, CELL("Address",U41))</f>
        <v>#N/A</v>
      </c>
      <c r="X63" s="57" t="e">
        <f ca="1">RTD("tt.rtd",,"TTFills","Date,Time,B/S,Exch,Product,Term,Contract,Prod Type,Price,P/F,FillQty,ExeQty,AvgPrc,TIF,Type,AlgoName,TrigPrc,Status,Account,CurrentUser,Originator,Route,TTOrderID,ParentID,TextA,TextTT","last*50",$D$11, CELL("Address",V41))</f>
        <v>#N/A</v>
      </c>
      <c r="Y63" s="57" t="e">
        <f ca="1">RTD("tt.rtd",,"TTFills","Date,Time,B/S,Exch,Product,Term,Contract,Prod Type,Price,P/F,FillQty,ExeQty,AvgPrc,TIF,Type,AlgoName,TrigPrc,Status,Account,CurrentUser,Originator,Route,TTOrderID,ParentID,TextA,TextTT","last*50",$D$11, CELL("Address",W41))</f>
        <v>#N/A</v>
      </c>
      <c r="Z63" s="57" t="e">
        <f ca="1">RTD("tt.rtd",,"TTFills","Date,Time,B/S,Exch,Product,Term,Contract,Prod Type,Price,P/F,FillQty,ExeQty,AvgPrc,TIF,Type,AlgoName,TrigPrc,Status,Account,CurrentUser,Originator,Route,TTOrderID,ParentID,TextA,TextTT","last*50",$D$11, CELL("Address",X41))</f>
        <v>#N/A</v>
      </c>
      <c r="AA63" s="56" t="e">
        <f ca="1">RTD("tt.rtd",,"TTFills","Date,Time,B/S,Exch,Product,Term,Contract,Prod Type,Price,P/F,FillQty,ExeQty,AvgPrc,TIF,Type,AlgoName,TrigPrc,Status,Account,CurrentUser,Originator,Route,TTOrderID,ParentID,TextA,TextTT","last*50",$D$11, CELL("Address",Y41))</f>
        <v>#N/A</v>
      </c>
      <c r="AB63" s="58" t="e">
        <f ca="1">RTD("tt.rtd",,"TTFills","Date,Time,B/S,Exch,Product,Term,Contract,Prod Type,Price,P/F,FillQty,ExeQty,AvgPrc,TIF,Type,AlgoName,TrigPrc,Status,Account,CurrentUser,Originator,Route,TTOrderID,ParentID,TextA,TextTT","last*50",$D$11, CELL("Address",Z41))</f>
        <v>#N/A</v>
      </c>
      <c r="AC63" s="59" t="e">
        <f ca="1">IFERROR(VLOOKUP(Z63,AA63:AA85,1,FALSE),Z63)</f>
        <v>#N/A</v>
      </c>
      <c r="AD63" s="59" t="e">
        <f t="shared" ca="1" si="1"/>
        <v>#N/A</v>
      </c>
    </row>
    <row r="64" spans="3:30" s="34" customFormat="1" x14ac:dyDescent="0.2">
      <c r="C64" s="55" t="e">
        <f ca="1">RTD("tt.rtd",,"TTFills","Date,Time,B/S,Exch,Product,Term,Contract,Prod Type,Price,P/F,FillQty,ExeQty,AvgPrc,TIF,Type,AlgoName,TrigPrc,Status,Account,CurrentUser,Originator,Route,TTOrderID,ParentID,TextA,TextTT","last*50",$D$11, CELL("Address",A42))</f>
        <v>#N/A</v>
      </c>
      <c r="D64" s="56" t="e">
        <f ca="1">RTD("tt.rtd",,"TTFills","Date,Time,B/S,Exch,Product,Term,Contract,Prod Type,Price,P/F,FillQty,ExeQty,AvgPrc,TIF,Type,AlgoName,TrigPrc,Status,Account,CurrentUser,Originator,Route,TTOrderID,ParentID,TextA,TextTT","last*50",$D$11, CELL("Address",B42))</f>
        <v>#N/A</v>
      </c>
      <c r="E64" s="56" t="e">
        <f ca="1">RTD("tt.rtd",,"TTFills","Date,Time,B/S,Exch,Product,Term,Contract,Prod Type,Price,P/F,FillQty,ExeQty,AvgPrc,TIF,Type,AlgoName,TrigPrc,Status,Account,CurrentUser,Originator,Route,TTOrderID,ParentID,TextA,TextTT","last*50",$D$11, CELL("Address",C42))</f>
        <v>#N/A</v>
      </c>
      <c r="F64" s="56" t="e">
        <f ca="1">RTD("tt.rtd",,"TTFills","Date,Time,B/S,Exch,Product,Term,Contract,Prod Type,Price,P/F,FillQty,ExeQty,AvgPrc,TIF,Type,AlgoName,TrigPrc,Status,Account,CurrentUser,Originator,Route,TTOrderID,ParentID,TextA,TextTT","last*50",$D$11, CELL("Address",D42))</f>
        <v>#N/A</v>
      </c>
      <c r="G64" s="57" t="e">
        <f ca="1">RTD("tt.rtd",,"TTFills","Date,Time,B/S,Exch,Product,Term,Contract,Prod Type,Price,P/F,FillQty,ExeQty,AvgPrc,TIF,Type,AlgoName,TrigPrc,Status,Account,CurrentUser,Originator,Route,TTOrderID,ParentID,TextA,TextTT","last*50",$D$11, CELL("Address",E42))</f>
        <v>#N/A</v>
      </c>
      <c r="H64" s="57" t="e">
        <f ca="1">RTD("tt.rtd",,"TTFills","Date,Time,B/S,Exch,Product,Term,Contract,Prod Type,Price,P/F,FillQty,ExeQty,AvgPrc,TIF,Type,AlgoName,TrigPrc,Status,Account,CurrentUser,Originator,Route,TTOrderID,ParentID,TextA,TextTT","last*50",$D$11, CELL("Address",F42))</f>
        <v>#N/A</v>
      </c>
      <c r="I64" s="57" t="e">
        <f ca="1">RTD("tt.rtd",,"TTFills","Date,Time,B/S,Exch,Product,Term,Contract,Prod Type,Price,P/F,FillQty,ExeQty,AvgPrc,TIF,Type,AlgoName,TrigPrc,Status,Account,CurrentUser,Originator,Route,TTOrderID,ParentID,TextA,TextTT","last*50",$D$11, CELL("Address",G42))</f>
        <v>#N/A</v>
      </c>
      <c r="J64" s="57" t="e">
        <f ca="1">RTD("tt.rtd",,"TTFills","Date,Time,B/S,Exch,Product,Term,Contract,Prod Type,Price,P/F,FillQty,ExeQty,AvgPrc,TIF,Type,AlgoName,TrigPrc,Status,Account,CurrentUser,Originator,Route,TTOrderID,ParentID,TextA,TextTT","last*50",$D$11, CELL("Address",H42))</f>
        <v>#N/A</v>
      </c>
      <c r="K64" s="56" t="e">
        <f ca="1">RTD("tt.rtd",,"TTFills","Date,Time,B/S,Exch,Product,Term,Contract,Prod Type,Price,P/F,FillQty,ExeQty,AvgPrc,TIF,Type,AlgoName,TrigPrc,Status,Account,CurrentUser,Originator,Route,TTOrderID,ParentID,TextA,TextTT","last*50",$D$11, CELL("Address",I42))</f>
        <v>#N/A</v>
      </c>
      <c r="L64" s="56" t="e">
        <f ca="1">RTD("tt.rtd",,"TTFills","Date,Time,B/S,Exch,Product,Term,Contract,Prod Type,Price,P/F,FillQty,ExeQty,AvgPrc,TIF,Type,AlgoName,TrigPrc,Status,Account,CurrentUser,Originator,Route,TTOrderID,ParentID,TextA,TextTT","last*50",$D$11, CELL("Address",J42))</f>
        <v>#N/A</v>
      </c>
      <c r="M64" s="56" t="e">
        <f ca="1">RTD("tt.rtd",,"TTFills","Date,Time,B/S,Exch,Product,Term,Contract,Prod Type,Price,P/F,FillQty,ExeQty,AvgPrc,TIF,Type,AlgoName,TrigPrc,Status,Account,CurrentUser,Originator,Route,TTOrderID,ParentID,TextA,TextTT","last*50",$D$11, CELL("Address",K42))</f>
        <v>#N/A</v>
      </c>
      <c r="N64" s="56" t="e">
        <f ca="1">RTD("tt.rtd",,"TTFills","Date,Time,B/S,Exch,Product,Term,Contract,Prod Type,Price,P/F,FillQty,ExeQty,AvgPrc,TIF,Type,AlgoName,TrigPrc,Status,Account,CurrentUser,Originator,Route,TTOrderID,ParentID,TextA,TextTT","last*50",$D$11, CELL("Address",L42))</f>
        <v>#N/A</v>
      </c>
      <c r="O64" s="56" t="e">
        <f ca="1">RTD("tt.rtd",,"TTFills","Date,Time,B/S,Exch,Product,Term,Contract,Prod Type,Price,P/F,FillQty,ExeQty,AvgPrc,TIF,Type,AlgoName,TrigPrc,Status,Account,CurrentUser,Originator,Route,TTOrderID,ParentID,TextA,TextTT","last*50",$D$11, CELL("Address",M42))</f>
        <v>#N/A</v>
      </c>
      <c r="P64" s="56" t="e">
        <f ca="1">RTD("tt.rtd",,"TTFills","Date,Time,B/S,Exch,Product,Term,Contract,Prod Type,Price,P/F,FillQty,ExeQty,AvgPrc,TIF,Type,AlgoName,TrigPrc,Status,Account,CurrentUser,Originator,Route,TTOrderID,ParentID,TextA,TextTT","last*50",$D$11, CELL("Address",N42))</f>
        <v>#N/A</v>
      </c>
      <c r="Q64" s="57" t="e">
        <f ca="1">RTD("tt.rtd",,"TTFills","Date,Time,B/S,Exch,Product,Term,Contract,Prod Type,Price,P/F,FillQty,ExeQty,AvgPrc,TIF,Type,AlgoName,TrigPrc,Status,Account,CurrentUser,Originator,Route,TTOrderID,ParentID,TextA,TextTT","last*50",$D$11, CELL("Address",O42))</f>
        <v>#N/A</v>
      </c>
      <c r="R64" s="56" t="e">
        <f ca="1">RTD("tt.rtd",,"TTFills","Date,Time,B/S,Exch,Product,Term,Contract,Prod Type,Price,P/F,FillQty,ExeQty,AvgPrc,TIF,Type,AlgoName,TrigPrc,Status,Account,CurrentUser,Originator,Route,TTOrderID,ParentID,TextA,TextTT","last*50",$D$11, CELL("Address",P42))</f>
        <v>#N/A</v>
      </c>
      <c r="S64" s="56" t="e">
        <f ca="1">RTD("tt.rtd",,"TTFills","Date,Time,B/S,Exch,Product,Term,Contract,Prod Type,Price,P/F,FillQty,ExeQty,AvgPrc,TIF,Type,AlgoName,TrigPrc,Status,Account,CurrentUser,Originator,Route,TTOrderID,ParentID,TextA,TextTT","last*50",$D$11, CELL("Address",Q42))</f>
        <v>#N/A</v>
      </c>
      <c r="T64" s="57" t="e">
        <f ca="1">RTD("tt.rtd",,"TTFills","Date,Time,B/S,Exch,Product,Term,Contract,Prod Type,Price,P/F,FillQty,ExeQty,AvgPrc,TIF,Type,AlgoName,TrigPrc,Status,Account,CurrentUser,Originator,Route,TTOrderID,ParentID,TextA,TextTT","last*50",$D$11, CELL("Address",R42))</f>
        <v>#N/A</v>
      </c>
      <c r="U64" s="57" t="e">
        <f ca="1">RTD("tt.rtd",,"TTFills","Date,Time,B/S,Exch,Product,Term,Contract,Prod Type,Price,P/F,FillQty,ExeQty,AvgPrc,TIF,Type,AlgoName,TrigPrc,Status,Account,CurrentUser,Originator,Route,TTOrderID,ParentID,TextA,TextTT","last*50",$D$11, CELL("Address",S42))</f>
        <v>#N/A</v>
      </c>
      <c r="V64" s="57" t="e">
        <f ca="1">RTD("tt.rtd",,"TTFills","Date,Time,B/S,Exch,Product,Term,Contract,Prod Type,Price,P/F,FillQty,ExeQty,AvgPrc,TIF,Type,AlgoName,TrigPrc,Status,Account,CurrentUser,Originator,Route,TTOrderID,ParentID,TextA,TextTT","last*50",$D$11, CELL("Address",T42))</f>
        <v>#N/A</v>
      </c>
      <c r="W64" s="57" t="e">
        <f ca="1">RTD("tt.rtd",,"TTFills","Date,Time,B/S,Exch,Product,Term,Contract,Prod Type,Price,P/F,FillQty,ExeQty,AvgPrc,TIF,Type,AlgoName,TrigPrc,Status,Account,CurrentUser,Originator,Route,TTOrderID,ParentID,TextA,TextTT","last*50",$D$11, CELL("Address",U42))</f>
        <v>#N/A</v>
      </c>
      <c r="X64" s="57" t="e">
        <f ca="1">RTD("tt.rtd",,"TTFills","Date,Time,B/S,Exch,Product,Term,Contract,Prod Type,Price,P/F,FillQty,ExeQty,AvgPrc,TIF,Type,AlgoName,TrigPrc,Status,Account,CurrentUser,Originator,Route,TTOrderID,ParentID,TextA,TextTT","last*50",$D$11, CELL("Address",V42))</f>
        <v>#N/A</v>
      </c>
      <c r="Y64" s="57" t="e">
        <f ca="1">RTD("tt.rtd",,"TTFills","Date,Time,B/S,Exch,Product,Term,Contract,Prod Type,Price,P/F,FillQty,ExeQty,AvgPrc,TIF,Type,AlgoName,TrigPrc,Status,Account,CurrentUser,Originator,Route,TTOrderID,ParentID,TextA,TextTT","last*50",$D$11, CELL("Address",W42))</f>
        <v>#N/A</v>
      </c>
      <c r="Z64" s="57" t="e">
        <f ca="1">RTD("tt.rtd",,"TTFills","Date,Time,B/S,Exch,Product,Term,Contract,Prod Type,Price,P/F,FillQty,ExeQty,AvgPrc,TIF,Type,AlgoName,TrigPrc,Status,Account,CurrentUser,Originator,Route,TTOrderID,ParentID,TextA,TextTT","last*50",$D$11, CELL("Address",X42))</f>
        <v>#N/A</v>
      </c>
      <c r="AA64" s="56" t="e">
        <f ca="1">RTD("tt.rtd",,"TTFills","Date,Time,B/S,Exch,Product,Term,Contract,Prod Type,Price,P/F,FillQty,ExeQty,AvgPrc,TIF,Type,AlgoName,TrigPrc,Status,Account,CurrentUser,Originator,Route,TTOrderID,ParentID,TextA,TextTT","last*50",$D$11, CELL("Address",Y42))</f>
        <v>#N/A</v>
      </c>
      <c r="AB64" s="58" t="e">
        <f ca="1">RTD("tt.rtd",,"TTFills","Date,Time,B/S,Exch,Product,Term,Contract,Prod Type,Price,P/F,FillQty,ExeQty,AvgPrc,TIF,Type,AlgoName,TrigPrc,Status,Account,CurrentUser,Originator,Route,TTOrderID,ParentID,TextA,TextTT","last*50",$D$11, CELL("Address",Z42))</f>
        <v>#N/A</v>
      </c>
      <c r="AC64" s="59" t="e">
        <f ca="1">IFERROR(VLOOKUP(Z64,AA64:AA85,1,FALSE),Z64)</f>
        <v>#N/A</v>
      </c>
      <c r="AD64" s="59" t="e">
        <f t="shared" ca="1" si="1"/>
        <v>#N/A</v>
      </c>
    </row>
    <row r="65" spans="3:30" s="34" customFormat="1" x14ac:dyDescent="0.2">
      <c r="C65" s="55" t="e">
        <f ca="1">RTD("tt.rtd",,"TTFills","Date,Time,B/S,Exch,Product,Term,Contract,Prod Type,Price,P/F,FillQty,ExeQty,AvgPrc,TIF,Type,AlgoName,TrigPrc,Status,Account,CurrentUser,Originator,Route,TTOrderID,ParentID,TextA,TextTT","last*50",$D$11, CELL("Address",A43))</f>
        <v>#N/A</v>
      </c>
      <c r="D65" s="56" t="e">
        <f ca="1">RTD("tt.rtd",,"TTFills","Date,Time,B/S,Exch,Product,Term,Contract,Prod Type,Price,P/F,FillQty,ExeQty,AvgPrc,TIF,Type,AlgoName,TrigPrc,Status,Account,CurrentUser,Originator,Route,TTOrderID,ParentID,TextA,TextTT","last*50",$D$11, CELL("Address",B43))</f>
        <v>#N/A</v>
      </c>
      <c r="E65" s="56" t="e">
        <f ca="1">RTD("tt.rtd",,"TTFills","Date,Time,B/S,Exch,Product,Term,Contract,Prod Type,Price,P/F,FillQty,ExeQty,AvgPrc,TIF,Type,AlgoName,TrigPrc,Status,Account,CurrentUser,Originator,Route,TTOrderID,ParentID,TextA,TextTT","last*50",$D$11, CELL("Address",C43))</f>
        <v>#N/A</v>
      </c>
      <c r="F65" s="56" t="e">
        <f ca="1">RTD("tt.rtd",,"TTFills","Date,Time,B/S,Exch,Product,Term,Contract,Prod Type,Price,P/F,FillQty,ExeQty,AvgPrc,TIF,Type,AlgoName,TrigPrc,Status,Account,CurrentUser,Originator,Route,TTOrderID,ParentID,TextA,TextTT","last*50",$D$11, CELL("Address",D43))</f>
        <v>#N/A</v>
      </c>
      <c r="G65" s="57" t="e">
        <f ca="1">RTD("tt.rtd",,"TTFills","Date,Time,B/S,Exch,Product,Term,Contract,Prod Type,Price,P/F,FillQty,ExeQty,AvgPrc,TIF,Type,AlgoName,TrigPrc,Status,Account,CurrentUser,Originator,Route,TTOrderID,ParentID,TextA,TextTT","last*50",$D$11, CELL("Address",E43))</f>
        <v>#N/A</v>
      </c>
      <c r="H65" s="57" t="e">
        <f ca="1">RTD("tt.rtd",,"TTFills","Date,Time,B/S,Exch,Product,Term,Contract,Prod Type,Price,P/F,FillQty,ExeQty,AvgPrc,TIF,Type,AlgoName,TrigPrc,Status,Account,CurrentUser,Originator,Route,TTOrderID,ParentID,TextA,TextTT","last*50",$D$11, CELL("Address",F43))</f>
        <v>#N/A</v>
      </c>
      <c r="I65" s="57" t="e">
        <f ca="1">RTD("tt.rtd",,"TTFills","Date,Time,B/S,Exch,Product,Term,Contract,Prod Type,Price,P/F,FillQty,ExeQty,AvgPrc,TIF,Type,AlgoName,TrigPrc,Status,Account,CurrentUser,Originator,Route,TTOrderID,ParentID,TextA,TextTT","last*50",$D$11, CELL("Address",G43))</f>
        <v>#N/A</v>
      </c>
      <c r="J65" s="57" t="e">
        <f ca="1">RTD("tt.rtd",,"TTFills","Date,Time,B/S,Exch,Product,Term,Contract,Prod Type,Price,P/F,FillQty,ExeQty,AvgPrc,TIF,Type,AlgoName,TrigPrc,Status,Account,CurrentUser,Originator,Route,TTOrderID,ParentID,TextA,TextTT","last*50",$D$11, CELL("Address",H43))</f>
        <v>#N/A</v>
      </c>
      <c r="K65" s="56" t="e">
        <f ca="1">RTD("tt.rtd",,"TTFills","Date,Time,B/S,Exch,Product,Term,Contract,Prod Type,Price,P/F,FillQty,ExeQty,AvgPrc,TIF,Type,AlgoName,TrigPrc,Status,Account,CurrentUser,Originator,Route,TTOrderID,ParentID,TextA,TextTT","last*50",$D$11, CELL("Address",I43))</f>
        <v>#N/A</v>
      </c>
      <c r="L65" s="56" t="e">
        <f ca="1">RTD("tt.rtd",,"TTFills","Date,Time,B/S,Exch,Product,Term,Contract,Prod Type,Price,P/F,FillQty,ExeQty,AvgPrc,TIF,Type,AlgoName,TrigPrc,Status,Account,CurrentUser,Originator,Route,TTOrderID,ParentID,TextA,TextTT","last*50",$D$11, CELL("Address",J43))</f>
        <v>#N/A</v>
      </c>
      <c r="M65" s="56" t="e">
        <f ca="1">RTD("tt.rtd",,"TTFills","Date,Time,B/S,Exch,Product,Term,Contract,Prod Type,Price,P/F,FillQty,ExeQty,AvgPrc,TIF,Type,AlgoName,TrigPrc,Status,Account,CurrentUser,Originator,Route,TTOrderID,ParentID,TextA,TextTT","last*50",$D$11, CELL("Address",K43))</f>
        <v>#N/A</v>
      </c>
      <c r="N65" s="56" t="e">
        <f ca="1">RTD("tt.rtd",,"TTFills","Date,Time,B/S,Exch,Product,Term,Contract,Prod Type,Price,P/F,FillQty,ExeQty,AvgPrc,TIF,Type,AlgoName,TrigPrc,Status,Account,CurrentUser,Originator,Route,TTOrderID,ParentID,TextA,TextTT","last*50",$D$11, CELL("Address",L43))</f>
        <v>#N/A</v>
      </c>
      <c r="O65" s="56" t="e">
        <f ca="1">RTD("tt.rtd",,"TTFills","Date,Time,B/S,Exch,Product,Term,Contract,Prod Type,Price,P/F,FillQty,ExeQty,AvgPrc,TIF,Type,AlgoName,TrigPrc,Status,Account,CurrentUser,Originator,Route,TTOrderID,ParentID,TextA,TextTT","last*50",$D$11, CELL("Address",M43))</f>
        <v>#N/A</v>
      </c>
      <c r="P65" s="56" t="e">
        <f ca="1">RTD("tt.rtd",,"TTFills","Date,Time,B/S,Exch,Product,Term,Contract,Prod Type,Price,P/F,FillQty,ExeQty,AvgPrc,TIF,Type,AlgoName,TrigPrc,Status,Account,CurrentUser,Originator,Route,TTOrderID,ParentID,TextA,TextTT","last*50",$D$11, CELL("Address",N43))</f>
        <v>#N/A</v>
      </c>
      <c r="Q65" s="57" t="e">
        <f ca="1">RTD("tt.rtd",,"TTFills","Date,Time,B/S,Exch,Product,Term,Contract,Prod Type,Price,P/F,FillQty,ExeQty,AvgPrc,TIF,Type,AlgoName,TrigPrc,Status,Account,CurrentUser,Originator,Route,TTOrderID,ParentID,TextA,TextTT","last*50",$D$11, CELL("Address",O43))</f>
        <v>#N/A</v>
      </c>
      <c r="R65" s="56" t="e">
        <f ca="1">RTD("tt.rtd",,"TTFills","Date,Time,B/S,Exch,Product,Term,Contract,Prod Type,Price,P/F,FillQty,ExeQty,AvgPrc,TIF,Type,AlgoName,TrigPrc,Status,Account,CurrentUser,Originator,Route,TTOrderID,ParentID,TextA,TextTT","last*50",$D$11, CELL("Address",P43))</f>
        <v>#N/A</v>
      </c>
      <c r="S65" s="56" t="e">
        <f ca="1">RTD("tt.rtd",,"TTFills","Date,Time,B/S,Exch,Product,Term,Contract,Prod Type,Price,P/F,FillQty,ExeQty,AvgPrc,TIF,Type,AlgoName,TrigPrc,Status,Account,CurrentUser,Originator,Route,TTOrderID,ParentID,TextA,TextTT","last*50",$D$11, CELL("Address",Q43))</f>
        <v>#N/A</v>
      </c>
      <c r="T65" s="57" t="e">
        <f ca="1">RTD("tt.rtd",,"TTFills","Date,Time,B/S,Exch,Product,Term,Contract,Prod Type,Price,P/F,FillQty,ExeQty,AvgPrc,TIF,Type,AlgoName,TrigPrc,Status,Account,CurrentUser,Originator,Route,TTOrderID,ParentID,TextA,TextTT","last*50",$D$11, CELL("Address",R43))</f>
        <v>#N/A</v>
      </c>
      <c r="U65" s="57" t="e">
        <f ca="1">RTD("tt.rtd",,"TTFills","Date,Time,B/S,Exch,Product,Term,Contract,Prod Type,Price,P/F,FillQty,ExeQty,AvgPrc,TIF,Type,AlgoName,TrigPrc,Status,Account,CurrentUser,Originator,Route,TTOrderID,ParentID,TextA,TextTT","last*50",$D$11, CELL("Address",S43))</f>
        <v>#N/A</v>
      </c>
      <c r="V65" s="57" t="e">
        <f ca="1">RTD("tt.rtd",,"TTFills","Date,Time,B/S,Exch,Product,Term,Contract,Prod Type,Price,P/F,FillQty,ExeQty,AvgPrc,TIF,Type,AlgoName,TrigPrc,Status,Account,CurrentUser,Originator,Route,TTOrderID,ParentID,TextA,TextTT","last*50",$D$11, CELL("Address",T43))</f>
        <v>#N/A</v>
      </c>
      <c r="W65" s="57" t="e">
        <f ca="1">RTD("tt.rtd",,"TTFills","Date,Time,B/S,Exch,Product,Term,Contract,Prod Type,Price,P/F,FillQty,ExeQty,AvgPrc,TIF,Type,AlgoName,TrigPrc,Status,Account,CurrentUser,Originator,Route,TTOrderID,ParentID,TextA,TextTT","last*50",$D$11, CELL("Address",U43))</f>
        <v>#N/A</v>
      </c>
      <c r="X65" s="57" t="e">
        <f ca="1">RTD("tt.rtd",,"TTFills","Date,Time,B/S,Exch,Product,Term,Contract,Prod Type,Price,P/F,FillQty,ExeQty,AvgPrc,TIF,Type,AlgoName,TrigPrc,Status,Account,CurrentUser,Originator,Route,TTOrderID,ParentID,TextA,TextTT","last*50",$D$11, CELL("Address",V43))</f>
        <v>#N/A</v>
      </c>
      <c r="Y65" s="57" t="e">
        <f ca="1">RTD("tt.rtd",,"TTFills","Date,Time,B/S,Exch,Product,Term,Contract,Prod Type,Price,P/F,FillQty,ExeQty,AvgPrc,TIF,Type,AlgoName,TrigPrc,Status,Account,CurrentUser,Originator,Route,TTOrderID,ParentID,TextA,TextTT","last*50",$D$11, CELL("Address",W43))</f>
        <v>#N/A</v>
      </c>
      <c r="Z65" s="57" t="e">
        <f ca="1">RTD("tt.rtd",,"TTFills","Date,Time,B/S,Exch,Product,Term,Contract,Prod Type,Price,P/F,FillQty,ExeQty,AvgPrc,TIF,Type,AlgoName,TrigPrc,Status,Account,CurrentUser,Originator,Route,TTOrderID,ParentID,TextA,TextTT","last*50",$D$11, CELL("Address",X43))</f>
        <v>#N/A</v>
      </c>
      <c r="AA65" s="56" t="e">
        <f ca="1">RTD("tt.rtd",,"TTFills","Date,Time,B/S,Exch,Product,Term,Contract,Prod Type,Price,P/F,FillQty,ExeQty,AvgPrc,TIF,Type,AlgoName,TrigPrc,Status,Account,CurrentUser,Originator,Route,TTOrderID,ParentID,TextA,TextTT","last*50",$D$11, CELL("Address",Y43))</f>
        <v>#N/A</v>
      </c>
      <c r="AB65" s="58" t="e">
        <f ca="1">RTD("tt.rtd",,"TTFills","Date,Time,B/S,Exch,Product,Term,Contract,Prod Type,Price,P/F,FillQty,ExeQty,AvgPrc,TIF,Type,AlgoName,TrigPrc,Status,Account,CurrentUser,Originator,Route,TTOrderID,ParentID,TextA,TextTT","last*50",$D$11, CELL("Address",Z43))</f>
        <v>#N/A</v>
      </c>
      <c r="AC65" s="59" t="e">
        <f ca="1">IFERROR(VLOOKUP(Z65,AA65:AA85,1,FALSE),Z65)</f>
        <v>#N/A</v>
      </c>
      <c r="AD65" s="59" t="e">
        <f t="shared" ca="1" si="1"/>
        <v>#N/A</v>
      </c>
    </row>
    <row r="66" spans="3:30" s="34" customFormat="1" x14ac:dyDescent="0.2">
      <c r="C66" s="55" t="e">
        <f ca="1">RTD("tt.rtd",,"TTFills","Date,Time,B/S,Exch,Product,Term,Contract,Prod Type,Price,P/F,FillQty,ExeQty,AvgPrc,TIF,Type,AlgoName,TrigPrc,Status,Account,CurrentUser,Originator,Route,TTOrderID,ParentID,TextA,TextTT","last*50",$D$11, CELL("Address",A44))</f>
        <v>#N/A</v>
      </c>
      <c r="D66" s="56" t="e">
        <f ca="1">RTD("tt.rtd",,"TTFills","Date,Time,B/S,Exch,Product,Term,Contract,Prod Type,Price,P/F,FillQty,ExeQty,AvgPrc,TIF,Type,AlgoName,TrigPrc,Status,Account,CurrentUser,Originator,Route,TTOrderID,ParentID,TextA,TextTT","last*50",$D$11, CELL("Address",B44))</f>
        <v>#N/A</v>
      </c>
      <c r="E66" s="56" t="e">
        <f ca="1">RTD("tt.rtd",,"TTFills","Date,Time,B/S,Exch,Product,Term,Contract,Prod Type,Price,P/F,FillQty,ExeQty,AvgPrc,TIF,Type,AlgoName,TrigPrc,Status,Account,CurrentUser,Originator,Route,TTOrderID,ParentID,TextA,TextTT","last*50",$D$11, CELL("Address",C44))</f>
        <v>#N/A</v>
      </c>
      <c r="F66" s="56" t="e">
        <f ca="1">RTD("tt.rtd",,"TTFills","Date,Time,B/S,Exch,Product,Term,Contract,Prod Type,Price,P/F,FillQty,ExeQty,AvgPrc,TIF,Type,AlgoName,TrigPrc,Status,Account,CurrentUser,Originator,Route,TTOrderID,ParentID,TextA,TextTT","last*50",$D$11, CELL("Address",D44))</f>
        <v>#N/A</v>
      </c>
      <c r="G66" s="57" t="e">
        <f ca="1">RTD("tt.rtd",,"TTFills","Date,Time,B/S,Exch,Product,Term,Contract,Prod Type,Price,P/F,FillQty,ExeQty,AvgPrc,TIF,Type,AlgoName,TrigPrc,Status,Account,CurrentUser,Originator,Route,TTOrderID,ParentID,TextA,TextTT","last*50",$D$11, CELL("Address",E44))</f>
        <v>#N/A</v>
      </c>
      <c r="H66" s="57" t="e">
        <f ca="1">RTD("tt.rtd",,"TTFills","Date,Time,B/S,Exch,Product,Term,Contract,Prod Type,Price,P/F,FillQty,ExeQty,AvgPrc,TIF,Type,AlgoName,TrigPrc,Status,Account,CurrentUser,Originator,Route,TTOrderID,ParentID,TextA,TextTT","last*50",$D$11, CELL("Address",F44))</f>
        <v>#N/A</v>
      </c>
      <c r="I66" s="57" t="e">
        <f ca="1">RTD("tt.rtd",,"TTFills","Date,Time,B/S,Exch,Product,Term,Contract,Prod Type,Price,P/F,FillQty,ExeQty,AvgPrc,TIF,Type,AlgoName,TrigPrc,Status,Account,CurrentUser,Originator,Route,TTOrderID,ParentID,TextA,TextTT","last*50",$D$11, CELL("Address",G44))</f>
        <v>#N/A</v>
      </c>
      <c r="J66" s="57" t="e">
        <f ca="1">RTD("tt.rtd",,"TTFills","Date,Time,B/S,Exch,Product,Term,Contract,Prod Type,Price,P/F,FillQty,ExeQty,AvgPrc,TIF,Type,AlgoName,TrigPrc,Status,Account,CurrentUser,Originator,Route,TTOrderID,ParentID,TextA,TextTT","last*50",$D$11, CELL("Address",H44))</f>
        <v>#N/A</v>
      </c>
      <c r="K66" s="56" t="e">
        <f ca="1">RTD("tt.rtd",,"TTFills","Date,Time,B/S,Exch,Product,Term,Contract,Prod Type,Price,P/F,FillQty,ExeQty,AvgPrc,TIF,Type,AlgoName,TrigPrc,Status,Account,CurrentUser,Originator,Route,TTOrderID,ParentID,TextA,TextTT","last*50",$D$11, CELL("Address",I44))</f>
        <v>#N/A</v>
      </c>
      <c r="L66" s="56" t="e">
        <f ca="1">RTD("tt.rtd",,"TTFills","Date,Time,B/S,Exch,Product,Term,Contract,Prod Type,Price,P/F,FillQty,ExeQty,AvgPrc,TIF,Type,AlgoName,TrigPrc,Status,Account,CurrentUser,Originator,Route,TTOrderID,ParentID,TextA,TextTT","last*50",$D$11, CELL("Address",J44))</f>
        <v>#N/A</v>
      </c>
      <c r="M66" s="56" t="e">
        <f ca="1">RTD("tt.rtd",,"TTFills","Date,Time,B/S,Exch,Product,Term,Contract,Prod Type,Price,P/F,FillQty,ExeQty,AvgPrc,TIF,Type,AlgoName,TrigPrc,Status,Account,CurrentUser,Originator,Route,TTOrderID,ParentID,TextA,TextTT","last*50",$D$11, CELL("Address",K44))</f>
        <v>#N/A</v>
      </c>
      <c r="N66" s="56" t="e">
        <f ca="1">RTD("tt.rtd",,"TTFills","Date,Time,B/S,Exch,Product,Term,Contract,Prod Type,Price,P/F,FillQty,ExeQty,AvgPrc,TIF,Type,AlgoName,TrigPrc,Status,Account,CurrentUser,Originator,Route,TTOrderID,ParentID,TextA,TextTT","last*50",$D$11, CELL("Address",L44))</f>
        <v>#N/A</v>
      </c>
      <c r="O66" s="56" t="e">
        <f ca="1">RTD("tt.rtd",,"TTFills","Date,Time,B/S,Exch,Product,Term,Contract,Prod Type,Price,P/F,FillQty,ExeQty,AvgPrc,TIF,Type,AlgoName,TrigPrc,Status,Account,CurrentUser,Originator,Route,TTOrderID,ParentID,TextA,TextTT","last*50",$D$11, CELL("Address",M44))</f>
        <v>#N/A</v>
      </c>
      <c r="P66" s="56" t="e">
        <f ca="1">RTD("tt.rtd",,"TTFills","Date,Time,B/S,Exch,Product,Term,Contract,Prod Type,Price,P/F,FillQty,ExeQty,AvgPrc,TIF,Type,AlgoName,TrigPrc,Status,Account,CurrentUser,Originator,Route,TTOrderID,ParentID,TextA,TextTT","last*50",$D$11, CELL("Address",N44))</f>
        <v>#N/A</v>
      </c>
      <c r="Q66" s="57" t="e">
        <f ca="1">RTD("tt.rtd",,"TTFills","Date,Time,B/S,Exch,Product,Term,Contract,Prod Type,Price,P/F,FillQty,ExeQty,AvgPrc,TIF,Type,AlgoName,TrigPrc,Status,Account,CurrentUser,Originator,Route,TTOrderID,ParentID,TextA,TextTT","last*50",$D$11, CELL("Address",O44))</f>
        <v>#N/A</v>
      </c>
      <c r="R66" s="56" t="e">
        <f ca="1">RTD("tt.rtd",,"TTFills","Date,Time,B/S,Exch,Product,Term,Contract,Prod Type,Price,P/F,FillQty,ExeQty,AvgPrc,TIF,Type,AlgoName,TrigPrc,Status,Account,CurrentUser,Originator,Route,TTOrderID,ParentID,TextA,TextTT","last*50",$D$11, CELL("Address",P44))</f>
        <v>#N/A</v>
      </c>
      <c r="S66" s="56" t="e">
        <f ca="1">RTD("tt.rtd",,"TTFills","Date,Time,B/S,Exch,Product,Term,Contract,Prod Type,Price,P/F,FillQty,ExeQty,AvgPrc,TIF,Type,AlgoName,TrigPrc,Status,Account,CurrentUser,Originator,Route,TTOrderID,ParentID,TextA,TextTT","last*50",$D$11, CELL("Address",Q44))</f>
        <v>#N/A</v>
      </c>
      <c r="T66" s="57" t="e">
        <f ca="1">RTD("tt.rtd",,"TTFills","Date,Time,B/S,Exch,Product,Term,Contract,Prod Type,Price,P/F,FillQty,ExeQty,AvgPrc,TIF,Type,AlgoName,TrigPrc,Status,Account,CurrentUser,Originator,Route,TTOrderID,ParentID,TextA,TextTT","last*50",$D$11, CELL("Address",R44))</f>
        <v>#N/A</v>
      </c>
      <c r="U66" s="57" t="e">
        <f ca="1">RTD("tt.rtd",,"TTFills","Date,Time,B/S,Exch,Product,Term,Contract,Prod Type,Price,P/F,FillQty,ExeQty,AvgPrc,TIF,Type,AlgoName,TrigPrc,Status,Account,CurrentUser,Originator,Route,TTOrderID,ParentID,TextA,TextTT","last*50",$D$11, CELL("Address",S44))</f>
        <v>#N/A</v>
      </c>
      <c r="V66" s="57" t="e">
        <f ca="1">RTD("tt.rtd",,"TTFills","Date,Time,B/S,Exch,Product,Term,Contract,Prod Type,Price,P/F,FillQty,ExeQty,AvgPrc,TIF,Type,AlgoName,TrigPrc,Status,Account,CurrentUser,Originator,Route,TTOrderID,ParentID,TextA,TextTT","last*50",$D$11, CELL("Address",T44))</f>
        <v>#N/A</v>
      </c>
      <c r="W66" s="57" t="e">
        <f ca="1">RTD("tt.rtd",,"TTFills","Date,Time,B/S,Exch,Product,Term,Contract,Prod Type,Price,P/F,FillQty,ExeQty,AvgPrc,TIF,Type,AlgoName,TrigPrc,Status,Account,CurrentUser,Originator,Route,TTOrderID,ParentID,TextA,TextTT","last*50",$D$11, CELL("Address",U44))</f>
        <v>#N/A</v>
      </c>
      <c r="X66" s="57" t="e">
        <f ca="1">RTD("tt.rtd",,"TTFills","Date,Time,B/S,Exch,Product,Term,Contract,Prod Type,Price,P/F,FillQty,ExeQty,AvgPrc,TIF,Type,AlgoName,TrigPrc,Status,Account,CurrentUser,Originator,Route,TTOrderID,ParentID,TextA,TextTT","last*50",$D$11, CELL("Address",V44))</f>
        <v>#N/A</v>
      </c>
      <c r="Y66" s="57" t="e">
        <f ca="1">RTD("tt.rtd",,"TTFills","Date,Time,B/S,Exch,Product,Term,Contract,Prod Type,Price,P/F,FillQty,ExeQty,AvgPrc,TIF,Type,AlgoName,TrigPrc,Status,Account,CurrentUser,Originator,Route,TTOrderID,ParentID,TextA,TextTT","last*50",$D$11, CELL("Address",W44))</f>
        <v>#N/A</v>
      </c>
      <c r="Z66" s="57" t="e">
        <f ca="1">RTD("tt.rtd",,"TTFills","Date,Time,B/S,Exch,Product,Term,Contract,Prod Type,Price,P/F,FillQty,ExeQty,AvgPrc,TIF,Type,AlgoName,TrigPrc,Status,Account,CurrentUser,Originator,Route,TTOrderID,ParentID,TextA,TextTT","last*50",$D$11, CELL("Address",X44))</f>
        <v>#N/A</v>
      </c>
      <c r="AA66" s="56" t="e">
        <f ca="1">RTD("tt.rtd",,"TTFills","Date,Time,B/S,Exch,Product,Term,Contract,Prod Type,Price,P/F,FillQty,ExeQty,AvgPrc,TIF,Type,AlgoName,TrigPrc,Status,Account,CurrentUser,Originator,Route,TTOrderID,ParentID,TextA,TextTT","last*50",$D$11, CELL("Address",Y44))</f>
        <v>#N/A</v>
      </c>
      <c r="AB66" s="58" t="e">
        <f ca="1">RTD("tt.rtd",,"TTFills","Date,Time,B/S,Exch,Product,Term,Contract,Prod Type,Price,P/F,FillQty,ExeQty,AvgPrc,TIF,Type,AlgoName,TrigPrc,Status,Account,CurrentUser,Originator,Route,TTOrderID,ParentID,TextA,TextTT","last*50",$D$11, CELL("Address",Z44))</f>
        <v>#N/A</v>
      </c>
      <c r="AC66" s="59" t="e">
        <f ca="1">IFERROR(VLOOKUP(Z66,AA66:AA85,1,FALSE),Z66)</f>
        <v>#N/A</v>
      </c>
      <c r="AD66" s="59" t="e">
        <f t="shared" ca="1" si="1"/>
        <v>#N/A</v>
      </c>
    </row>
    <row r="67" spans="3:30" s="34" customFormat="1" x14ac:dyDescent="0.2">
      <c r="C67" s="55" t="e">
        <f ca="1">RTD("tt.rtd",,"TTFills","Date,Time,B/S,Exch,Product,Term,Contract,Prod Type,Price,P/F,FillQty,ExeQty,AvgPrc,TIF,Type,AlgoName,TrigPrc,Status,Account,CurrentUser,Originator,Route,TTOrderID,ParentID,TextA,TextTT","last*50",$D$11, CELL("Address",A45))</f>
        <v>#N/A</v>
      </c>
      <c r="D67" s="56" t="e">
        <f ca="1">RTD("tt.rtd",,"TTFills","Date,Time,B/S,Exch,Product,Term,Contract,Prod Type,Price,P/F,FillQty,ExeQty,AvgPrc,TIF,Type,AlgoName,TrigPrc,Status,Account,CurrentUser,Originator,Route,TTOrderID,ParentID,TextA,TextTT","last*50",$D$11, CELL("Address",B45))</f>
        <v>#N/A</v>
      </c>
      <c r="E67" s="56" t="e">
        <f ca="1">RTD("tt.rtd",,"TTFills","Date,Time,B/S,Exch,Product,Term,Contract,Prod Type,Price,P/F,FillQty,ExeQty,AvgPrc,TIF,Type,AlgoName,TrigPrc,Status,Account,CurrentUser,Originator,Route,TTOrderID,ParentID,TextA,TextTT","last*50",$D$11, CELL("Address",C45))</f>
        <v>#N/A</v>
      </c>
      <c r="F67" s="56" t="e">
        <f ca="1">RTD("tt.rtd",,"TTFills","Date,Time,B/S,Exch,Product,Term,Contract,Prod Type,Price,P/F,FillQty,ExeQty,AvgPrc,TIF,Type,AlgoName,TrigPrc,Status,Account,CurrentUser,Originator,Route,TTOrderID,ParentID,TextA,TextTT","last*50",$D$11, CELL("Address",D45))</f>
        <v>#N/A</v>
      </c>
      <c r="G67" s="57" t="e">
        <f ca="1">RTD("tt.rtd",,"TTFills","Date,Time,B/S,Exch,Product,Term,Contract,Prod Type,Price,P/F,FillQty,ExeQty,AvgPrc,TIF,Type,AlgoName,TrigPrc,Status,Account,CurrentUser,Originator,Route,TTOrderID,ParentID,TextA,TextTT","last*50",$D$11, CELL("Address",E45))</f>
        <v>#N/A</v>
      </c>
      <c r="H67" s="57" t="e">
        <f ca="1">RTD("tt.rtd",,"TTFills","Date,Time,B/S,Exch,Product,Term,Contract,Prod Type,Price,P/F,FillQty,ExeQty,AvgPrc,TIF,Type,AlgoName,TrigPrc,Status,Account,CurrentUser,Originator,Route,TTOrderID,ParentID,TextA,TextTT","last*50",$D$11, CELL("Address",F45))</f>
        <v>#N/A</v>
      </c>
      <c r="I67" s="57" t="e">
        <f ca="1">RTD("tt.rtd",,"TTFills","Date,Time,B/S,Exch,Product,Term,Contract,Prod Type,Price,P/F,FillQty,ExeQty,AvgPrc,TIF,Type,AlgoName,TrigPrc,Status,Account,CurrentUser,Originator,Route,TTOrderID,ParentID,TextA,TextTT","last*50",$D$11, CELL("Address",G45))</f>
        <v>#N/A</v>
      </c>
      <c r="J67" s="57" t="e">
        <f ca="1">RTD("tt.rtd",,"TTFills","Date,Time,B/S,Exch,Product,Term,Contract,Prod Type,Price,P/F,FillQty,ExeQty,AvgPrc,TIF,Type,AlgoName,TrigPrc,Status,Account,CurrentUser,Originator,Route,TTOrderID,ParentID,TextA,TextTT","last*50",$D$11, CELL("Address",H45))</f>
        <v>#N/A</v>
      </c>
      <c r="K67" s="56" t="e">
        <f ca="1">RTD("tt.rtd",,"TTFills","Date,Time,B/S,Exch,Product,Term,Contract,Prod Type,Price,P/F,FillQty,ExeQty,AvgPrc,TIF,Type,AlgoName,TrigPrc,Status,Account,CurrentUser,Originator,Route,TTOrderID,ParentID,TextA,TextTT","last*50",$D$11, CELL("Address",I45))</f>
        <v>#N/A</v>
      </c>
      <c r="L67" s="56" t="e">
        <f ca="1">RTD("tt.rtd",,"TTFills","Date,Time,B/S,Exch,Product,Term,Contract,Prod Type,Price,P/F,FillQty,ExeQty,AvgPrc,TIF,Type,AlgoName,TrigPrc,Status,Account,CurrentUser,Originator,Route,TTOrderID,ParentID,TextA,TextTT","last*50",$D$11, CELL("Address",J45))</f>
        <v>#N/A</v>
      </c>
      <c r="M67" s="56" t="e">
        <f ca="1">RTD("tt.rtd",,"TTFills","Date,Time,B/S,Exch,Product,Term,Contract,Prod Type,Price,P/F,FillQty,ExeQty,AvgPrc,TIF,Type,AlgoName,TrigPrc,Status,Account,CurrentUser,Originator,Route,TTOrderID,ParentID,TextA,TextTT","last*50",$D$11, CELL("Address",K45))</f>
        <v>#N/A</v>
      </c>
      <c r="N67" s="56" t="e">
        <f ca="1">RTD("tt.rtd",,"TTFills","Date,Time,B/S,Exch,Product,Term,Contract,Prod Type,Price,P/F,FillQty,ExeQty,AvgPrc,TIF,Type,AlgoName,TrigPrc,Status,Account,CurrentUser,Originator,Route,TTOrderID,ParentID,TextA,TextTT","last*50",$D$11, CELL("Address",L45))</f>
        <v>#N/A</v>
      </c>
      <c r="O67" s="56" t="e">
        <f ca="1">RTD("tt.rtd",,"TTFills","Date,Time,B/S,Exch,Product,Term,Contract,Prod Type,Price,P/F,FillQty,ExeQty,AvgPrc,TIF,Type,AlgoName,TrigPrc,Status,Account,CurrentUser,Originator,Route,TTOrderID,ParentID,TextA,TextTT","last*50",$D$11, CELL("Address",M45))</f>
        <v>#N/A</v>
      </c>
      <c r="P67" s="56" t="e">
        <f ca="1">RTD("tt.rtd",,"TTFills","Date,Time,B/S,Exch,Product,Term,Contract,Prod Type,Price,P/F,FillQty,ExeQty,AvgPrc,TIF,Type,AlgoName,TrigPrc,Status,Account,CurrentUser,Originator,Route,TTOrderID,ParentID,TextA,TextTT","last*50",$D$11, CELL("Address",N45))</f>
        <v>#N/A</v>
      </c>
      <c r="Q67" s="57" t="e">
        <f ca="1">RTD("tt.rtd",,"TTFills","Date,Time,B/S,Exch,Product,Term,Contract,Prod Type,Price,P/F,FillQty,ExeQty,AvgPrc,TIF,Type,AlgoName,TrigPrc,Status,Account,CurrentUser,Originator,Route,TTOrderID,ParentID,TextA,TextTT","last*50",$D$11, CELL("Address",O45))</f>
        <v>#N/A</v>
      </c>
      <c r="R67" s="56" t="e">
        <f ca="1">RTD("tt.rtd",,"TTFills","Date,Time,B/S,Exch,Product,Term,Contract,Prod Type,Price,P/F,FillQty,ExeQty,AvgPrc,TIF,Type,AlgoName,TrigPrc,Status,Account,CurrentUser,Originator,Route,TTOrderID,ParentID,TextA,TextTT","last*50",$D$11, CELL("Address",P45))</f>
        <v>#N/A</v>
      </c>
      <c r="S67" s="56" t="e">
        <f ca="1">RTD("tt.rtd",,"TTFills","Date,Time,B/S,Exch,Product,Term,Contract,Prod Type,Price,P/F,FillQty,ExeQty,AvgPrc,TIF,Type,AlgoName,TrigPrc,Status,Account,CurrentUser,Originator,Route,TTOrderID,ParentID,TextA,TextTT","last*50",$D$11, CELL("Address",Q45))</f>
        <v>#N/A</v>
      </c>
      <c r="T67" s="57" t="e">
        <f ca="1">RTD("tt.rtd",,"TTFills","Date,Time,B/S,Exch,Product,Term,Contract,Prod Type,Price,P/F,FillQty,ExeQty,AvgPrc,TIF,Type,AlgoName,TrigPrc,Status,Account,CurrentUser,Originator,Route,TTOrderID,ParentID,TextA,TextTT","last*50",$D$11, CELL("Address",R45))</f>
        <v>#N/A</v>
      </c>
      <c r="U67" s="57" t="e">
        <f ca="1">RTD("tt.rtd",,"TTFills","Date,Time,B/S,Exch,Product,Term,Contract,Prod Type,Price,P/F,FillQty,ExeQty,AvgPrc,TIF,Type,AlgoName,TrigPrc,Status,Account,CurrentUser,Originator,Route,TTOrderID,ParentID,TextA,TextTT","last*50",$D$11, CELL("Address",S45))</f>
        <v>#N/A</v>
      </c>
      <c r="V67" s="57" t="e">
        <f ca="1">RTD("tt.rtd",,"TTFills","Date,Time,B/S,Exch,Product,Term,Contract,Prod Type,Price,P/F,FillQty,ExeQty,AvgPrc,TIF,Type,AlgoName,TrigPrc,Status,Account,CurrentUser,Originator,Route,TTOrderID,ParentID,TextA,TextTT","last*50",$D$11, CELL("Address",T45))</f>
        <v>#N/A</v>
      </c>
      <c r="W67" s="57" t="e">
        <f ca="1">RTD("tt.rtd",,"TTFills","Date,Time,B/S,Exch,Product,Term,Contract,Prod Type,Price,P/F,FillQty,ExeQty,AvgPrc,TIF,Type,AlgoName,TrigPrc,Status,Account,CurrentUser,Originator,Route,TTOrderID,ParentID,TextA,TextTT","last*50",$D$11, CELL("Address",U45))</f>
        <v>#N/A</v>
      </c>
      <c r="X67" s="57" t="e">
        <f ca="1">RTD("tt.rtd",,"TTFills","Date,Time,B/S,Exch,Product,Term,Contract,Prod Type,Price,P/F,FillQty,ExeQty,AvgPrc,TIF,Type,AlgoName,TrigPrc,Status,Account,CurrentUser,Originator,Route,TTOrderID,ParentID,TextA,TextTT","last*50",$D$11, CELL("Address",V45))</f>
        <v>#N/A</v>
      </c>
      <c r="Y67" s="57" t="e">
        <f ca="1">RTD("tt.rtd",,"TTFills","Date,Time,B/S,Exch,Product,Term,Contract,Prod Type,Price,P/F,FillQty,ExeQty,AvgPrc,TIF,Type,AlgoName,TrigPrc,Status,Account,CurrentUser,Originator,Route,TTOrderID,ParentID,TextA,TextTT","last*50",$D$11, CELL("Address",W45))</f>
        <v>#N/A</v>
      </c>
      <c r="Z67" s="57" t="e">
        <f ca="1">RTD("tt.rtd",,"TTFills","Date,Time,B/S,Exch,Product,Term,Contract,Prod Type,Price,P/F,FillQty,ExeQty,AvgPrc,TIF,Type,AlgoName,TrigPrc,Status,Account,CurrentUser,Originator,Route,TTOrderID,ParentID,TextA,TextTT","last*50",$D$11, CELL("Address",X45))</f>
        <v>#N/A</v>
      </c>
      <c r="AA67" s="56" t="e">
        <f ca="1">RTD("tt.rtd",,"TTFills","Date,Time,B/S,Exch,Product,Term,Contract,Prod Type,Price,P/F,FillQty,ExeQty,AvgPrc,TIF,Type,AlgoName,TrigPrc,Status,Account,CurrentUser,Originator,Route,TTOrderID,ParentID,TextA,TextTT","last*50",$D$11, CELL("Address",Y45))</f>
        <v>#N/A</v>
      </c>
      <c r="AB67" s="58" t="e">
        <f ca="1">RTD("tt.rtd",,"TTFills","Date,Time,B/S,Exch,Product,Term,Contract,Prod Type,Price,P/F,FillQty,ExeQty,AvgPrc,TIF,Type,AlgoName,TrigPrc,Status,Account,CurrentUser,Originator,Route,TTOrderID,ParentID,TextA,TextTT","last*50",$D$11, CELL("Address",Z45))</f>
        <v>#N/A</v>
      </c>
      <c r="AC67" s="59" t="e">
        <f ca="1">IFERROR(VLOOKUP(Z67,AA67:AA85,1,FALSE),Z67)</f>
        <v>#N/A</v>
      </c>
      <c r="AD67" s="59" t="e">
        <f t="shared" ca="1" si="1"/>
        <v>#N/A</v>
      </c>
    </row>
    <row r="68" spans="3:30" s="34" customFormat="1" x14ac:dyDescent="0.2">
      <c r="C68" s="55" t="e">
        <f ca="1">RTD("tt.rtd",,"TTFills","Date,Time,B/S,Exch,Product,Term,Contract,Prod Type,Price,P/F,FillQty,ExeQty,AvgPrc,TIF,Type,AlgoName,TrigPrc,Status,Account,CurrentUser,Originator,Route,TTOrderID,ParentID,TextA,TextTT","last*50",$D$11, CELL("Address",A46))</f>
        <v>#N/A</v>
      </c>
      <c r="D68" s="56" t="e">
        <f ca="1">RTD("tt.rtd",,"TTFills","Date,Time,B/S,Exch,Product,Term,Contract,Prod Type,Price,P/F,FillQty,ExeQty,AvgPrc,TIF,Type,AlgoName,TrigPrc,Status,Account,CurrentUser,Originator,Route,TTOrderID,ParentID,TextA,TextTT","last*50",$D$11, CELL("Address",B46))</f>
        <v>#N/A</v>
      </c>
      <c r="E68" s="56" t="e">
        <f ca="1">RTD("tt.rtd",,"TTFills","Date,Time,B/S,Exch,Product,Term,Contract,Prod Type,Price,P/F,FillQty,ExeQty,AvgPrc,TIF,Type,AlgoName,TrigPrc,Status,Account,CurrentUser,Originator,Route,TTOrderID,ParentID,TextA,TextTT","last*50",$D$11, CELL("Address",C46))</f>
        <v>#N/A</v>
      </c>
      <c r="F68" s="56" t="e">
        <f ca="1">RTD("tt.rtd",,"TTFills","Date,Time,B/S,Exch,Product,Term,Contract,Prod Type,Price,P/F,FillQty,ExeQty,AvgPrc,TIF,Type,AlgoName,TrigPrc,Status,Account,CurrentUser,Originator,Route,TTOrderID,ParentID,TextA,TextTT","last*50",$D$11, CELL("Address",D46))</f>
        <v>#N/A</v>
      </c>
      <c r="G68" s="57" t="e">
        <f ca="1">RTD("tt.rtd",,"TTFills","Date,Time,B/S,Exch,Product,Term,Contract,Prod Type,Price,P/F,FillQty,ExeQty,AvgPrc,TIF,Type,AlgoName,TrigPrc,Status,Account,CurrentUser,Originator,Route,TTOrderID,ParentID,TextA,TextTT","last*50",$D$11, CELL("Address",E46))</f>
        <v>#N/A</v>
      </c>
      <c r="H68" s="57" t="e">
        <f ca="1">RTD("tt.rtd",,"TTFills","Date,Time,B/S,Exch,Product,Term,Contract,Prod Type,Price,P/F,FillQty,ExeQty,AvgPrc,TIF,Type,AlgoName,TrigPrc,Status,Account,CurrentUser,Originator,Route,TTOrderID,ParentID,TextA,TextTT","last*50",$D$11, CELL("Address",F46))</f>
        <v>#N/A</v>
      </c>
      <c r="I68" s="57" t="e">
        <f ca="1">RTD("tt.rtd",,"TTFills","Date,Time,B/S,Exch,Product,Term,Contract,Prod Type,Price,P/F,FillQty,ExeQty,AvgPrc,TIF,Type,AlgoName,TrigPrc,Status,Account,CurrentUser,Originator,Route,TTOrderID,ParentID,TextA,TextTT","last*50",$D$11, CELL("Address",G46))</f>
        <v>#N/A</v>
      </c>
      <c r="J68" s="57" t="e">
        <f ca="1">RTD("tt.rtd",,"TTFills","Date,Time,B/S,Exch,Product,Term,Contract,Prod Type,Price,P/F,FillQty,ExeQty,AvgPrc,TIF,Type,AlgoName,TrigPrc,Status,Account,CurrentUser,Originator,Route,TTOrderID,ParentID,TextA,TextTT","last*50",$D$11, CELL("Address",H46))</f>
        <v>#N/A</v>
      </c>
      <c r="K68" s="56" t="e">
        <f ca="1">RTD("tt.rtd",,"TTFills","Date,Time,B/S,Exch,Product,Term,Contract,Prod Type,Price,P/F,FillQty,ExeQty,AvgPrc,TIF,Type,AlgoName,TrigPrc,Status,Account,CurrentUser,Originator,Route,TTOrderID,ParentID,TextA,TextTT","last*50",$D$11, CELL("Address",I46))</f>
        <v>#N/A</v>
      </c>
      <c r="L68" s="56" t="e">
        <f ca="1">RTD("tt.rtd",,"TTFills","Date,Time,B/S,Exch,Product,Term,Contract,Prod Type,Price,P/F,FillQty,ExeQty,AvgPrc,TIF,Type,AlgoName,TrigPrc,Status,Account,CurrentUser,Originator,Route,TTOrderID,ParentID,TextA,TextTT","last*50",$D$11, CELL("Address",J46))</f>
        <v>#N/A</v>
      </c>
      <c r="M68" s="56" t="e">
        <f ca="1">RTD("tt.rtd",,"TTFills","Date,Time,B/S,Exch,Product,Term,Contract,Prod Type,Price,P/F,FillQty,ExeQty,AvgPrc,TIF,Type,AlgoName,TrigPrc,Status,Account,CurrentUser,Originator,Route,TTOrderID,ParentID,TextA,TextTT","last*50",$D$11, CELL("Address",K46))</f>
        <v>#N/A</v>
      </c>
      <c r="N68" s="56" t="e">
        <f ca="1">RTD("tt.rtd",,"TTFills","Date,Time,B/S,Exch,Product,Term,Contract,Prod Type,Price,P/F,FillQty,ExeQty,AvgPrc,TIF,Type,AlgoName,TrigPrc,Status,Account,CurrentUser,Originator,Route,TTOrderID,ParentID,TextA,TextTT","last*50",$D$11, CELL("Address",L46))</f>
        <v>#N/A</v>
      </c>
      <c r="O68" s="56" t="e">
        <f ca="1">RTD("tt.rtd",,"TTFills","Date,Time,B/S,Exch,Product,Term,Contract,Prod Type,Price,P/F,FillQty,ExeQty,AvgPrc,TIF,Type,AlgoName,TrigPrc,Status,Account,CurrentUser,Originator,Route,TTOrderID,ParentID,TextA,TextTT","last*50",$D$11, CELL("Address",M46))</f>
        <v>#N/A</v>
      </c>
      <c r="P68" s="56" t="e">
        <f ca="1">RTD("tt.rtd",,"TTFills","Date,Time,B/S,Exch,Product,Term,Contract,Prod Type,Price,P/F,FillQty,ExeQty,AvgPrc,TIF,Type,AlgoName,TrigPrc,Status,Account,CurrentUser,Originator,Route,TTOrderID,ParentID,TextA,TextTT","last*50",$D$11, CELL("Address",N46))</f>
        <v>#N/A</v>
      </c>
      <c r="Q68" s="57" t="e">
        <f ca="1">RTD("tt.rtd",,"TTFills","Date,Time,B/S,Exch,Product,Term,Contract,Prod Type,Price,P/F,FillQty,ExeQty,AvgPrc,TIF,Type,AlgoName,TrigPrc,Status,Account,CurrentUser,Originator,Route,TTOrderID,ParentID,TextA,TextTT","last*50",$D$11, CELL("Address",O46))</f>
        <v>#N/A</v>
      </c>
      <c r="R68" s="56" t="e">
        <f ca="1">RTD("tt.rtd",,"TTFills","Date,Time,B/S,Exch,Product,Term,Contract,Prod Type,Price,P/F,FillQty,ExeQty,AvgPrc,TIF,Type,AlgoName,TrigPrc,Status,Account,CurrentUser,Originator,Route,TTOrderID,ParentID,TextA,TextTT","last*50",$D$11, CELL("Address",P46))</f>
        <v>#N/A</v>
      </c>
      <c r="S68" s="56" t="e">
        <f ca="1">RTD("tt.rtd",,"TTFills","Date,Time,B/S,Exch,Product,Term,Contract,Prod Type,Price,P/F,FillQty,ExeQty,AvgPrc,TIF,Type,AlgoName,TrigPrc,Status,Account,CurrentUser,Originator,Route,TTOrderID,ParentID,TextA,TextTT","last*50",$D$11, CELL("Address",Q46))</f>
        <v>#N/A</v>
      </c>
      <c r="T68" s="57" t="e">
        <f ca="1">RTD("tt.rtd",,"TTFills","Date,Time,B/S,Exch,Product,Term,Contract,Prod Type,Price,P/F,FillQty,ExeQty,AvgPrc,TIF,Type,AlgoName,TrigPrc,Status,Account,CurrentUser,Originator,Route,TTOrderID,ParentID,TextA,TextTT","last*50",$D$11, CELL("Address",R46))</f>
        <v>#N/A</v>
      </c>
      <c r="U68" s="57" t="e">
        <f ca="1">RTD("tt.rtd",,"TTFills","Date,Time,B/S,Exch,Product,Term,Contract,Prod Type,Price,P/F,FillQty,ExeQty,AvgPrc,TIF,Type,AlgoName,TrigPrc,Status,Account,CurrentUser,Originator,Route,TTOrderID,ParentID,TextA,TextTT","last*50",$D$11, CELL("Address",S46))</f>
        <v>#N/A</v>
      </c>
      <c r="V68" s="57" t="e">
        <f ca="1">RTD("tt.rtd",,"TTFills","Date,Time,B/S,Exch,Product,Term,Contract,Prod Type,Price,P/F,FillQty,ExeQty,AvgPrc,TIF,Type,AlgoName,TrigPrc,Status,Account,CurrentUser,Originator,Route,TTOrderID,ParentID,TextA,TextTT","last*50",$D$11, CELL("Address",T46))</f>
        <v>#N/A</v>
      </c>
      <c r="W68" s="57" t="e">
        <f ca="1">RTD("tt.rtd",,"TTFills","Date,Time,B/S,Exch,Product,Term,Contract,Prod Type,Price,P/F,FillQty,ExeQty,AvgPrc,TIF,Type,AlgoName,TrigPrc,Status,Account,CurrentUser,Originator,Route,TTOrderID,ParentID,TextA,TextTT","last*50",$D$11, CELL("Address",U46))</f>
        <v>#N/A</v>
      </c>
      <c r="X68" s="57" t="e">
        <f ca="1">RTD("tt.rtd",,"TTFills","Date,Time,B/S,Exch,Product,Term,Contract,Prod Type,Price,P/F,FillQty,ExeQty,AvgPrc,TIF,Type,AlgoName,TrigPrc,Status,Account,CurrentUser,Originator,Route,TTOrderID,ParentID,TextA,TextTT","last*50",$D$11, CELL("Address",V46))</f>
        <v>#N/A</v>
      </c>
      <c r="Y68" s="57" t="e">
        <f ca="1">RTD("tt.rtd",,"TTFills","Date,Time,B/S,Exch,Product,Term,Contract,Prod Type,Price,P/F,FillQty,ExeQty,AvgPrc,TIF,Type,AlgoName,TrigPrc,Status,Account,CurrentUser,Originator,Route,TTOrderID,ParentID,TextA,TextTT","last*50",$D$11, CELL("Address",W46))</f>
        <v>#N/A</v>
      </c>
      <c r="Z68" s="57" t="e">
        <f ca="1">RTD("tt.rtd",,"TTFills","Date,Time,B/S,Exch,Product,Term,Contract,Prod Type,Price,P/F,FillQty,ExeQty,AvgPrc,TIF,Type,AlgoName,TrigPrc,Status,Account,CurrentUser,Originator,Route,TTOrderID,ParentID,TextA,TextTT","last*50",$D$11, CELL("Address",X46))</f>
        <v>#N/A</v>
      </c>
      <c r="AA68" s="56" t="e">
        <f ca="1">RTD("tt.rtd",,"TTFills","Date,Time,B/S,Exch,Product,Term,Contract,Prod Type,Price,P/F,FillQty,ExeQty,AvgPrc,TIF,Type,AlgoName,TrigPrc,Status,Account,CurrentUser,Originator,Route,TTOrderID,ParentID,TextA,TextTT","last*50",$D$11, CELL("Address",Y46))</f>
        <v>#N/A</v>
      </c>
      <c r="AB68" s="58" t="e">
        <f ca="1">RTD("tt.rtd",,"TTFills","Date,Time,B/S,Exch,Product,Term,Contract,Prod Type,Price,P/F,FillQty,ExeQty,AvgPrc,TIF,Type,AlgoName,TrigPrc,Status,Account,CurrentUser,Originator,Route,TTOrderID,ParentID,TextA,TextTT","last*50",$D$11, CELL("Address",Z46))</f>
        <v>#N/A</v>
      </c>
      <c r="AC68" s="59" t="e">
        <f ca="1">IFERROR(VLOOKUP(Z68,AA68:AA85,1,FALSE),Z68)</f>
        <v>#N/A</v>
      </c>
      <c r="AD68" s="59" t="e">
        <f t="shared" ca="1" si="1"/>
        <v>#N/A</v>
      </c>
    </row>
    <row r="69" spans="3:30" s="34" customFormat="1" x14ac:dyDescent="0.2">
      <c r="C69" s="55" t="e">
        <f ca="1">RTD("tt.rtd",,"TTFills","Date,Time,B/S,Exch,Product,Term,Contract,Prod Type,Price,P/F,FillQty,ExeQty,AvgPrc,TIF,Type,AlgoName,TrigPrc,Status,Account,CurrentUser,Originator,Route,TTOrderID,ParentID,TextA,TextTT","last*50",$D$11, CELL("Address",A47))</f>
        <v>#N/A</v>
      </c>
      <c r="D69" s="56" t="e">
        <f ca="1">RTD("tt.rtd",,"TTFills","Date,Time,B/S,Exch,Product,Term,Contract,Prod Type,Price,P/F,FillQty,ExeQty,AvgPrc,TIF,Type,AlgoName,TrigPrc,Status,Account,CurrentUser,Originator,Route,TTOrderID,ParentID,TextA,TextTT","last*50",$D$11, CELL("Address",B47))</f>
        <v>#N/A</v>
      </c>
      <c r="E69" s="56" t="e">
        <f ca="1">RTD("tt.rtd",,"TTFills","Date,Time,B/S,Exch,Product,Term,Contract,Prod Type,Price,P/F,FillQty,ExeQty,AvgPrc,TIF,Type,AlgoName,TrigPrc,Status,Account,CurrentUser,Originator,Route,TTOrderID,ParentID,TextA,TextTT","last*50",$D$11, CELL("Address",C47))</f>
        <v>#N/A</v>
      </c>
      <c r="F69" s="56" t="e">
        <f ca="1">RTD("tt.rtd",,"TTFills","Date,Time,B/S,Exch,Product,Term,Contract,Prod Type,Price,P/F,FillQty,ExeQty,AvgPrc,TIF,Type,AlgoName,TrigPrc,Status,Account,CurrentUser,Originator,Route,TTOrderID,ParentID,TextA,TextTT","last*50",$D$11, CELL("Address",D47))</f>
        <v>#N/A</v>
      </c>
      <c r="G69" s="57" t="e">
        <f ca="1">RTD("tt.rtd",,"TTFills","Date,Time,B/S,Exch,Product,Term,Contract,Prod Type,Price,P/F,FillQty,ExeQty,AvgPrc,TIF,Type,AlgoName,TrigPrc,Status,Account,CurrentUser,Originator,Route,TTOrderID,ParentID,TextA,TextTT","last*50",$D$11, CELL("Address",E47))</f>
        <v>#N/A</v>
      </c>
      <c r="H69" s="57" t="e">
        <f ca="1">RTD("tt.rtd",,"TTFills","Date,Time,B/S,Exch,Product,Term,Contract,Prod Type,Price,P/F,FillQty,ExeQty,AvgPrc,TIF,Type,AlgoName,TrigPrc,Status,Account,CurrentUser,Originator,Route,TTOrderID,ParentID,TextA,TextTT","last*50",$D$11, CELL("Address",F47))</f>
        <v>#N/A</v>
      </c>
      <c r="I69" s="57" t="e">
        <f ca="1">RTD("tt.rtd",,"TTFills","Date,Time,B/S,Exch,Product,Term,Contract,Prod Type,Price,P/F,FillQty,ExeQty,AvgPrc,TIF,Type,AlgoName,TrigPrc,Status,Account,CurrentUser,Originator,Route,TTOrderID,ParentID,TextA,TextTT","last*50",$D$11, CELL("Address",G47))</f>
        <v>#N/A</v>
      </c>
      <c r="J69" s="57" t="e">
        <f ca="1">RTD("tt.rtd",,"TTFills","Date,Time,B/S,Exch,Product,Term,Contract,Prod Type,Price,P/F,FillQty,ExeQty,AvgPrc,TIF,Type,AlgoName,TrigPrc,Status,Account,CurrentUser,Originator,Route,TTOrderID,ParentID,TextA,TextTT","last*50",$D$11, CELL("Address",H47))</f>
        <v>#N/A</v>
      </c>
      <c r="K69" s="56" t="e">
        <f ca="1">RTD("tt.rtd",,"TTFills","Date,Time,B/S,Exch,Product,Term,Contract,Prod Type,Price,P/F,FillQty,ExeQty,AvgPrc,TIF,Type,AlgoName,TrigPrc,Status,Account,CurrentUser,Originator,Route,TTOrderID,ParentID,TextA,TextTT","last*50",$D$11, CELL("Address",I47))</f>
        <v>#N/A</v>
      </c>
      <c r="L69" s="56" t="e">
        <f ca="1">RTD("tt.rtd",,"TTFills","Date,Time,B/S,Exch,Product,Term,Contract,Prod Type,Price,P/F,FillQty,ExeQty,AvgPrc,TIF,Type,AlgoName,TrigPrc,Status,Account,CurrentUser,Originator,Route,TTOrderID,ParentID,TextA,TextTT","last*50",$D$11, CELL("Address",J47))</f>
        <v>#N/A</v>
      </c>
      <c r="M69" s="56" t="e">
        <f ca="1">RTD("tt.rtd",,"TTFills","Date,Time,B/S,Exch,Product,Term,Contract,Prod Type,Price,P/F,FillQty,ExeQty,AvgPrc,TIF,Type,AlgoName,TrigPrc,Status,Account,CurrentUser,Originator,Route,TTOrderID,ParentID,TextA,TextTT","last*50",$D$11, CELL("Address",K47))</f>
        <v>#N/A</v>
      </c>
      <c r="N69" s="56" t="e">
        <f ca="1">RTD("tt.rtd",,"TTFills","Date,Time,B/S,Exch,Product,Term,Contract,Prod Type,Price,P/F,FillQty,ExeQty,AvgPrc,TIF,Type,AlgoName,TrigPrc,Status,Account,CurrentUser,Originator,Route,TTOrderID,ParentID,TextA,TextTT","last*50",$D$11, CELL("Address",L47))</f>
        <v>#N/A</v>
      </c>
      <c r="O69" s="56" t="e">
        <f ca="1">RTD("tt.rtd",,"TTFills","Date,Time,B/S,Exch,Product,Term,Contract,Prod Type,Price,P/F,FillQty,ExeQty,AvgPrc,TIF,Type,AlgoName,TrigPrc,Status,Account,CurrentUser,Originator,Route,TTOrderID,ParentID,TextA,TextTT","last*50",$D$11, CELL("Address",M47))</f>
        <v>#N/A</v>
      </c>
      <c r="P69" s="56" t="e">
        <f ca="1">RTD("tt.rtd",,"TTFills","Date,Time,B/S,Exch,Product,Term,Contract,Prod Type,Price,P/F,FillQty,ExeQty,AvgPrc,TIF,Type,AlgoName,TrigPrc,Status,Account,CurrentUser,Originator,Route,TTOrderID,ParentID,TextA,TextTT","last*50",$D$11, CELL("Address",N47))</f>
        <v>#N/A</v>
      </c>
      <c r="Q69" s="57" t="e">
        <f ca="1">RTD("tt.rtd",,"TTFills","Date,Time,B/S,Exch,Product,Term,Contract,Prod Type,Price,P/F,FillQty,ExeQty,AvgPrc,TIF,Type,AlgoName,TrigPrc,Status,Account,CurrentUser,Originator,Route,TTOrderID,ParentID,TextA,TextTT","last*50",$D$11, CELL("Address",O47))</f>
        <v>#N/A</v>
      </c>
      <c r="R69" s="56" t="e">
        <f ca="1">RTD("tt.rtd",,"TTFills","Date,Time,B/S,Exch,Product,Term,Contract,Prod Type,Price,P/F,FillQty,ExeQty,AvgPrc,TIF,Type,AlgoName,TrigPrc,Status,Account,CurrentUser,Originator,Route,TTOrderID,ParentID,TextA,TextTT","last*50",$D$11, CELL("Address",P47))</f>
        <v>#N/A</v>
      </c>
      <c r="S69" s="56" t="e">
        <f ca="1">RTD("tt.rtd",,"TTFills","Date,Time,B/S,Exch,Product,Term,Contract,Prod Type,Price,P/F,FillQty,ExeQty,AvgPrc,TIF,Type,AlgoName,TrigPrc,Status,Account,CurrentUser,Originator,Route,TTOrderID,ParentID,TextA,TextTT","last*50",$D$11, CELL("Address",Q47))</f>
        <v>#N/A</v>
      </c>
      <c r="T69" s="57" t="e">
        <f ca="1">RTD("tt.rtd",,"TTFills","Date,Time,B/S,Exch,Product,Term,Contract,Prod Type,Price,P/F,FillQty,ExeQty,AvgPrc,TIF,Type,AlgoName,TrigPrc,Status,Account,CurrentUser,Originator,Route,TTOrderID,ParentID,TextA,TextTT","last*50",$D$11, CELL("Address",R47))</f>
        <v>#N/A</v>
      </c>
      <c r="U69" s="57" t="e">
        <f ca="1">RTD("tt.rtd",,"TTFills","Date,Time,B/S,Exch,Product,Term,Contract,Prod Type,Price,P/F,FillQty,ExeQty,AvgPrc,TIF,Type,AlgoName,TrigPrc,Status,Account,CurrentUser,Originator,Route,TTOrderID,ParentID,TextA,TextTT","last*50",$D$11, CELL("Address",S47))</f>
        <v>#N/A</v>
      </c>
      <c r="V69" s="57" t="e">
        <f ca="1">RTD("tt.rtd",,"TTFills","Date,Time,B/S,Exch,Product,Term,Contract,Prod Type,Price,P/F,FillQty,ExeQty,AvgPrc,TIF,Type,AlgoName,TrigPrc,Status,Account,CurrentUser,Originator,Route,TTOrderID,ParentID,TextA,TextTT","last*50",$D$11, CELL("Address",T47))</f>
        <v>#N/A</v>
      </c>
      <c r="W69" s="57" t="e">
        <f ca="1">RTD("tt.rtd",,"TTFills","Date,Time,B/S,Exch,Product,Term,Contract,Prod Type,Price,P/F,FillQty,ExeQty,AvgPrc,TIF,Type,AlgoName,TrigPrc,Status,Account,CurrentUser,Originator,Route,TTOrderID,ParentID,TextA,TextTT","last*50",$D$11, CELL("Address",U47))</f>
        <v>#N/A</v>
      </c>
      <c r="X69" s="57" t="e">
        <f ca="1">RTD("tt.rtd",,"TTFills","Date,Time,B/S,Exch,Product,Term,Contract,Prod Type,Price,P/F,FillQty,ExeQty,AvgPrc,TIF,Type,AlgoName,TrigPrc,Status,Account,CurrentUser,Originator,Route,TTOrderID,ParentID,TextA,TextTT","last*50",$D$11, CELL("Address",V47))</f>
        <v>#N/A</v>
      </c>
      <c r="Y69" s="57" t="e">
        <f ca="1">RTD("tt.rtd",,"TTFills","Date,Time,B/S,Exch,Product,Term,Contract,Prod Type,Price,P/F,FillQty,ExeQty,AvgPrc,TIF,Type,AlgoName,TrigPrc,Status,Account,CurrentUser,Originator,Route,TTOrderID,ParentID,TextA,TextTT","last*50",$D$11, CELL("Address",W47))</f>
        <v>#N/A</v>
      </c>
      <c r="Z69" s="57" t="e">
        <f ca="1">RTD("tt.rtd",,"TTFills","Date,Time,B/S,Exch,Product,Term,Contract,Prod Type,Price,P/F,FillQty,ExeQty,AvgPrc,TIF,Type,AlgoName,TrigPrc,Status,Account,CurrentUser,Originator,Route,TTOrderID,ParentID,TextA,TextTT","last*50",$D$11, CELL("Address",X47))</f>
        <v>#N/A</v>
      </c>
      <c r="AA69" s="56" t="e">
        <f ca="1">RTD("tt.rtd",,"TTFills","Date,Time,B/S,Exch,Product,Term,Contract,Prod Type,Price,P/F,FillQty,ExeQty,AvgPrc,TIF,Type,AlgoName,TrigPrc,Status,Account,CurrentUser,Originator,Route,TTOrderID,ParentID,TextA,TextTT","last*50",$D$11, CELL("Address",Y47))</f>
        <v>#N/A</v>
      </c>
      <c r="AB69" s="58" t="e">
        <f ca="1">RTD("tt.rtd",,"TTFills","Date,Time,B/S,Exch,Product,Term,Contract,Prod Type,Price,P/F,FillQty,ExeQty,AvgPrc,TIF,Type,AlgoName,TrigPrc,Status,Account,CurrentUser,Originator,Route,TTOrderID,ParentID,TextA,TextTT","last*50",$D$11, CELL("Address",Z47))</f>
        <v>#N/A</v>
      </c>
      <c r="AC69" s="59" t="e">
        <f ca="1">IFERROR(VLOOKUP(Z69,AA69:AA85,1,FALSE),Z69)</f>
        <v>#N/A</v>
      </c>
      <c r="AD69" s="59" t="e">
        <f t="shared" ca="1" si="1"/>
        <v>#N/A</v>
      </c>
    </row>
    <row r="70" spans="3:30" s="34" customFormat="1" x14ac:dyDescent="0.2">
      <c r="C70" s="55" t="e">
        <f ca="1">RTD("tt.rtd",,"TTFills","Date,Time,B/S,Exch,Product,Term,Contract,Prod Type,Price,P/F,FillQty,ExeQty,AvgPrc,TIF,Type,AlgoName,TrigPrc,Status,Account,CurrentUser,Originator,Route,TTOrderID,ParentID,TextA,TextTT","last*50",$D$11, CELL("Address",A48))</f>
        <v>#N/A</v>
      </c>
      <c r="D70" s="56" t="e">
        <f ca="1">RTD("tt.rtd",,"TTFills","Date,Time,B/S,Exch,Product,Term,Contract,Prod Type,Price,P/F,FillQty,ExeQty,AvgPrc,TIF,Type,AlgoName,TrigPrc,Status,Account,CurrentUser,Originator,Route,TTOrderID,ParentID,TextA,TextTT","last*50",$D$11, CELL("Address",B48))</f>
        <v>#N/A</v>
      </c>
      <c r="E70" s="56" t="e">
        <f ca="1">RTD("tt.rtd",,"TTFills","Date,Time,B/S,Exch,Product,Term,Contract,Prod Type,Price,P/F,FillQty,ExeQty,AvgPrc,TIF,Type,AlgoName,TrigPrc,Status,Account,CurrentUser,Originator,Route,TTOrderID,ParentID,TextA,TextTT","last*50",$D$11, CELL("Address",C48))</f>
        <v>#N/A</v>
      </c>
      <c r="F70" s="56" t="e">
        <f ca="1">RTD("tt.rtd",,"TTFills","Date,Time,B/S,Exch,Product,Term,Contract,Prod Type,Price,P/F,FillQty,ExeQty,AvgPrc,TIF,Type,AlgoName,TrigPrc,Status,Account,CurrentUser,Originator,Route,TTOrderID,ParentID,TextA,TextTT","last*50",$D$11, CELL("Address",D48))</f>
        <v>#N/A</v>
      </c>
      <c r="G70" s="57" t="e">
        <f ca="1">RTD("tt.rtd",,"TTFills","Date,Time,B/S,Exch,Product,Term,Contract,Prod Type,Price,P/F,FillQty,ExeQty,AvgPrc,TIF,Type,AlgoName,TrigPrc,Status,Account,CurrentUser,Originator,Route,TTOrderID,ParentID,TextA,TextTT","last*50",$D$11, CELL("Address",E48))</f>
        <v>#N/A</v>
      </c>
      <c r="H70" s="57" t="e">
        <f ca="1">RTD("tt.rtd",,"TTFills","Date,Time,B/S,Exch,Product,Term,Contract,Prod Type,Price,P/F,FillQty,ExeQty,AvgPrc,TIF,Type,AlgoName,TrigPrc,Status,Account,CurrentUser,Originator,Route,TTOrderID,ParentID,TextA,TextTT","last*50",$D$11, CELL("Address",F48))</f>
        <v>#N/A</v>
      </c>
      <c r="I70" s="57" t="e">
        <f ca="1">RTD("tt.rtd",,"TTFills","Date,Time,B/S,Exch,Product,Term,Contract,Prod Type,Price,P/F,FillQty,ExeQty,AvgPrc,TIF,Type,AlgoName,TrigPrc,Status,Account,CurrentUser,Originator,Route,TTOrderID,ParentID,TextA,TextTT","last*50",$D$11, CELL("Address",G48))</f>
        <v>#N/A</v>
      </c>
      <c r="J70" s="57" t="e">
        <f ca="1">RTD("tt.rtd",,"TTFills","Date,Time,B/S,Exch,Product,Term,Contract,Prod Type,Price,P/F,FillQty,ExeQty,AvgPrc,TIF,Type,AlgoName,TrigPrc,Status,Account,CurrentUser,Originator,Route,TTOrderID,ParentID,TextA,TextTT","last*50",$D$11, CELL("Address",H48))</f>
        <v>#N/A</v>
      </c>
      <c r="K70" s="56" t="e">
        <f ca="1">RTD("tt.rtd",,"TTFills","Date,Time,B/S,Exch,Product,Term,Contract,Prod Type,Price,P/F,FillQty,ExeQty,AvgPrc,TIF,Type,AlgoName,TrigPrc,Status,Account,CurrentUser,Originator,Route,TTOrderID,ParentID,TextA,TextTT","last*50",$D$11, CELL("Address",I48))</f>
        <v>#N/A</v>
      </c>
      <c r="L70" s="56" t="e">
        <f ca="1">RTD("tt.rtd",,"TTFills","Date,Time,B/S,Exch,Product,Term,Contract,Prod Type,Price,P/F,FillQty,ExeQty,AvgPrc,TIF,Type,AlgoName,TrigPrc,Status,Account,CurrentUser,Originator,Route,TTOrderID,ParentID,TextA,TextTT","last*50",$D$11, CELL("Address",J48))</f>
        <v>#N/A</v>
      </c>
      <c r="M70" s="56" t="e">
        <f ca="1">RTD("tt.rtd",,"TTFills","Date,Time,B/S,Exch,Product,Term,Contract,Prod Type,Price,P/F,FillQty,ExeQty,AvgPrc,TIF,Type,AlgoName,TrigPrc,Status,Account,CurrentUser,Originator,Route,TTOrderID,ParentID,TextA,TextTT","last*50",$D$11, CELL("Address",K48))</f>
        <v>#N/A</v>
      </c>
      <c r="N70" s="56" t="e">
        <f ca="1">RTD("tt.rtd",,"TTFills","Date,Time,B/S,Exch,Product,Term,Contract,Prod Type,Price,P/F,FillQty,ExeQty,AvgPrc,TIF,Type,AlgoName,TrigPrc,Status,Account,CurrentUser,Originator,Route,TTOrderID,ParentID,TextA,TextTT","last*50",$D$11, CELL("Address",L48))</f>
        <v>#N/A</v>
      </c>
      <c r="O70" s="56" t="e">
        <f ca="1">RTD("tt.rtd",,"TTFills","Date,Time,B/S,Exch,Product,Term,Contract,Prod Type,Price,P/F,FillQty,ExeQty,AvgPrc,TIF,Type,AlgoName,TrigPrc,Status,Account,CurrentUser,Originator,Route,TTOrderID,ParentID,TextA,TextTT","last*50",$D$11, CELL("Address",M48))</f>
        <v>#N/A</v>
      </c>
      <c r="P70" s="56" t="e">
        <f ca="1">RTD("tt.rtd",,"TTFills","Date,Time,B/S,Exch,Product,Term,Contract,Prod Type,Price,P/F,FillQty,ExeQty,AvgPrc,TIF,Type,AlgoName,TrigPrc,Status,Account,CurrentUser,Originator,Route,TTOrderID,ParentID,TextA,TextTT","last*50",$D$11, CELL("Address",N48))</f>
        <v>#N/A</v>
      </c>
      <c r="Q70" s="57" t="e">
        <f ca="1">RTD("tt.rtd",,"TTFills","Date,Time,B/S,Exch,Product,Term,Contract,Prod Type,Price,P/F,FillQty,ExeQty,AvgPrc,TIF,Type,AlgoName,TrigPrc,Status,Account,CurrentUser,Originator,Route,TTOrderID,ParentID,TextA,TextTT","last*50",$D$11, CELL("Address",O48))</f>
        <v>#N/A</v>
      </c>
      <c r="R70" s="56" t="e">
        <f ca="1">RTD("tt.rtd",,"TTFills","Date,Time,B/S,Exch,Product,Term,Contract,Prod Type,Price,P/F,FillQty,ExeQty,AvgPrc,TIF,Type,AlgoName,TrigPrc,Status,Account,CurrentUser,Originator,Route,TTOrderID,ParentID,TextA,TextTT","last*50",$D$11, CELL("Address",P48))</f>
        <v>#N/A</v>
      </c>
      <c r="S70" s="56" t="e">
        <f ca="1">RTD("tt.rtd",,"TTFills","Date,Time,B/S,Exch,Product,Term,Contract,Prod Type,Price,P/F,FillQty,ExeQty,AvgPrc,TIF,Type,AlgoName,TrigPrc,Status,Account,CurrentUser,Originator,Route,TTOrderID,ParentID,TextA,TextTT","last*50",$D$11, CELL("Address",Q48))</f>
        <v>#N/A</v>
      </c>
      <c r="T70" s="57" t="e">
        <f ca="1">RTD("tt.rtd",,"TTFills","Date,Time,B/S,Exch,Product,Term,Contract,Prod Type,Price,P/F,FillQty,ExeQty,AvgPrc,TIF,Type,AlgoName,TrigPrc,Status,Account,CurrentUser,Originator,Route,TTOrderID,ParentID,TextA,TextTT","last*50",$D$11, CELL("Address",R48))</f>
        <v>#N/A</v>
      </c>
      <c r="U70" s="57" t="e">
        <f ca="1">RTD("tt.rtd",,"TTFills","Date,Time,B/S,Exch,Product,Term,Contract,Prod Type,Price,P/F,FillQty,ExeQty,AvgPrc,TIF,Type,AlgoName,TrigPrc,Status,Account,CurrentUser,Originator,Route,TTOrderID,ParentID,TextA,TextTT","last*50",$D$11, CELL("Address",S48))</f>
        <v>#N/A</v>
      </c>
      <c r="V70" s="57" t="e">
        <f ca="1">RTD("tt.rtd",,"TTFills","Date,Time,B/S,Exch,Product,Term,Contract,Prod Type,Price,P/F,FillQty,ExeQty,AvgPrc,TIF,Type,AlgoName,TrigPrc,Status,Account,CurrentUser,Originator,Route,TTOrderID,ParentID,TextA,TextTT","last*50",$D$11, CELL("Address",T48))</f>
        <v>#N/A</v>
      </c>
      <c r="W70" s="57" t="e">
        <f ca="1">RTD("tt.rtd",,"TTFills","Date,Time,B/S,Exch,Product,Term,Contract,Prod Type,Price,P/F,FillQty,ExeQty,AvgPrc,TIF,Type,AlgoName,TrigPrc,Status,Account,CurrentUser,Originator,Route,TTOrderID,ParentID,TextA,TextTT","last*50",$D$11, CELL("Address",U48))</f>
        <v>#N/A</v>
      </c>
      <c r="X70" s="57" t="e">
        <f ca="1">RTD("tt.rtd",,"TTFills","Date,Time,B/S,Exch,Product,Term,Contract,Prod Type,Price,P/F,FillQty,ExeQty,AvgPrc,TIF,Type,AlgoName,TrigPrc,Status,Account,CurrentUser,Originator,Route,TTOrderID,ParentID,TextA,TextTT","last*50",$D$11, CELL("Address",V48))</f>
        <v>#N/A</v>
      </c>
      <c r="Y70" s="57" t="e">
        <f ca="1">RTD("tt.rtd",,"TTFills","Date,Time,B/S,Exch,Product,Term,Contract,Prod Type,Price,P/F,FillQty,ExeQty,AvgPrc,TIF,Type,AlgoName,TrigPrc,Status,Account,CurrentUser,Originator,Route,TTOrderID,ParentID,TextA,TextTT","last*50",$D$11, CELL("Address",W48))</f>
        <v>#N/A</v>
      </c>
      <c r="Z70" s="57" t="e">
        <f ca="1">RTD("tt.rtd",,"TTFills","Date,Time,B/S,Exch,Product,Term,Contract,Prod Type,Price,P/F,FillQty,ExeQty,AvgPrc,TIF,Type,AlgoName,TrigPrc,Status,Account,CurrentUser,Originator,Route,TTOrderID,ParentID,TextA,TextTT","last*50",$D$11, CELL("Address",X48))</f>
        <v>#N/A</v>
      </c>
      <c r="AA70" s="56" t="e">
        <f ca="1">RTD("tt.rtd",,"TTFills","Date,Time,B/S,Exch,Product,Term,Contract,Prod Type,Price,P/F,FillQty,ExeQty,AvgPrc,TIF,Type,AlgoName,TrigPrc,Status,Account,CurrentUser,Originator,Route,TTOrderID,ParentID,TextA,TextTT","last*50",$D$11, CELL("Address",Y48))</f>
        <v>#N/A</v>
      </c>
      <c r="AB70" s="58" t="e">
        <f ca="1">RTD("tt.rtd",,"TTFills","Date,Time,B/S,Exch,Product,Term,Contract,Prod Type,Price,P/F,FillQty,ExeQty,AvgPrc,TIF,Type,AlgoName,TrigPrc,Status,Account,CurrentUser,Originator,Route,TTOrderID,ParentID,TextA,TextTT","last*50",$D$11, CELL("Address",Z48))</f>
        <v>#N/A</v>
      </c>
      <c r="AC70" s="59" t="e">
        <f ca="1">IFERROR(VLOOKUP(Z70,AA70:AA85,1,FALSE),Z70)</f>
        <v>#N/A</v>
      </c>
      <c r="AD70" s="59" t="e">
        <f t="shared" ca="1" si="1"/>
        <v>#N/A</v>
      </c>
    </row>
    <row r="71" spans="3:30" s="34" customFormat="1" x14ac:dyDescent="0.2">
      <c r="C71" s="55" t="e">
        <f ca="1">RTD("tt.rtd",,"TTFills","Date,Time,B/S,Exch,Product,Term,Contract,Prod Type,Price,P/F,FillQty,ExeQty,AvgPrc,TIF,Type,AlgoName,TrigPrc,Status,Account,CurrentUser,Originator,Route,TTOrderID,ParentID,TextA,TextTT","last*50",$D$11, CELL("Address",A49))</f>
        <v>#N/A</v>
      </c>
      <c r="D71" s="56" t="e">
        <f ca="1">RTD("tt.rtd",,"TTFills","Date,Time,B/S,Exch,Product,Term,Contract,Prod Type,Price,P/F,FillQty,ExeQty,AvgPrc,TIF,Type,AlgoName,TrigPrc,Status,Account,CurrentUser,Originator,Route,TTOrderID,ParentID,TextA,TextTT","last*50",$D$11, CELL("Address",B49))</f>
        <v>#N/A</v>
      </c>
      <c r="E71" s="56" t="e">
        <f ca="1">RTD("tt.rtd",,"TTFills","Date,Time,B/S,Exch,Product,Term,Contract,Prod Type,Price,P/F,FillQty,ExeQty,AvgPrc,TIF,Type,AlgoName,TrigPrc,Status,Account,CurrentUser,Originator,Route,TTOrderID,ParentID,TextA,TextTT","last*50",$D$11, CELL("Address",C49))</f>
        <v>#N/A</v>
      </c>
      <c r="F71" s="56" t="e">
        <f ca="1">RTD("tt.rtd",,"TTFills","Date,Time,B/S,Exch,Product,Term,Contract,Prod Type,Price,P/F,FillQty,ExeQty,AvgPrc,TIF,Type,AlgoName,TrigPrc,Status,Account,CurrentUser,Originator,Route,TTOrderID,ParentID,TextA,TextTT","last*50",$D$11, CELL("Address",D49))</f>
        <v>#N/A</v>
      </c>
      <c r="G71" s="57" t="e">
        <f ca="1">RTD("tt.rtd",,"TTFills","Date,Time,B/S,Exch,Product,Term,Contract,Prod Type,Price,P/F,FillQty,ExeQty,AvgPrc,TIF,Type,AlgoName,TrigPrc,Status,Account,CurrentUser,Originator,Route,TTOrderID,ParentID,TextA,TextTT","last*50",$D$11, CELL("Address",E49))</f>
        <v>#N/A</v>
      </c>
      <c r="H71" s="57" t="e">
        <f ca="1">RTD("tt.rtd",,"TTFills","Date,Time,B/S,Exch,Product,Term,Contract,Prod Type,Price,P/F,FillQty,ExeQty,AvgPrc,TIF,Type,AlgoName,TrigPrc,Status,Account,CurrentUser,Originator,Route,TTOrderID,ParentID,TextA,TextTT","last*50",$D$11, CELL("Address",F49))</f>
        <v>#N/A</v>
      </c>
      <c r="I71" s="57" t="e">
        <f ca="1">RTD("tt.rtd",,"TTFills","Date,Time,B/S,Exch,Product,Term,Contract,Prod Type,Price,P/F,FillQty,ExeQty,AvgPrc,TIF,Type,AlgoName,TrigPrc,Status,Account,CurrentUser,Originator,Route,TTOrderID,ParentID,TextA,TextTT","last*50",$D$11, CELL("Address",G49))</f>
        <v>#N/A</v>
      </c>
      <c r="J71" s="57" t="e">
        <f ca="1">RTD("tt.rtd",,"TTFills","Date,Time,B/S,Exch,Product,Term,Contract,Prod Type,Price,P/F,FillQty,ExeQty,AvgPrc,TIF,Type,AlgoName,TrigPrc,Status,Account,CurrentUser,Originator,Route,TTOrderID,ParentID,TextA,TextTT","last*50",$D$11, CELL("Address",H49))</f>
        <v>#N/A</v>
      </c>
      <c r="K71" s="56" t="e">
        <f ca="1">RTD("tt.rtd",,"TTFills","Date,Time,B/S,Exch,Product,Term,Contract,Prod Type,Price,P/F,FillQty,ExeQty,AvgPrc,TIF,Type,AlgoName,TrigPrc,Status,Account,CurrentUser,Originator,Route,TTOrderID,ParentID,TextA,TextTT","last*50",$D$11, CELL("Address",I49))</f>
        <v>#N/A</v>
      </c>
      <c r="L71" s="56" t="e">
        <f ca="1">RTD("tt.rtd",,"TTFills","Date,Time,B/S,Exch,Product,Term,Contract,Prod Type,Price,P/F,FillQty,ExeQty,AvgPrc,TIF,Type,AlgoName,TrigPrc,Status,Account,CurrentUser,Originator,Route,TTOrderID,ParentID,TextA,TextTT","last*50",$D$11, CELL("Address",J49))</f>
        <v>#N/A</v>
      </c>
      <c r="M71" s="56" t="e">
        <f ca="1">RTD("tt.rtd",,"TTFills","Date,Time,B/S,Exch,Product,Term,Contract,Prod Type,Price,P/F,FillQty,ExeQty,AvgPrc,TIF,Type,AlgoName,TrigPrc,Status,Account,CurrentUser,Originator,Route,TTOrderID,ParentID,TextA,TextTT","last*50",$D$11, CELL("Address",K49))</f>
        <v>#N/A</v>
      </c>
      <c r="N71" s="56" t="e">
        <f ca="1">RTD("tt.rtd",,"TTFills","Date,Time,B/S,Exch,Product,Term,Contract,Prod Type,Price,P/F,FillQty,ExeQty,AvgPrc,TIF,Type,AlgoName,TrigPrc,Status,Account,CurrentUser,Originator,Route,TTOrderID,ParentID,TextA,TextTT","last*50",$D$11, CELL("Address",L49))</f>
        <v>#N/A</v>
      </c>
      <c r="O71" s="56" t="e">
        <f ca="1">RTD("tt.rtd",,"TTFills","Date,Time,B/S,Exch,Product,Term,Contract,Prod Type,Price,P/F,FillQty,ExeQty,AvgPrc,TIF,Type,AlgoName,TrigPrc,Status,Account,CurrentUser,Originator,Route,TTOrderID,ParentID,TextA,TextTT","last*50",$D$11, CELL("Address",M49))</f>
        <v>#N/A</v>
      </c>
      <c r="P71" s="56" t="e">
        <f ca="1">RTD("tt.rtd",,"TTFills","Date,Time,B/S,Exch,Product,Term,Contract,Prod Type,Price,P/F,FillQty,ExeQty,AvgPrc,TIF,Type,AlgoName,TrigPrc,Status,Account,CurrentUser,Originator,Route,TTOrderID,ParentID,TextA,TextTT","last*50",$D$11, CELL("Address",N49))</f>
        <v>#N/A</v>
      </c>
      <c r="Q71" s="57" t="e">
        <f ca="1">RTD("tt.rtd",,"TTFills","Date,Time,B/S,Exch,Product,Term,Contract,Prod Type,Price,P/F,FillQty,ExeQty,AvgPrc,TIF,Type,AlgoName,TrigPrc,Status,Account,CurrentUser,Originator,Route,TTOrderID,ParentID,TextA,TextTT","last*50",$D$11, CELL("Address",O49))</f>
        <v>#N/A</v>
      </c>
      <c r="R71" s="56" t="e">
        <f ca="1">RTD("tt.rtd",,"TTFills","Date,Time,B/S,Exch,Product,Term,Contract,Prod Type,Price,P/F,FillQty,ExeQty,AvgPrc,TIF,Type,AlgoName,TrigPrc,Status,Account,CurrentUser,Originator,Route,TTOrderID,ParentID,TextA,TextTT","last*50",$D$11, CELL("Address",P49))</f>
        <v>#N/A</v>
      </c>
      <c r="S71" s="56" t="e">
        <f ca="1">RTD("tt.rtd",,"TTFills","Date,Time,B/S,Exch,Product,Term,Contract,Prod Type,Price,P/F,FillQty,ExeQty,AvgPrc,TIF,Type,AlgoName,TrigPrc,Status,Account,CurrentUser,Originator,Route,TTOrderID,ParentID,TextA,TextTT","last*50",$D$11, CELL("Address",Q49))</f>
        <v>#N/A</v>
      </c>
      <c r="T71" s="57" t="e">
        <f ca="1">RTD("tt.rtd",,"TTFills","Date,Time,B/S,Exch,Product,Term,Contract,Prod Type,Price,P/F,FillQty,ExeQty,AvgPrc,TIF,Type,AlgoName,TrigPrc,Status,Account,CurrentUser,Originator,Route,TTOrderID,ParentID,TextA,TextTT","last*50",$D$11, CELL("Address",R49))</f>
        <v>#N/A</v>
      </c>
      <c r="U71" s="57" t="e">
        <f ca="1">RTD("tt.rtd",,"TTFills","Date,Time,B/S,Exch,Product,Term,Contract,Prod Type,Price,P/F,FillQty,ExeQty,AvgPrc,TIF,Type,AlgoName,TrigPrc,Status,Account,CurrentUser,Originator,Route,TTOrderID,ParentID,TextA,TextTT","last*50",$D$11, CELL("Address",S49))</f>
        <v>#N/A</v>
      </c>
      <c r="V71" s="57" t="e">
        <f ca="1">RTD("tt.rtd",,"TTFills","Date,Time,B/S,Exch,Product,Term,Contract,Prod Type,Price,P/F,FillQty,ExeQty,AvgPrc,TIF,Type,AlgoName,TrigPrc,Status,Account,CurrentUser,Originator,Route,TTOrderID,ParentID,TextA,TextTT","last*50",$D$11, CELL("Address",T49))</f>
        <v>#N/A</v>
      </c>
      <c r="W71" s="57" t="e">
        <f ca="1">RTD("tt.rtd",,"TTFills","Date,Time,B/S,Exch,Product,Term,Contract,Prod Type,Price,P/F,FillQty,ExeQty,AvgPrc,TIF,Type,AlgoName,TrigPrc,Status,Account,CurrentUser,Originator,Route,TTOrderID,ParentID,TextA,TextTT","last*50",$D$11, CELL("Address",U49))</f>
        <v>#N/A</v>
      </c>
      <c r="X71" s="57" t="e">
        <f ca="1">RTD("tt.rtd",,"TTFills","Date,Time,B/S,Exch,Product,Term,Contract,Prod Type,Price,P/F,FillQty,ExeQty,AvgPrc,TIF,Type,AlgoName,TrigPrc,Status,Account,CurrentUser,Originator,Route,TTOrderID,ParentID,TextA,TextTT","last*50",$D$11, CELL("Address",V49))</f>
        <v>#N/A</v>
      </c>
      <c r="Y71" s="57" t="e">
        <f ca="1">RTD("tt.rtd",,"TTFills","Date,Time,B/S,Exch,Product,Term,Contract,Prod Type,Price,P/F,FillQty,ExeQty,AvgPrc,TIF,Type,AlgoName,TrigPrc,Status,Account,CurrentUser,Originator,Route,TTOrderID,ParentID,TextA,TextTT","last*50",$D$11, CELL("Address",W49))</f>
        <v>#N/A</v>
      </c>
      <c r="Z71" s="57" t="e">
        <f ca="1">RTD("tt.rtd",,"TTFills","Date,Time,B/S,Exch,Product,Term,Contract,Prod Type,Price,P/F,FillQty,ExeQty,AvgPrc,TIF,Type,AlgoName,TrigPrc,Status,Account,CurrentUser,Originator,Route,TTOrderID,ParentID,TextA,TextTT","last*50",$D$11, CELL("Address",X49))</f>
        <v>#N/A</v>
      </c>
      <c r="AA71" s="56" t="e">
        <f ca="1">RTD("tt.rtd",,"TTFills","Date,Time,B/S,Exch,Product,Term,Contract,Prod Type,Price,P/F,FillQty,ExeQty,AvgPrc,TIF,Type,AlgoName,TrigPrc,Status,Account,CurrentUser,Originator,Route,TTOrderID,ParentID,TextA,TextTT","last*50",$D$11, CELL("Address",Y49))</f>
        <v>#N/A</v>
      </c>
      <c r="AB71" s="58" t="e">
        <f ca="1">RTD("tt.rtd",,"TTFills","Date,Time,B/S,Exch,Product,Term,Contract,Prod Type,Price,P/F,FillQty,ExeQty,AvgPrc,TIF,Type,AlgoName,TrigPrc,Status,Account,CurrentUser,Originator,Route,TTOrderID,ParentID,TextA,TextTT","last*50",$D$11, CELL("Address",Z49))</f>
        <v>#N/A</v>
      </c>
      <c r="AC71" s="59" t="e">
        <f ca="1">IFERROR(VLOOKUP(Z71,AA71:AA85,1,FALSE),Z71)</f>
        <v>#N/A</v>
      </c>
      <c r="AD71" s="59" t="e">
        <f t="shared" ca="1" si="1"/>
        <v>#N/A</v>
      </c>
    </row>
    <row r="72" spans="3:30" s="34" customFormat="1" ht="17" thickBot="1" x14ac:dyDescent="0.25">
      <c r="C72" s="60" t="e">
        <f ca="1">RTD("tt.rtd",,"TTFills","Date,Time,B/S,Exch,Product,Term,Contract,Prod Type,Price,P/F,FillQty,ExeQty,AvgPrc,TIF,Type,AlgoName,TrigPrc,Status,Account,CurrentUser,Originator,Route,TTOrderID,ParentID,TextA,TextTT","last*50",$D$11, CELL("Address",A50))</f>
        <v>#N/A</v>
      </c>
      <c r="D72" s="61" t="e">
        <f ca="1">RTD("tt.rtd",,"TTFills","Date,Time,B/S,Exch,Product,Term,Contract,Prod Type,Price,P/F,FillQty,ExeQty,AvgPrc,TIF,Type,AlgoName,TrigPrc,Status,Account,CurrentUser,Originator,Route,TTOrderID,ParentID,TextA,TextTT","last*50",$D$11, CELL("Address",B50))</f>
        <v>#N/A</v>
      </c>
      <c r="E72" s="61" t="e">
        <f ca="1">RTD("tt.rtd",,"TTFills","Date,Time,B/S,Exch,Product,Term,Contract,Prod Type,Price,P/F,FillQty,ExeQty,AvgPrc,TIF,Type,AlgoName,TrigPrc,Status,Account,CurrentUser,Originator,Route,TTOrderID,ParentID,TextA,TextTT","last*50",$D$11, CELL("Address",C50))</f>
        <v>#N/A</v>
      </c>
      <c r="F72" s="61" t="e">
        <f ca="1">RTD("tt.rtd",,"TTFills","Date,Time,B/S,Exch,Product,Term,Contract,Prod Type,Price,P/F,FillQty,ExeQty,AvgPrc,TIF,Type,AlgoName,TrigPrc,Status,Account,CurrentUser,Originator,Route,TTOrderID,ParentID,TextA,TextTT","last*50",$D$11, CELL("Address",D50))</f>
        <v>#N/A</v>
      </c>
      <c r="G72" s="62" t="e">
        <f ca="1">RTD("tt.rtd",,"TTFills","Date,Time,B/S,Exch,Product,Term,Contract,Prod Type,Price,P/F,FillQty,ExeQty,AvgPrc,TIF,Type,AlgoName,TrigPrc,Status,Account,CurrentUser,Originator,Route,TTOrderID,ParentID,TextA,TextTT","last*50",$D$11, CELL("Address",E50))</f>
        <v>#N/A</v>
      </c>
      <c r="H72" s="62" t="e">
        <f ca="1">RTD("tt.rtd",,"TTFills","Date,Time,B/S,Exch,Product,Term,Contract,Prod Type,Price,P/F,FillQty,ExeQty,AvgPrc,TIF,Type,AlgoName,TrigPrc,Status,Account,CurrentUser,Originator,Route,TTOrderID,ParentID,TextA,TextTT","last*50",$D$11, CELL("Address",F50))</f>
        <v>#N/A</v>
      </c>
      <c r="I72" s="62" t="e">
        <f ca="1">RTD("tt.rtd",,"TTFills","Date,Time,B/S,Exch,Product,Term,Contract,Prod Type,Price,P/F,FillQty,ExeQty,AvgPrc,TIF,Type,AlgoName,TrigPrc,Status,Account,CurrentUser,Originator,Route,TTOrderID,ParentID,TextA,TextTT","last*50",$D$11, CELL("Address",G50))</f>
        <v>#N/A</v>
      </c>
      <c r="J72" s="62" t="e">
        <f ca="1">RTD("tt.rtd",,"TTFills","Date,Time,B/S,Exch,Product,Term,Contract,Prod Type,Price,P/F,FillQty,ExeQty,AvgPrc,TIF,Type,AlgoName,TrigPrc,Status,Account,CurrentUser,Originator,Route,TTOrderID,ParentID,TextA,TextTT","last*50",$D$11, CELL("Address",H50))</f>
        <v>#N/A</v>
      </c>
      <c r="K72" s="61" t="e">
        <f ca="1">RTD("tt.rtd",,"TTFills","Date,Time,B/S,Exch,Product,Term,Contract,Prod Type,Price,P/F,FillQty,ExeQty,AvgPrc,TIF,Type,AlgoName,TrigPrc,Status,Account,CurrentUser,Originator,Route,TTOrderID,ParentID,TextA,TextTT","last*50",$D$11, CELL("Address",I50))</f>
        <v>#N/A</v>
      </c>
      <c r="L72" s="61" t="e">
        <f ca="1">RTD("tt.rtd",,"TTFills","Date,Time,B/S,Exch,Product,Term,Contract,Prod Type,Price,P/F,FillQty,ExeQty,AvgPrc,TIF,Type,AlgoName,TrigPrc,Status,Account,CurrentUser,Originator,Route,TTOrderID,ParentID,TextA,TextTT","last*50",$D$11, CELL("Address",J50))</f>
        <v>#N/A</v>
      </c>
      <c r="M72" s="61" t="e">
        <f ca="1">RTD("tt.rtd",,"TTFills","Date,Time,B/S,Exch,Product,Term,Contract,Prod Type,Price,P/F,FillQty,ExeQty,AvgPrc,TIF,Type,AlgoName,TrigPrc,Status,Account,CurrentUser,Originator,Route,TTOrderID,ParentID,TextA,TextTT","last*50",$D$11, CELL("Address",K50))</f>
        <v>#N/A</v>
      </c>
      <c r="N72" s="61" t="e">
        <f ca="1">RTD("tt.rtd",,"TTFills","Date,Time,B/S,Exch,Product,Term,Contract,Prod Type,Price,P/F,FillQty,ExeQty,AvgPrc,TIF,Type,AlgoName,TrigPrc,Status,Account,CurrentUser,Originator,Route,TTOrderID,ParentID,TextA,TextTT","last*50",$D$11, CELL("Address",L50))</f>
        <v>#N/A</v>
      </c>
      <c r="O72" s="61" t="e">
        <f ca="1">RTD("tt.rtd",,"TTFills","Date,Time,B/S,Exch,Product,Term,Contract,Prod Type,Price,P/F,FillQty,ExeQty,AvgPrc,TIF,Type,AlgoName,TrigPrc,Status,Account,CurrentUser,Originator,Route,TTOrderID,ParentID,TextA,TextTT","last*50",$D$11, CELL("Address",M50))</f>
        <v>#N/A</v>
      </c>
      <c r="P72" s="61" t="e">
        <f ca="1">RTD("tt.rtd",,"TTFills","Date,Time,B/S,Exch,Product,Term,Contract,Prod Type,Price,P/F,FillQty,ExeQty,AvgPrc,TIF,Type,AlgoName,TrigPrc,Status,Account,CurrentUser,Originator,Route,TTOrderID,ParentID,TextA,TextTT","last*50",$D$11, CELL("Address",N50))</f>
        <v>#N/A</v>
      </c>
      <c r="Q72" s="62" t="e">
        <f ca="1">RTD("tt.rtd",,"TTFills","Date,Time,B/S,Exch,Product,Term,Contract,Prod Type,Price,P/F,FillQty,ExeQty,AvgPrc,TIF,Type,AlgoName,TrigPrc,Status,Account,CurrentUser,Originator,Route,TTOrderID,ParentID,TextA,TextTT","last*50",$D$11, CELL("Address",O50))</f>
        <v>#N/A</v>
      </c>
      <c r="R72" s="61" t="e">
        <f ca="1">RTD("tt.rtd",,"TTFills","Date,Time,B/S,Exch,Product,Term,Contract,Prod Type,Price,P/F,FillQty,ExeQty,AvgPrc,TIF,Type,AlgoName,TrigPrc,Status,Account,CurrentUser,Originator,Route,TTOrderID,ParentID,TextA,TextTT","last*50",$D$11, CELL("Address",P50))</f>
        <v>#N/A</v>
      </c>
      <c r="S72" s="61" t="e">
        <f ca="1">RTD("tt.rtd",,"TTFills","Date,Time,B/S,Exch,Product,Term,Contract,Prod Type,Price,P/F,FillQty,ExeQty,AvgPrc,TIF,Type,AlgoName,TrigPrc,Status,Account,CurrentUser,Originator,Route,TTOrderID,ParentID,TextA,TextTT","last*50",$D$11, CELL("Address",Q50))</f>
        <v>#N/A</v>
      </c>
      <c r="T72" s="62" t="e">
        <f ca="1">RTD("tt.rtd",,"TTFills","Date,Time,B/S,Exch,Product,Term,Contract,Prod Type,Price,P/F,FillQty,ExeQty,AvgPrc,TIF,Type,AlgoName,TrigPrc,Status,Account,CurrentUser,Originator,Route,TTOrderID,ParentID,TextA,TextTT","last*50",$D$11, CELL("Address",R50))</f>
        <v>#N/A</v>
      </c>
      <c r="U72" s="62" t="e">
        <f ca="1">RTD("tt.rtd",,"TTFills","Date,Time,B/S,Exch,Product,Term,Contract,Prod Type,Price,P/F,FillQty,ExeQty,AvgPrc,TIF,Type,AlgoName,TrigPrc,Status,Account,CurrentUser,Originator,Route,TTOrderID,ParentID,TextA,TextTT","last*50",$D$11, CELL("Address",S50))</f>
        <v>#N/A</v>
      </c>
      <c r="V72" s="62" t="e">
        <f ca="1">RTD("tt.rtd",,"TTFills","Date,Time,B/S,Exch,Product,Term,Contract,Prod Type,Price,P/F,FillQty,ExeQty,AvgPrc,TIF,Type,AlgoName,TrigPrc,Status,Account,CurrentUser,Originator,Route,TTOrderID,ParentID,TextA,TextTT","last*50",$D$11, CELL("Address",T50))</f>
        <v>#N/A</v>
      </c>
      <c r="W72" s="62" t="e">
        <f ca="1">RTD("tt.rtd",,"TTFills","Date,Time,B/S,Exch,Product,Term,Contract,Prod Type,Price,P/F,FillQty,ExeQty,AvgPrc,TIF,Type,AlgoName,TrigPrc,Status,Account,CurrentUser,Originator,Route,TTOrderID,ParentID,TextA,TextTT","last*50",$D$11, CELL("Address",U50))</f>
        <v>#N/A</v>
      </c>
      <c r="X72" s="62" t="e">
        <f ca="1">RTD("tt.rtd",,"TTFills","Date,Time,B/S,Exch,Product,Term,Contract,Prod Type,Price,P/F,FillQty,ExeQty,AvgPrc,TIF,Type,AlgoName,TrigPrc,Status,Account,CurrentUser,Originator,Route,TTOrderID,ParentID,TextA,TextTT","last*50",$D$11, CELL("Address",V50))</f>
        <v>#N/A</v>
      </c>
      <c r="Y72" s="62" t="e">
        <f ca="1">RTD("tt.rtd",,"TTFills","Date,Time,B/S,Exch,Product,Term,Contract,Prod Type,Price,P/F,FillQty,ExeQty,AvgPrc,TIF,Type,AlgoName,TrigPrc,Status,Account,CurrentUser,Originator,Route,TTOrderID,ParentID,TextA,TextTT","last*50",$D$11, CELL("Address",W50))</f>
        <v>#N/A</v>
      </c>
      <c r="Z72" s="62" t="e">
        <f ca="1">RTD("tt.rtd",,"TTFills","Date,Time,B/S,Exch,Product,Term,Contract,Prod Type,Price,P/F,FillQty,ExeQty,AvgPrc,TIF,Type,AlgoName,TrigPrc,Status,Account,CurrentUser,Originator,Route,TTOrderID,ParentID,TextA,TextTT","last*50",$D$11, CELL("Address",X50))</f>
        <v>#N/A</v>
      </c>
      <c r="AA72" s="61" t="e">
        <f ca="1">RTD("tt.rtd",,"TTFills","Date,Time,B/S,Exch,Product,Term,Contract,Prod Type,Price,P/F,FillQty,ExeQty,AvgPrc,TIF,Type,AlgoName,TrigPrc,Status,Account,CurrentUser,Originator,Route,TTOrderID,ParentID,TextA,TextTT","last*50",$D$11, CELL("Address",Y50))</f>
        <v>#N/A</v>
      </c>
      <c r="AB72" s="63" t="e">
        <f ca="1">RTD("tt.rtd",,"TTFills","Date,Time,B/S,Exch,Product,Term,Contract,Prod Type,Price,P/F,FillQty,ExeQty,AvgPrc,TIF,Type,AlgoName,TrigPrc,Status,Account,CurrentUser,Originator,Route,TTOrderID,ParentID,TextA,TextTT","last*50",$D$11, CELL("Address",Z50))</f>
        <v>#N/A</v>
      </c>
      <c r="AC72" s="59" t="e">
        <f ca="1">IFERROR(VLOOKUP(Z72,AA72:AA85,1,FALSE),Z72)</f>
        <v>#N/A</v>
      </c>
      <c r="AD72" s="59" t="e">
        <f t="shared" ca="1" si="1"/>
        <v>#N/A</v>
      </c>
    </row>
    <row r="86" spans="27:27" s="59" customFormat="1" ht="15" x14ac:dyDescent="0.2">
      <c r="AA86" s="32"/>
    </row>
    <row r="87" spans="27:27" s="59" customFormat="1" ht="15" x14ac:dyDescent="0.2">
      <c r="AA87" s="32"/>
    </row>
    <row r="88" spans="27:27" s="59" customFormat="1" ht="15" x14ac:dyDescent="0.2">
      <c r="AA88" s="32"/>
    </row>
    <row r="89" spans="27:27" s="59" customFormat="1" ht="15" x14ac:dyDescent="0.2">
      <c r="AA89" s="32"/>
    </row>
    <row r="90" spans="27:27" s="59" customFormat="1" ht="15" x14ac:dyDescent="0.2">
      <c r="AA90" s="32"/>
    </row>
    <row r="91" spans="27:27" s="59" customFormat="1" ht="15" x14ac:dyDescent="0.2">
      <c r="AA91" s="32"/>
    </row>
    <row r="92" spans="27:27" s="59" customFormat="1" ht="15" x14ac:dyDescent="0.2">
      <c r="AA92" s="32"/>
    </row>
  </sheetData>
  <mergeCells count="12">
    <mergeCell ref="C13:D13"/>
    <mergeCell ref="A1:A2"/>
    <mergeCell ref="A3:E3"/>
    <mergeCell ref="A5:B5"/>
    <mergeCell ref="C5:I5"/>
    <mergeCell ref="A6:B6"/>
    <mergeCell ref="C6:I6"/>
    <mergeCell ref="A7:B7"/>
    <mergeCell ref="C7:I7"/>
    <mergeCell ref="A8:B8"/>
    <mergeCell ref="C8:I8"/>
    <mergeCell ref="A9:D9"/>
  </mergeCells>
  <conditionalFormatting sqref="A10:XFD10">
    <cfRule type="expression" dxfId="15" priority="2">
      <formula>$C$23="Not_Connected"</formula>
    </cfRule>
  </conditionalFormatting>
  <conditionalFormatting sqref="C86:C89">
    <cfRule type="expression" dxfId="14" priority="9">
      <formula>$AD68=TRUE</formula>
    </cfRule>
  </conditionalFormatting>
  <conditionalFormatting sqref="C86:C90">
    <cfRule type="expression" dxfId="13" priority="10">
      <formula>$E68="S"</formula>
    </cfRule>
    <cfRule type="expression" dxfId="12" priority="11">
      <formula>$E68="B"</formula>
    </cfRule>
  </conditionalFormatting>
  <conditionalFormatting sqref="C90">
    <cfRule type="expression" dxfId="11" priority="6">
      <formula>#REF!=TRUE</formula>
    </cfRule>
  </conditionalFormatting>
  <conditionalFormatting sqref="C21:AB21">
    <cfRule type="expression" dxfId="10" priority="7">
      <formula>$E$19=TRUE</formula>
    </cfRule>
  </conditionalFormatting>
  <conditionalFormatting sqref="C23:AB71">
    <cfRule type="expression" dxfId="9" priority="3">
      <formula>$AD23=TRUE</formula>
    </cfRule>
  </conditionalFormatting>
  <conditionalFormatting sqref="C23:AB72">
    <cfRule type="expression" dxfId="8" priority="1">
      <formula>$C$23="Not_Connected"</formula>
    </cfRule>
    <cfRule type="expression" dxfId="7" priority="4">
      <formula>$E23="S"</formula>
    </cfRule>
    <cfRule type="expression" dxfId="6" priority="5">
      <formula>$E23="B"</formula>
    </cfRule>
  </conditionalFormatting>
  <conditionalFormatting sqref="C72:AB72">
    <cfRule type="expression" dxfId="5" priority="8">
      <formula>#REF!=TRUE</formula>
    </cfRule>
  </conditionalFormatting>
  <hyperlinks>
    <hyperlink ref="C8" r:id="rId1" location="retrieving-fills" xr:uid="{E2F601F2-88C2-4D66-A56B-DE244EBF2EEF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3</xdr:col>
                    <xdr:colOff>571500</xdr:colOff>
                    <xdr:row>17</xdr:row>
                    <xdr:rowOff>38100</xdr:rowOff>
                  </from>
                  <to>
                    <xdr:col>3</xdr:col>
                    <xdr:colOff>673100</xdr:colOff>
                    <xdr:row>18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A14-2BC9-894A-A927-548D291CF2DA}">
  <dimension ref="A1:AB33"/>
  <sheetViews>
    <sheetView zoomScale="96" zoomScaleNormal="96" workbookViewId="0">
      <selection activeCell="P42" sqref="P42"/>
    </sheetView>
  </sheetViews>
  <sheetFormatPr baseColWidth="10" defaultColWidth="10.6640625" defaultRowHeight="16" x14ac:dyDescent="0.2"/>
  <cols>
    <col min="15" max="15" width="18.33203125" customWidth="1"/>
    <col min="16" max="16" width="19.6640625" customWidth="1"/>
  </cols>
  <sheetData>
    <row r="1" spans="1:28" x14ac:dyDescent="0.2">
      <c r="U1" t="s">
        <v>142</v>
      </c>
      <c r="V1">
        <v>1.5</v>
      </c>
      <c r="AB1" t="b">
        <v>1</v>
      </c>
    </row>
    <row r="2" spans="1:28" x14ac:dyDescent="0.2">
      <c r="B2" t="s">
        <v>35</v>
      </c>
      <c r="U2" t="s">
        <v>143</v>
      </c>
      <c r="V2">
        <v>200</v>
      </c>
      <c r="AB2" t="b">
        <v>0</v>
      </c>
    </row>
    <row r="3" spans="1:28" ht="17" thickBot="1" x14ac:dyDescent="0.25">
      <c r="A3">
        <v>15</v>
      </c>
      <c r="E3">
        <v>12</v>
      </c>
      <c r="I3">
        <v>3</v>
      </c>
    </row>
    <row r="4" spans="1:28" x14ac:dyDescent="0.2">
      <c r="A4" t="s">
        <v>144</v>
      </c>
      <c r="B4" t="s">
        <v>41</v>
      </c>
      <c r="C4" t="s">
        <v>14</v>
      </c>
      <c r="D4" t="s">
        <v>39</v>
      </c>
      <c r="E4" t="s">
        <v>145</v>
      </c>
      <c r="F4" t="s">
        <v>41</v>
      </c>
      <c r="G4" t="s">
        <v>14</v>
      </c>
      <c r="H4" t="s">
        <v>39</v>
      </c>
      <c r="J4" t="s">
        <v>41</v>
      </c>
      <c r="K4" t="s">
        <v>14</v>
      </c>
      <c r="L4" t="s">
        <v>39</v>
      </c>
      <c r="O4" s="7" t="s">
        <v>45</v>
      </c>
      <c r="P4" s="8" t="s">
        <v>46</v>
      </c>
      <c r="Q4" s="9" t="s">
        <v>47</v>
      </c>
      <c r="R4" s="9" t="s">
        <v>48</v>
      </c>
      <c r="S4" s="9" t="s">
        <v>49</v>
      </c>
      <c r="T4" s="9" t="s">
        <v>50</v>
      </c>
      <c r="U4" s="9" t="s">
        <v>51</v>
      </c>
      <c r="V4" s="9" t="s">
        <v>52</v>
      </c>
      <c r="W4" s="8" t="s">
        <v>53</v>
      </c>
      <c r="X4" s="10" t="s">
        <v>54</v>
      </c>
      <c r="Y4" s="10" t="s">
        <v>55</v>
      </c>
    </row>
    <row r="5" spans="1:28" x14ac:dyDescent="0.2">
      <c r="A5" s="1" t="s">
        <v>146</v>
      </c>
      <c r="B5" cm="1">
        <f t="array" ref="B5">IFERROR(
  _xlfn.SWITCH(
    $B$2,
    "vwap", ROUND(
      (RTD("tt.rtd",,RTD("tt.rtd",,"Inst","ASX",A5),"BidQty") * RTD("tt.rtd",,RTD("tt.rtd",,"Inst","ASX",A5),"Ask") +
       RTD("tt.rtd",,RTD("tt.rtd",,"Inst","ASX",A5),"AskQty") * RTD("tt.rtd",,RTD("tt.rtd",,"Inst","ASX",A5),"Bid")) /
      (RTD("tt.rtd",,RTD("tt.rtd",,"Inst","ASX",A5),"BidQty") + RTD("tt.rtd",,RTD("tt.rtd",,"Inst","ASX",A5),"AskQty")),
      3
    ),
    "settle", RTD("tt.rtd",,RTD("tt.rtd",,"Inst","ASX",A5),"Settle"),
    "mid", ROUND(
      (RTD("tt.rtd",,RTD("tt.rtd",,"Inst","ASX",A5),"Bid") + RTD("tt.rtd",,RTD("tt.rtd",,"Inst","ASX",A5),"Ask")) / 2,
      3
    ),
    0
  ),
  0
)</f>
        <v>0</v>
      </c>
      <c r="C5" t="e">
        <f>VALUE(RTD("tt.rtd",,RTD("tt.rtd",,"Inst","ASX",A5),"bid"))</f>
        <v>#N/A</v>
      </c>
      <c r="D5" t="e">
        <f>VALUE(RTD("tt.rtd",,RTD("tt.rtd",,"Inst","ASX",A5),"ask"))</f>
        <v>#N/A</v>
      </c>
      <c r="E5" s="1" t="s">
        <v>61</v>
      </c>
      <c r="F5" cm="1">
        <f t="array" ref="F5">IFERROR(
  _xlfn.SWITCH(
    $B$2,
    "vwap", ROUND(
      (RTD("tt.rtd",,RTD("tt.rtd",,"Inst","ASX",E5),"BidQty") * RTD("tt.rtd",,RTD("tt.rtd",,"Inst","ASX",E5),"Ask") +
       RTD("tt.rtd",,RTD("tt.rtd",,"Inst","ASX",E5),"AskQty") * RTD("tt.rtd",,RTD("tt.rtd",,"Inst","ASX",E5),"Bid")) /
      (RTD("tt.rtd",,RTD("tt.rtd",,"Inst","ASX",E5),"BidQty") + RTD("tt.rtd",,RTD("tt.rtd",,"Inst","ASX",E5),"AskQty")),
      3
    ),
    "settle", RTD("tt.rtd",,RTD("tt.rtd",,"Inst","ASX",E5),"Settle"),
    "mid", ROUND(
      (RTD("tt.rtd",,RTD("tt.rtd",,"Inst","ASX",E5),"Bid") + RTD("tt.rtd",,RTD("tt.rtd",,"Inst","ASX",E5),"Ask")) / 2,
      3
    ),
    0
  ),
  0
)</f>
        <v>0</v>
      </c>
      <c r="G5" t="e">
        <f>VALUE(RTD("tt.rtd",,RTD("tt.rtd",,"Inst","ASX",E5),"bid"))</f>
        <v>#N/A</v>
      </c>
      <c r="H5" t="e">
        <f>VALUE(RTD("tt.rtd",,RTD("tt.rtd",,"Inst","ASX",E5),"ask"))</f>
        <v>#N/A</v>
      </c>
      <c r="I5" s="1" t="s">
        <v>99</v>
      </c>
      <c r="J5" cm="1">
        <f t="array" ref="J5">IFERROR(
  _xlfn.SWITCH(
    $B$2,
    "vwap", ROUND(
      (RTD("tt.rtd",,RTD("tt.rtd",,"Inst","ASX",I5),"BidQty") * RTD("tt.rtd",,RTD("tt.rtd",,"Inst","ASX",I5),"Ask") +
       RTD("tt.rtd",,RTD("tt.rtd",,"Inst","ASX",I5),"AskQty") * RTD("tt.rtd",,RTD("tt.rtd",,"Inst","ASX",I5),"Bid")) /
      (RTD("tt.rtd",,RTD("tt.rtd",,"Inst","ASX",I5),"BidQty") + RTD("tt.rtd",,RTD("tt.rtd",,"Inst","ASX",I5),"AskQty")),
      3
    ),
    "settle", RTD("tt.rtd",,RTD("tt.rtd",,"Inst","ASX",I5),"Settle"),
    "mid", ROUND(
      (RTD("tt.rtd",,RTD("tt.rtd",,"Inst","ASX",I5),"Bid") + RTD("tt.rtd",,RTD("tt.rtd",,"Inst","ASX",I5),"Ask")) / 2,
      3
    ),
    0
  ),
  0
)</f>
        <v>0</v>
      </c>
      <c r="K5" t="e">
        <f>VALUE(RTD("tt.rtd",,RTD("tt.rtd",,"Inst","ASX",I5),"bid"))</f>
        <v>#N/A</v>
      </c>
      <c r="L5" t="e">
        <f>VALUE(RTD("tt.rtd",,RTD("tt.rtd",,"Inst","ASX",I5),"ask"))</f>
        <v>#N/A</v>
      </c>
      <c r="N5" t="b">
        <v>1</v>
      </c>
      <c r="O5" s="11" t="str">
        <f t="shared" ref="O5:O11" si="0">A5 &amp; "-" &amp; E5</f>
        <v>IRM5U6-IRU5U6</v>
      </c>
      <c r="P5" s="11" t="s">
        <v>59</v>
      </c>
      <c r="Q5" s="11" t="e">
        <f>K5</f>
        <v>#N/A</v>
      </c>
      <c r="R5" s="11">
        <v>1</v>
      </c>
      <c r="S5" s="11">
        <v>0</v>
      </c>
      <c r="T5" s="11">
        <v>0</v>
      </c>
      <c r="U5" s="11">
        <v>0</v>
      </c>
      <c r="V5" s="11" t="b">
        <f>IFERROR(
    IF(AND(
        VALUE(RTD("tt.rtd",,RTD("tt.rtd",,"Inst","ASX",I5),"bidqty")) / VALUE(RTD("tt.rtd",,RTD("tt.rtd",,"Inst","ASX",I5),"askqty")) &gt; $V$1,
        VALUE(RTD("tt.rtd",,RTD("tt.rtd",,"Inst","ASX",I5),"bidqty")) - VALUE(RTD("tt.rtd",,RTD("tt.rtd",,"Inst","ASX",I5),"askqty")) &gt; $V$2,
        N5 = TRUE
    ), TRUE, FALSE),
    FALSE
)</f>
        <v>0</v>
      </c>
      <c r="W5" s="11" t="s">
        <v>14</v>
      </c>
      <c r="X5" s="13" t="b">
        <v>0</v>
      </c>
      <c r="Y5" s="14" t="s">
        <v>147</v>
      </c>
    </row>
    <row r="6" spans="1:28" x14ac:dyDescent="0.2">
      <c r="A6" s="1" t="s">
        <v>148</v>
      </c>
      <c r="B6" cm="1">
        <f t="array" ref="B6">IFERROR(
  _xlfn.SWITCH(
    $B$2,
    "vwap", ROUND(
      (RTD("tt.rtd",,RTD("tt.rtd",,"Inst","ASX",A6),"BidQty") * RTD("tt.rtd",,RTD("tt.rtd",,"Inst","ASX",A6),"Ask") +
       RTD("tt.rtd",,RTD("tt.rtd",,"Inst","ASX",A6),"AskQty") * RTD("tt.rtd",,RTD("tt.rtd",,"Inst","ASX",A6),"Bid")) /
      (RTD("tt.rtd",,RTD("tt.rtd",,"Inst","ASX",A6),"BidQty") + RTD("tt.rtd",,RTD("tt.rtd",,"Inst","ASX",A6),"AskQty")),
      3
    ),
    "settle", RTD("tt.rtd",,RTD("tt.rtd",,"Inst","ASX",A6),"Settle"),
    "mid", ROUND(
      (RTD("tt.rtd",,RTD("tt.rtd",,"Inst","ASX",A6),"Bid") + RTD("tt.rtd",,RTD("tt.rtd",,"Inst","ASX",A6),"Ask")) / 2,
      3
    ),
    0
  ),
  0
)</f>
        <v>0</v>
      </c>
      <c r="C6" t="e">
        <f>VALUE(RTD("tt.rtd",,RTD("tt.rtd",,"Inst","ASX",A6),"bid"))</f>
        <v>#N/A</v>
      </c>
      <c r="D6" t="e">
        <f>VALUE(RTD("tt.rtd",,RTD("tt.rtd",,"Inst","ASX",A6),"ask"))</f>
        <v>#N/A</v>
      </c>
      <c r="E6" s="1" t="s">
        <v>1</v>
      </c>
      <c r="F6" cm="1">
        <f t="array" ref="F6">IFERROR(
  _xlfn.SWITCH(
    $B$2,
    "vwap", ROUND(
      (RTD("tt.rtd",,RTD("tt.rtd",,"Inst","ASX",E6),"BidQty") * RTD("tt.rtd",,RTD("tt.rtd",,"Inst","ASX",E6),"Ask") +
       RTD("tt.rtd",,RTD("tt.rtd",,"Inst","ASX",E6),"AskQty") * RTD("tt.rtd",,RTD("tt.rtd",,"Inst","ASX",E6),"Bid")) /
      (RTD("tt.rtd",,RTD("tt.rtd",,"Inst","ASX",E6),"BidQty") + RTD("tt.rtd",,RTD("tt.rtd",,"Inst","ASX",E6),"AskQty")),
      3
    ),
    "settle", RTD("tt.rtd",,RTD("tt.rtd",,"Inst","ASX",E6),"Settle"),
    "mid", ROUND(
      (RTD("tt.rtd",,RTD("tt.rtd",,"Inst","ASX",E6),"Bid") + RTD("tt.rtd",,RTD("tt.rtd",,"Inst","ASX",E6),"Ask")) / 2,
      3
    ),
    0
  ),
  0
)</f>
        <v>0</v>
      </c>
      <c r="G6" t="e">
        <f>VALUE(RTD("tt.rtd",,RTD("tt.rtd",,"Inst","ASX",E6),"bid"))</f>
        <v>#N/A</v>
      </c>
      <c r="H6" t="e">
        <f>VALUE(RTD("tt.rtd",,RTD("tt.rtd",,"Inst","ASX",E6),"ask"))</f>
        <v>#N/A</v>
      </c>
      <c r="I6" s="1" t="s">
        <v>58</v>
      </c>
      <c r="J6" cm="1">
        <f t="array" ref="J6">IFERROR(
  _xlfn.SWITCH(
    $B$2,
    "vwap", ROUND(
      (RTD("tt.rtd",,RTD("tt.rtd",,"Inst","ASX",I6),"BidQty") * RTD("tt.rtd",,RTD("tt.rtd",,"Inst","ASX",I6),"Ask") +
       RTD("tt.rtd",,RTD("tt.rtd",,"Inst","ASX",I6),"AskQty") * RTD("tt.rtd",,RTD("tt.rtd",,"Inst","ASX",I6),"Bid")) /
      (RTD("tt.rtd",,RTD("tt.rtd",,"Inst","ASX",I6),"BidQty") + RTD("tt.rtd",,RTD("tt.rtd",,"Inst","ASX",I6),"AskQty")),
      3
    ),
    "settle", RTD("tt.rtd",,RTD("tt.rtd",,"Inst","ASX",I6),"Settle"),
    "mid", ROUND(
      (RTD("tt.rtd",,RTD("tt.rtd",,"Inst","ASX",I6),"Bid") + RTD("tt.rtd",,RTD("tt.rtd",,"Inst","ASX",I6),"Ask")) / 2,
      3
    ),
    0
  ),
  0
)</f>
        <v>0</v>
      </c>
      <c r="K6" t="e">
        <f>VALUE(RTD("tt.rtd",,RTD("tt.rtd",,"Inst","ASX",I6),"bid"))</f>
        <v>#N/A</v>
      </c>
      <c r="L6" t="e">
        <f>VALUE(RTD("tt.rtd",,RTD("tt.rtd",,"Inst","ASX",I6),"ask"))</f>
        <v>#N/A</v>
      </c>
      <c r="N6" t="b">
        <v>1</v>
      </c>
      <c r="O6" s="11" t="str">
        <f t="shared" si="0"/>
        <v>IRU5Z6-IRZ5Z6</v>
      </c>
      <c r="P6" s="11" t="s">
        <v>59</v>
      </c>
      <c r="Q6" s="11" t="e">
        <f t="shared" ref="Q6:Q11" si="1">K6</f>
        <v>#N/A</v>
      </c>
      <c r="R6" s="11">
        <v>1</v>
      </c>
      <c r="S6" s="11">
        <v>0</v>
      </c>
      <c r="T6" s="11">
        <v>0</v>
      </c>
      <c r="U6" s="11">
        <v>0</v>
      </c>
      <c r="V6" s="11" t="b">
        <f>IFERROR(
    IF(AND(
        VALUE(RTD("tt.rtd",,RTD("tt.rtd",,"Inst","ASX",I6),"bidqty")) / VALUE(RTD("tt.rtd",,RTD("tt.rtd",,"Inst","ASX",I6),"askqty")) &gt; $V$1,
        VALUE(RTD("tt.rtd",,RTD("tt.rtd",,"Inst","ASX",I6),"bidqty")) - VALUE(RTD("tt.rtd",,RTD("tt.rtd",,"Inst","ASX",I6),"askqty")) &gt; $V$2,
        N6 = TRUE
    ), TRUE, FALSE),
    FALSE
)</f>
        <v>0</v>
      </c>
      <c r="W6" s="11" t="s">
        <v>14</v>
      </c>
      <c r="X6" s="13" t="b">
        <v>0</v>
      </c>
      <c r="Y6" s="14" t="s">
        <v>147</v>
      </c>
    </row>
    <row r="7" spans="1:28" x14ac:dyDescent="0.2">
      <c r="A7" s="1" t="s">
        <v>0</v>
      </c>
      <c r="B7" cm="1">
        <f t="array" ref="B7">IFERROR(
  _xlfn.SWITCH(
    $B$2,
    "vwap", ROUND(
      (RTD("tt.rtd",,RTD("tt.rtd",,"Inst","ASX",A7),"BidQty") * RTD("tt.rtd",,RTD("tt.rtd",,"Inst","ASX",A7),"Ask") +
       RTD("tt.rtd",,RTD("tt.rtd",,"Inst","ASX",A7),"AskQty") * RTD("tt.rtd",,RTD("tt.rtd",,"Inst","ASX",A7),"Bid")) /
      (RTD("tt.rtd",,RTD("tt.rtd",,"Inst","ASX",A7),"BidQty") + RTD("tt.rtd",,RTD("tt.rtd",,"Inst","ASX",A7),"AskQty")),
      3
    ),
    "settle", RTD("tt.rtd",,RTD("tt.rtd",,"Inst","ASX",A7),"Settle"),
    "mid", ROUND(
      (RTD("tt.rtd",,RTD("tt.rtd",,"Inst","ASX",A7),"Bid") + RTD("tt.rtd",,RTD("tt.rtd",,"Inst","ASX",A7),"Ask")) / 2,
      3
    ),
    0
  ),
  0
)</f>
        <v>0</v>
      </c>
      <c r="C7" t="e">
        <f>VALUE(RTD("tt.rtd",,RTD("tt.rtd",,"Inst","ASX",A7),"bid"))</f>
        <v>#N/A</v>
      </c>
      <c r="D7" t="e">
        <f>VALUE(RTD("tt.rtd",,RTD("tt.rtd",,"Inst","ASX",A7),"ask"))</f>
        <v>#N/A</v>
      </c>
      <c r="E7" s="1" t="s">
        <v>2</v>
      </c>
      <c r="F7" cm="1">
        <f t="array" ref="F7">IFERROR(
  _xlfn.SWITCH(
    $B$2,
    "vwap", ROUND(
      (RTD("tt.rtd",,RTD("tt.rtd",,"Inst","ASX",E7),"BidQty") * RTD("tt.rtd",,RTD("tt.rtd",,"Inst","ASX",E7),"Ask") +
       RTD("tt.rtd",,RTD("tt.rtd",,"Inst","ASX",E7),"AskQty") * RTD("tt.rtd",,RTD("tt.rtd",,"Inst","ASX",E7),"Bid")) /
      (RTD("tt.rtd",,RTD("tt.rtd",,"Inst","ASX",E7),"BidQty") + RTD("tt.rtd",,RTD("tt.rtd",,"Inst","ASX",E7),"AskQty")),
      3
    ),
    "settle", RTD("tt.rtd",,RTD("tt.rtd",,"Inst","ASX",E7),"Settle"),
    "mid", ROUND(
      (RTD("tt.rtd",,RTD("tt.rtd",,"Inst","ASX",E7),"Bid") + RTD("tt.rtd",,RTD("tt.rtd",,"Inst","ASX",E7),"Ask")) / 2,
      3
    ),
    0
  ),
  0
)</f>
        <v>0</v>
      </c>
      <c r="G7" t="e">
        <f>VALUE(RTD("tt.rtd",,RTD("tt.rtd",,"Inst","ASX",E7),"bid"))</f>
        <v>#N/A</v>
      </c>
      <c r="H7" t="e">
        <f>VALUE(RTD("tt.rtd",,RTD("tt.rtd",,"Inst","ASX",E7),"ask"))</f>
        <v>#N/A</v>
      </c>
      <c r="I7" s="1" t="s">
        <v>19</v>
      </c>
      <c r="J7" cm="1">
        <f t="array" ref="J7">IFERROR(
  _xlfn.SWITCH(
    $B$2,
    "vwap", ROUND(
      (RTD("tt.rtd",,RTD("tt.rtd",,"Inst","ASX",I7),"BidQty") * RTD("tt.rtd",,RTD("tt.rtd",,"Inst","ASX",I7),"Ask") +
       RTD("tt.rtd",,RTD("tt.rtd",,"Inst","ASX",I7),"AskQty") * RTD("tt.rtd",,RTD("tt.rtd",,"Inst","ASX",I7),"Bid")) /
      (RTD("tt.rtd",,RTD("tt.rtd",,"Inst","ASX",I7),"BidQty") + RTD("tt.rtd",,RTD("tt.rtd",,"Inst","ASX",I7),"AskQty")),
      3
    ),
    "settle", RTD("tt.rtd",,RTD("tt.rtd",,"Inst","ASX",I7),"Settle"),
    "mid", ROUND(
      (RTD("tt.rtd",,RTD("tt.rtd",,"Inst","ASX",I7),"Bid") + RTD("tt.rtd",,RTD("tt.rtd",,"Inst","ASX",I7),"Ask")) / 2,
      3
    ),
    0
  ),
  0
)</f>
        <v>0</v>
      </c>
      <c r="K7" t="e">
        <f>VALUE(RTD("tt.rtd",,RTD("tt.rtd",,"Inst","ASX",I7),"bid"))</f>
        <v>#N/A</v>
      </c>
      <c r="L7" t="e">
        <f>VALUE(RTD("tt.rtd",,RTD("tt.rtd",,"Inst","ASX",I7),"ask"))</f>
        <v>#N/A</v>
      </c>
      <c r="N7" t="b">
        <v>1</v>
      </c>
      <c r="O7" s="11" t="str">
        <f t="shared" si="0"/>
        <v>IRZ5H7-IRH6H7</v>
      </c>
      <c r="P7" s="11" t="s">
        <v>59</v>
      </c>
      <c r="Q7" s="11" t="e">
        <f t="shared" si="1"/>
        <v>#N/A</v>
      </c>
      <c r="R7" s="11">
        <v>1</v>
      </c>
      <c r="S7" s="11">
        <v>0</v>
      </c>
      <c r="T7" s="11">
        <v>0</v>
      </c>
      <c r="U7" s="11">
        <v>0</v>
      </c>
      <c r="V7" s="11" t="b">
        <f>IFERROR(
    IF(AND(
        VALUE(RTD("tt.rtd",,RTD("tt.rtd",,"Inst","ASX",I7),"bidqty")) / VALUE(RTD("tt.rtd",,RTD("tt.rtd",,"Inst","ASX",I7),"askqty")) &gt; $V$1,
        VALUE(RTD("tt.rtd",,RTD("tt.rtd",,"Inst","ASX",I7),"bidqty")) - VALUE(RTD("tt.rtd",,RTD("tt.rtd",,"Inst","ASX",I7),"askqty")) &gt; $V$2,
        N7 = TRUE
    ), TRUE, FALSE),
    FALSE
)</f>
        <v>0</v>
      </c>
      <c r="W7" s="11" t="s">
        <v>14</v>
      </c>
      <c r="X7" s="13" t="b">
        <v>0</v>
      </c>
      <c r="Y7" s="14" t="s">
        <v>147</v>
      </c>
    </row>
    <row r="8" spans="1:28" x14ac:dyDescent="0.2">
      <c r="A8" s="1" t="s">
        <v>10</v>
      </c>
      <c r="B8" cm="1">
        <f t="array" ref="B8">IFERROR(
  _xlfn.SWITCH(
    $B$2,
    "vwap", ROUND(
      (RTD("tt.rtd",,RTD("tt.rtd",,"Inst","ASX",A8),"BidQty") * RTD("tt.rtd",,RTD("tt.rtd",,"Inst","ASX",A8),"Ask") +
       RTD("tt.rtd",,RTD("tt.rtd",,"Inst","ASX",A8),"AskQty") * RTD("tt.rtd",,RTD("tt.rtd",,"Inst","ASX",A8),"Bid")) /
      (RTD("tt.rtd",,RTD("tt.rtd",,"Inst","ASX",A8),"BidQty") + RTD("tt.rtd",,RTD("tt.rtd",,"Inst","ASX",A8),"AskQty")),
      3
    ),
    "settle", RTD("tt.rtd",,RTD("tt.rtd",,"Inst","ASX",A8),"Settle"),
    "mid", ROUND(
      (RTD("tt.rtd",,RTD("tt.rtd",,"Inst","ASX",A8),"Bid") + RTD("tt.rtd",,RTD("tt.rtd",,"Inst","ASX",A8),"Ask")) / 2,
      3
    ),
    0
  ),
  0
)</f>
        <v>0</v>
      </c>
      <c r="C8" t="e">
        <f>VALUE(RTD("tt.rtd",,RTD("tt.rtd",,"Inst","ASX",A8),"bid"))</f>
        <v>#N/A</v>
      </c>
      <c r="D8" t="e">
        <f>VALUE(RTD("tt.rtd",,RTD("tt.rtd",,"Inst","ASX",A8),"ask"))</f>
        <v>#N/A</v>
      </c>
      <c r="E8" s="1" t="s">
        <v>3</v>
      </c>
      <c r="F8" cm="1">
        <f t="array" ref="F8">IFERROR(
  _xlfn.SWITCH(
    $B$2,
    "vwap", ROUND(
      (RTD("tt.rtd",,RTD("tt.rtd",,"Inst","ASX",E8),"BidQty") * RTD("tt.rtd",,RTD("tt.rtd",,"Inst","ASX",E8),"Ask") +
       RTD("tt.rtd",,RTD("tt.rtd",,"Inst","ASX",E8),"AskQty") * RTD("tt.rtd",,RTD("tt.rtd",,"Inst","ASX",E8),"Bid")) /
      (RTD("tt.rtd",,RTD("tt.rtd",,"Inst","ASX",E8),"BidQty") + RTD("tt.rtd",,RTD("tt.rtd",,"Inst","ASX",E8),"AskQty")),
      3
    ),
    "settle", RTD("tt.rtd",,RTD("tt.rtd",,"Inst","ASX",E8),"Settle"),
    "mid", ROUND(
      (RTD("tt.rtd",,RTD("tt.rtd",,"Inst","ASX",E8),"Bid") + RTD("tt.rtd",,RTD("tt.rtd",,"Inst","ASX",E8),"Ask")) / 2,
      3
    ),
    0
  ),
  0
)</f>
        <v>0</v>
      </c>
      <c r="G8" t="e">
        <f>VALUE(RTD("tt.rtd",,RTD("tt.rtd",,"Inst","ASX",E8),"bid"))</f>
        <v>#N/A</v>
      </c>
      <c r="H8" t="e">
        <f>VALUE(RTD("tt.rtd",,RTD("tt.rtd",,"Inst","ASX",E8),"ask"))</f>
        <v>#N/A</v>
      </c>
      <c r="I8" s="1" t="s">
        <v>22</v>
      </c>
      <c r="J8" cm="1">
        <f t="array" ref="J8">IFERROR(
  _xlfn.SWITCH(
    $B$2,
    "vwap", ROUND(
      (RTD("tt.rtd",,RTD("tt.rtd",,"Inst","ASX",I8),"BidQty") * RTD("tt.rtd",,RTD("tt.rtd",,"Inst","ASX",I8),"Ask") +
       RTD("tt.rtd",,RTD("tt.rtd",,"Inst","ASX",I8),"AskQty") * RTD("tt.rtd",,RTD("tt.rtd",,"Inst","ASX",I8),"Bid")) /
      (RTD("tt.rtd",,RTD("tt.rtd",,"Inst","ASX",I8),"BidQty") + RTD("tt.rtd",,RTD("tt.rtd",,"Inst","ASX",I8),"AskQty")),
      3
    ),
    "settle", RTD("tt.rtd",,RTD("tt.rtd",,"Inst","ASX",I8),"Settle"),
    "mid", ROUND(
      (RTD("tt.rtd",,RTD("tt.rtd",,"Inst","ASX",I8),"Bid") + RTD("tt.rtd",,RTD("tt.rtd",,"Inst","ASX",I8),"Ask")) / 2,
      3
    ),
    0
  ),
  0
)</f>
        <v>0</v>
      </c>
      <c r="K8" t="e">
        <f>VALUE(RTD("tt.rtd",,RTD("tt.rtd",,"Inst","ASX",I8),"bid"))</f>
        <v>#N/A</v>
      </c>
      <c r="L8" t="e">
        <f>VALUE(RTD("tt.rtd",,RTD("tt.rtd",,"Inst","ASX",I8),"ask"))</f>
        <v>#N/A</v>
      </c>
      <c r="N8" t="b">
        <v>1</v>
      </c>
      <c r="O8" s="11" t="str">
        <f t="shared" si="0"/>
        <v>IRH6M7-IRM6M7</v>
      </c>
      <c r="P8" s="11" t="s">
        <v>59</v>
      </c>
      <c r="Q8" s="11" t="e">
        <f t="shared" si="1"/>
        <v>#N/A</v>
      </c>
      <c r="R8" s="11">
        <v>1</v>
      </c>
      <c r="S8" s="11">
        <v>0</v>
      </c>
      <c r="T8" s="11">
        <v>0</v>
      </c>
      <c r="U8" s="11">
        <v>0</v>
      </c>
      <c r="V8" s="11" t="b">
        <f>IFERROR(
    IF(AND(
        VALUE(RTD("tt.rtd",,RTD("tt.rtd",,"Inst","ASX",I8),"bidqty")) / VALUE(RTD("tt.rtd",,RTD("tt.rtd",,"Inst","ASX",I8),"askqty")) &gt; $V$1,
        VALUE(RTD("tt.rtd",,RTD("tt.rtd",,"Inst","ASX",I8),"bidqty")) - VALUE(RTD("tt.rtd",,RTD("tt.rtd",,"Inst","ASX",I8),"askqty")) &gt; $V$2,
        N8 = TRUE
    ), TRUE, FALSE),
    FALSE
)</f>
        <v>0</v>
      </c>
      <c r="W8" s="11" t="s">
        <v>14</v>
      </c>
      <c r="X8" s="13" t="b">
        <v>0</v>
      </c>
      <c r="Y8" s="14" t="s">
        <v>147</v>
      </c>
    </row>
    <row r="9" spans="1:28" x14ac:dyDescent="0.2">
      <c r="A9" s="1" t="s">
        <v>15</v>
      </c>
      <c r="B9" cm="1">
        <f t="array" ref="B9">IFERROR(
  _xlfn.SWITCH(
    $B$2,
    "vwap", ROUND(
      (RTD("tt.rtd",,RTD("tt.rtd",,"Inst","ASX",A9),"BidQty") * RTD("tt.rtd",,RTD("tt.rtd",,"Inst","ASX",A9),"Ask") +
       RTD("tt.rtd",,RTD("tt.rtd",,"Inst","ASX",A9),"AskQty") * RTD("tt.rtd",,RTD("tt.rtd",,"Inst","ASX",A9),"Bid")) /
      (RTD("tt.rtd",,RTD("tt.rtd",,"Inst","ASX",A9),"BidQty") + RTD("tt.rtd",,RTD("tt.rtd",,"Inst","ASX",A9),"AskQty")),
      3
    ),
    "settle", RTD("tt.rtd",,RTD("tt.rtd",,"Inst","ASX",A9),"Settle"),
    "mid", ROUND(
      (RTD("tt.rtd",,RTD("tt.rtd",,"Inst","ASX",A9),"Bid") + RTD("tt.rtd",,RTD("tt.rtd",,"Inst","ASX",A9),"Ask")) / 2,
      3
    ),
    0
  ),
  0
)</f>
        <v>0</v>
      </c>
      <c r="C9" t="e">
        <f>VALUE(RTD("tt.rtd",,RTD("tt.rtd",,"Inst","ASX",A9),"bid"))</f>
        <v>#N/A</v>
      </c>
      <c r="D9" t="e">
        <f>VALUE(RTD("tt.rtd",,RTD("tt.rtd",,"Inst","ASX",A9),"ask"))</f>
        <v>#N/A</v>
      </c>
      <c r="E9" s="1" t="s">
        <v>7</v>
      </c>
      <c r="F9" cm="1">
        <f t="array" ref="F9">IFERROR(
  _xlfn.SWITCH(
    $B$2,
    "vwap", ROUND(
      (RTD("tt.rtd",,RTD("tt.rtd",,"Inst","ASX",E9),"BidQty") * RTD("tt.rtd",,RTD("tt.rtd",,"Inst","ASX",E9),"Ask") +
       RTD("tt.rtd",,RTD("tt.rtd",,"Inst","ASX",E9),"AskQty") * RTD("tt.rtd",,RTD("tt.rtd",,"Inst","ASX",E9),"Bid")) /
      (RTD("tt.rtd",,RTD("tt.rtd",,"Inst","ASX",E9),"BidQty") + RTD("tt.rtd",,RTD("tt.rtd",,"Inst","ASX",E9),"AskQty")),
      3
    ),
    "settle", RTD("tt.rtd",,RTD("tt.rtd",,"Inst","ASX",E9),"Settle"),
    "mid", ROUND(
      (RTD("tt.rtd",,RTD("tt.rtd",,"Inst","ASX",E9),"Bid") + RTD("tt.rtd",,RTD("tt.rtd",,"Inst","ASX",E9),"Ask")) / 2,
      3
    ),
    0
  ),
  0
)</f>
        <v>0</v>
      </c>
      <c r="G9" t="e">
        <f>VALUE(RTD("tt.rtd",,RTD("tt.rtd",,"Inst","ASX",E9),"bid"))</f>
        <v>#N/A</v>
      </c>
      <c r="H9" t="e">
        <f>VALUE(RTD("tt.rtd",,RTD("tt.rtd",,"Inst","ASX",E9),"ask"))</f>
        <v>#N/A</v>
      </c>
      <c r="I9" s="1" t="s">
        <v>31</v>
      </c>
      <c r="J9" cm="1">
        <f t="array" ref="J9">IFERROR(
  _xlfn.SWITCH(
    $B$2,
    "vwap", ROUND(
      (RTD("tt.rtd",,RTD("tt.rtd",,"Inst","ASX",I9),"BidQty") * RTD("tt.rtd",,RTD("tt.rtd",,"Inst","ASX",I9),"Ask") +
       RTD("tt.rtd",,RTD("tt.rtd",,"Inst","ASX",I9),"AskQty") * RTD("tt.rtd",,RTD("tt.rtd",,"Inst","ASX",I9),"Bid")) /
      (RTD("tt.rtd",,RTD("tt.rtd",,"Inst","ASX",I9),"BidQty") + RTD("tt.rtd",,RTD("tt.rtd",,"Inst","ASX",I9),"AskQty")),
      3
    ),
    "settle", RTD("tt.rtd",,RTD("tt.rtd",,"Inst","ASX",I9),"Settle"),
    "mid", ROUND(
      (RTD("tt.rtd",,RTD("tt.rtd",,"Inst","ASX",I9),"Bid") + RTD("tt.rtd",,RTD("tt.rtd",,"Inst","ASX",I9),"Ask")) / 2,
      3
    ),
    0
  ),
  0
)</f>
        <v>0</v>
      </c>
      <c r="K9" t="e">
        <f>VALUE(RTD("tt.rtd",,RTD("tt.rtd",,"Inst","ASX",I9),"bid"))</f>
        <v>#N/A</v>
      </c>
      <c r="L9" t="e">
        <f>VALUE(RTD("tt.rtd",,RTD("tt.rtd",,"Inst","ASX",I9),"ask"))</f>
        <v>#N/A</v>
      </c>
      <c r="N9" t="b">
        <v>1</v>
      </c>
      <c r="O9" s="11" t="str">
        <f t="shared" si="0"/>
        <v>IRM6U7-IRU6U7</v>
      </c>
      <c r="P9" s="11" t="s">
        <v>59</v>
      </c>
      <c r="Q9" s="11" t="e">
        <f t="shared" si="1"/>
        <v>#N/A</v>
      </c>
      <c r="R9" s="11">
        <v>1</v>
      </c>
      <c r="S9" s="11">
        <v>0</v>
      </c>
      <c r="T9" s="11">
        <v>0</v>
      </c>
      <c r="U9" s="11">
        <v>0</v>
      </c>
      <c r="V9" s="11" t="b">
        <f>IFERROR(
    IF(AND(
        VALUE(RTD("tt.rtd",,RTD("tt.rtd",,"Inst","ASX",I9),"bidqty")) / VALUE(RTD("tt.rtd",,RTD("tt.rtd",,"Inst","ASX",I9),"askqty")) &gt; $V$1,
        VALUE(RTD("tt.rtd",,RTD("tt.rtd",,"Inst","ASX",I9),"bidqty")) - VALUE(RTD("tt.rtd",,RTD("tt.rtd",,"Inst","ASX",I9),"askqty")) &gt; $V$2,
        N9 = TRUE
    ), TRUE, FALSE),
    FALSE
)</f>
        <v>0</v>
      </c>
      <c r="W9" s="11" t="s">
        <v>14</v>
      </c>
      <c r="X9" s="13" t="b">
        <v>0</v>
      </c>
      <c r="Y9" s="14" t="s">
        <v>147</v>
      </c>
    </row>
    <row r="10" spans="1:28" x14ac:dyDescent="0.2">
      <c r="A10" s="1" t="s">
        <v>16</v>
      </c>
      <c r="B10" cm="1">
        <f t="array" ref="B10">IFERROR(
  _xlfn.SWITCH(
    $B$2,
    "vwap", ROUND(
      (RTD("tt.rtd",,RTD("tt.rtd",,"Inst","ASX",A10),"BidQty") * RTD("tt.rtd",,RTD("tt.rtd",,"Inst","ASX",A10),"Ask") +
       RTD("tt.rtd",,RTD("tt.rtd",,"Inst","ASX",A10),"AskQty") * RTD("tt.rtd",,RTD("tt.rtd",,"Inst","ASX",A10),"Bid")) /
      (RTD("tt.rtd",,RTD("tt.rtd",,"Inst","ASX",A10),"BidQty") + RTD("tt.rtd",,RTD("tt.rtd",,"Inst","ASX",A10),"AskQty")),
      3
    ),
    "settle", RTD("tt.rtd",,RTD("tt.rtd",,"Inst","ASX",A10),"Settle"),
    "mid", ROUND(
      (RTD("tt.rtd",,RTD("tt.rtd",,"Inst","ASX",A10),"Bid") + RTD("tt.rtd",,RTD("tt.rtd",,"Inst","ASX",A10),"Ask")) / 2,
      3
    ),
    0
  ),
  0
)</f>
        <v>0</v>
      </c>
      <c r="C10" t="e">
        <f>VALUE(RTD("tt.rtd",,RTD("tt.rtd",,"Inst","ASX",A10),"bid"))</f>
        <v>#N/A</v>
      </c>
      <c r="D10" t="e">
        <f>VALUE(RTD("tt.rtd",,RTD("tt.rtd",,"Inst","ASX",A10),"ask"))</f>
        <v>#N/A</v>
      </c>
      <c r="E10" s="1" t="s">
        <v>69</v>
      </c>
      <c r="F10" cm="1">
        <f t="array" ref="F10">IFERROR(
  _xlfn.SWITCH(
    $B$2,
    "vwap", ROUND(
      (RTD("tt.rtd",,RTD("tt.rtd",,"Inst","ASX",E10),"BidQty") * RTD("tt.rtd",,RTD("tt.rtd",,"Inst","ASX",E10),"Ask") +
       RTD("tt.rtd",,RTD("tt.rtd",,"Inst","ASX",E10),"AskQty") * RTD("tt.rtd",,RTD("tt.rtd",,"Inst","ASX",E10),"Bid")) /
      (RTD("tt.rtd",,RTD("tt.rtd",,"Inst","ASX",E10),"BidQty") + RTD("tt.rtd",,RTD("tt.rtd",,"Inst","ASX",E10),"AskQty")),
      3
    ),
    "settle", RTD("tt.rtd",,RTD("tt.rtd",,"Inst","ASX",E10),"Settle"),
    "mid", ROUND(
      (RTD("tt.rtd",,RTD("tt.rtd",,"Inst","ASX",E10),"Bid") + RTD("tt.rtd",,RTD("tt.rtd",,"Inst","ASX",E10),"Ask")) / 2,
      3
    ),
    0
  ),
  0
)</f>
        <v>0</v>
      </c>
      <c r="G10" t="e">
        <f>VALUE(RTD("tt.rtd",,RTD("tt.rtd",,"Inst","ASX",E10),"bid"))</f>
        <v>#N/A</v>
      </c>
      <c r="H10" t="e">
        <f>VALUE(RTD("tt.rtd",,RTD("tt.rtd",,"Inst","ASX",E10),"ask"))</f>
        <v>#N/A</v>
      </c>
      <c r="I10" s="1" t="s">
        <v>65</v>
      </c>
      <c r="J10" cm="1">
        <f t="array" ref="J10">IFERROR(
  _xlfn.SWITCH(
    $B$2,
    "vwap", ROUND(
      (RTD("tt.rtd",,RTD("tt.rtd",,"Inst","ASX",I10),"BidQty") * RTD("tt.rtd",,RTD("tt.rtd",,"Inst","ASX",I10),"Ask") +
       RTD("tt.rtd",,RTD("tt.rtd",,"Inst","ASX",I10),"AskQty") * RTD("tt.rtd",,RTD("tt.rtd",,"Inst","ASX",I10),"Bid")) /
      (RTD("tt.rtd",,RTD("tt.rtd",,"Inst","ASX",I10),"BidQty") + RTD("tt.rtd",,RTD("tt.rtd",,"Inst","ASX",I10),"AskQty")),
      3
    ),
    "settle", RTD("tt.rtd",,RTD("tt.rtd",,"Inst","ASX",I10),"Settle"),
    "mid", ROUND(
      (RTD("tt.rtd",,RTD("tt.rtd",,"Inst","ASX",I10),"Bid") + RTD("tt.rtd",,RTD("tt.rtd",,"Inst","ASX",I10),"Ask")) / 2,
      3
    ),
    0
  ),
  0
)</f>
        <v>0</v>
      </c>
      <c r="K10" t="e">
        <f>VALUE(RTD("tt.rtd",,RTD("tt.rtd",,"Inst","ASX",I10),"bid"))</f>
        <v>#N/A</v>
      </c>
      <c r="L10" t="e">
        <f>VALUE(RTD("tt.rtd",,RTD("tt.rtd",,"Inst","ASX",I10),"ask"))</f>
        <v>#N/A</v>
      </c>
      <c r="N10" t="b">
        <v>1</v>
      </c>
      <c r="O10" s="11" t="str">
        <f t="shared" si="0"/>
        <v>IRU6Z7-IRZ6Z7</v>
      </c>
      <c r="P10" s="11" t="s">
        <v>59</v>
      </c>
      <c r="Q10" s="11" t="e">
        <f t="shared" si="1"/>
        <v>#N/A</v>
      </c>
      <c r="R10" s="11">
        <v>1</v>
      </c>
      <c r="S10" s="11">
        <v>0</v>
      </c>
      <c r="T10" s="11">
        <v>0</v>
      </c>
      <c r="U10" s="11">
        <v>0</v>
      </c>
      <c r="V10" s="11" t="b">
        <f>IFERROR(
    IF(AND(
        VALUE(RTD("tt.rtd",,RTD("tt.rtd",,"Inst","ASX",I10),"bidqty")) / VALUE(RTD("tt.rtd",,RTD("tt.rtd",,"Inst","ASX",I10),"askqty")) &gt; $V$1,
        VALUE(RTD("tt.rtd",,RTD("tt.rtd",,"Inst","ASX",I10),"bidqty")) - VALUE(RTD("tt.rtd",,RTD("tt.rtd",,"Inst","ASX",I10),"askqty")) &gt; $V$2,
        N10 = TRUE
    ), TRUE, FALSE),
    FALSE
)</f>
        <v>0</v>
      </c>
      <c r="W10" s="11" t="s">
        <v>14</v>
      </c>
      <c r="X10" s="13" t="b">
        <v>0</v>
      </c>
      <c r="Y10" s="14" t="s">
        <v>147</v>
      </c>
    </row>
    <row r="11" spans="1:28" x14ac:dyDescent="0.2">
      <c r="A11" s="1" t="s">
        <v>149</v>
      </c>
      <c r="B11" cm="1">
        <f t="array" ref="B11">IFERROR(
  _xlfn.SWITCH(
    $B$2,
    "vwap", ROUND(
      (RTD("tt.rtd",,RTD("tt.rtd",,"Inst","ASX",A11),"BidQty") * RTD("tt.rtd",,RTD("tt.rtd",,"Inst","ASX",A11),"Ask") +
       RTD("tt.rtd",,RTD("tt.rtd",,"Inst","ASX",A11),"AskQty") * RTD("tt.rtd",,RTD("tt.rtd",,"Inst","ASX",A11),"Bid")) /
      (RTD("tt.rtd",,RTD("tt.rtd",,"Inst","ASX",A11),"BidQty") + RTD("tt.rtd",,RTD("tt.rtd",,"Inst","ASX",A11),"AskQty")),
      3
    ),
    "settle", RTD("tt.rtd",,RTD("tt.rtd",,"Inst","ASX",A11),"Settle"),
    "mid", ROUND(
      (RTD("tt.rtd",,RTD("tt.rtd",,"Inst","ASX",A11),"Bid") + RTD("tt.rtd",,RTD("tt.rtd",,"Inst","ASX",A11),"Ask")) / 2,
      3
    ),
    0
  ),
  0
)</f>
        <v>0</v>
      </c>
      <c r="C11" t="e">
        <f>VALUE(RTD("tt.rtd",,RTD("tt.rtd",,"Inst","ASX",A11),"bid"))</f>
        <v>#N/A</v>
      </c>
      <c r="D11" t="e">
        <f>VALUE(RTD("tt.rtd",,RTD("tt.rtd",,"Inst","ASX",A11),"ask"))</f>
        <v>#N/A</v>
      </c>
      <c r="E11" s="1" t="s">
        <v>150</v>
      </c>
      <c r="F11" cm="1">
        <f t="array" ref="F11">IFERROR(
  _xlfn.SWITCH(
    $B$2,
    "vwap", ROUND(
      (RTD("tt.rtd",,RTD("tt.rtd",,"Inst","ASX",E11),"BidQty") * RTD("tt.rtd",,RTD("tt.rtd",,"Inst","ASX",E11),"Ask") +
       RTD("tt.rtd",,RTD("tt.rtd",,"Inst","ASX",E11),"AskQty") * RTD("tt.rtd",,RTD("tt.rtd",,"Inst","ASX",E11),"Bid")) /
      (RTD("tt.rtd",,RTD("tt.rtd",,"Inst","ASX",E11),"BidQty") + RTD("tt.rtd",,RTD("tt.rtd",,"Inst","ASX",E11),"AskQty")),
      3
    ),
    "settle", RTD("tt.rtd",,RTD("tt.rtd",,"Inst","ASX",E11),"Settle"),
    "mid", ROUND(
      (RTD("tt.rtd",,RTD("tt.rtd",,"Inst","ASX",E11),"Bid") + RTD("tt.rtd",,RTD("tt.rtd",,"Inst","ASX",E11),"Ask")) / 2,
      3
    ),
    0
  ),
  0
)</f>
        <v>0</v>
      </c>
      <c r="G11" t="e">
        <f>VALUE(RTD("tt.rtd",,RTD("tt.rtd",,"Inst","ASX",E11),"bid"))</f>
        <v>#N/A</v>
      </c>
      <c r="H11" t="e">
        <f>VALUE(RTD("tt.rtd",,RTD("tt.rtd",,"Inst","ASX",E11),"ask"))</f>
        <v>#N/A</v>
      </c>
      <c r="I11" s="1" t="s">
        <v>67</v>
      </c>
      <c r="J11" cm="1">
        <f t="array" ref="J11">IFERROR(
  _xlfn.SWITCH(
    $B$2,
    "vwap", ROUND(
      (RTD("tt.rtd",,RTD("tt.rtd",,"Inst","ASX",I11),"BidQty") * RTD("tt.rtd",,RTD("tt.rtd",,"Inst","ASX",I11),"Ask") +
       RTD("tt.rtd",,RTD("tt.rtd",,"Inst","ASX",I11),"AskQty") * RTD("tt.rtd",,RTD("tt.rtd",,"Inst","ASX",I11),"Bid")) /
      (RTD("tt.rtd",,RTD("tt.rtd",,"Inst","ASX",I11),"BidQty") + RTD("tt.rtd",,RTD("tt.rtd",,"Inst","ASX",I11),"AskQty")),
      3
    ),
    "settle", RTD("tt.rtd",,RTD("tt.rtd",,"Inst","ASX",I11),"Settle"),
    "mid", ROUND(
      (RTD("tt.rtd",,RTD("tt.rtd",,"Inst","ASX",I11),"Bid") + RTD("tt.rtd",,RTD("tt.rtd",,"Inst","ASX",I11),"Ask")) / 2,
      3
    ),
    0
  ),
  0
)</f>
        <v>0</v>
      </c>
      <c r="K11" t="e">
        <f>VALUE(RTD("tt.rtd",,RTD("tt.rtd",,"Inst","ASX",I11),"bid"))</f>
        <v>#N/A</v>
      </c>
      <c r="L11" t="e">
        <f>VALUE(RTD("tt.rtd",,RTD("tt.rtd",,"Inst","ASX",I11),"ask"))</f>
        <v>#N/A</v>
      </c>
      <c r="N11" t="b">
        <v>1</v>
      </c>
      <c r="O11" s="11" t="str">
        <f t="shared" si="0"/>
        <v>IRZ6H8-IRH7H8</v>
      </c>
      <c r="P11" s="11" t="s">
        <v>59</v>
      </c>
      <c r="Q11" s="11" t="e">
        <f t="shared" si="1"/>
        <v>#N/A</v>
      </c>
      <c r="R11" s="11">
        <v>1</v>
      </c>
      <c r="S11" s="11">
        <v>0</v>
      </c>
      <c r="T11" s="11">
        <v>0</v>
      </c>
      <c r="U11" s="11">
        <v>0</v>
      </c>
      <c r="V11" s="11" t="b">
        <f>IFERROR(
    IF(AND(
        VALUE(RTD("tt.rtd",,RTD("tt.rtd",,"Inst","ASX",I10),"bidqty")) / VALUE(RTD("tt.rtd",,RTD("tt.rtd",,"Inst","ASX",I10),"askqty")) &gt; $V$1,
        VALUE(RTD("tt.rtd",,RTD("tt.rtd",,"Inst","ASX",I10),"bidqty")) - VALUE(RTD("tt.rtd",,RTD("tt.rtd",,"Inst","ASX",I10),"askqty")) &gt; $V$2,
        N11 = TRUE
    ), TRUE, FALSE),
    FALSE
)</f>
        <v>0</v>
      </c>
      <c r="W11" s="11" t="s">
        <v>14</v>
      </c>
      <c r="X11" s="13" t="b">
        <v>0</v>
      </c>
      <c r="Y11" s="14" t="s">
        <v>147</v>
      </c>
    </row>
    <row r="12" spans="1:28" x14ac:dyDescent="0.2">
      <c r="N12" t="b">
        <v>1</v>
      </c>
      <c r="O12" s="11" t="str">
        <f t="shared" ref="O12:O18" si="2">A5 &amp; "-" &amp; E5</f>
        <v>IRM5U6-IRU5U6</v>
      </c>
      <c r="P12" s="11" t="s">
        <v>59</v>
      </c>
      <c r="Q12" s="11" t="e">
        <f>L5</f>
        <v>#N/A</v>
      </c>
      <c r="R12" s="11">
        <v>1</v>
      </c>
      <c r="S12" s="11">
        <v>0</v>
      </c>
      <c r="T12" s="11">
        <v>0</v>
      </c>
      <c r="U12" s="11">
        <v>0</v>
      </c>
      <c r="V12" s="11" t="b">
        <f>IFERROR(
    IF(AND(
        VALUE(RTD("tt.rtd",,RTD("tt.rtd",,"Inst","ASX",I5),"askqty")) / VALUE(RTD("tt.rtd",,RTD("tt.rtd",,"Inst","ASX",I5),"bidqty")) &gt; $V$1,
        VALUE(RTD("tt.rtd",,RTD("tt.rtd",,"Inst","ASX",I5),"askqty")) - VALUE(RTD("tt.rtd",,RTD("tt.rtd",,"Inst","ASX",I5),"bidqty")) &gt; $V$2,
        N12 = TRUE
    ), TRUE, FALSE),
    FALSE
)</f>
        <v>0</v>
      </c>
      <c r="W12" s="11" t="s">
        <v>39</v>
      </c>
      <c r="X12" s="13" t="b">
        <v>0</v>
      </c>
      <c r="Y12" s="14" t="s">
        <v>147</v>
      </c>
    </row>
    <row r="13" spans="1:28" x14ac:dyDescent="0.2">
      <c r="N13" t="b">
        <v>1</v>
      </c>
      <c r="O13" s="11" t="str">
        <f t="shared" si="2"/>
        <v>IRU5Z6-IRZ5Z6</v>
      </c>
      <c r="P13" s="11" t="s">
        <v>59</v>
      </c>
      <c r="Q13" s="11" t="e">
        <f t="shared" ref="Q13:Q18" si="3">L6</f>
        <v>#N/A</v>
      </c>
      <c r="R13" s="11">
        <v>1</v>
      </c>
      <c r="S13" s="11">
        <v>0</v>
      </c>
      <c r="T13" s="11">
        <v>0</v>
      </c>
      <c r="U13" s="11">
        <v>0</v>
      </c>
      <c r="V13" s="11" t="b">
        <f>IFERROR(
    IF(AND(
        VALUE(RTD("tt.rtd",,RTD("tt.rtd",,"Inst","ASX",I6),"askqty")) / VALUE(RTD("tt.rtd",,RTD("tt.rtd",,"Inst","ASX",I6),"bidqty")) &gt; $V$1,
        VALUE(RTD("tt.rtd",,RTD("tt.rtd",,"Inst","ASX",I6),"askqty")) - VALUE(RTD("tt.rtd",,RTD("tt.rtd",,"Inst","ASX",I6),"bidqty")) &gt; $V$2,
        N13 = TRUE
    ), TRUE, FALSE),
    FALSE
)</f>
        <v>0</v>
      </c>
      <c r="W13" s="11" t="s">
        <v>39</v>
      </c>
      <c r="X13" s="13" t="b">
        <v>0</v>
      </c>
      <c r="Y13" s="14" t="s">
        <v>147</v>
      </c>
    </row>
    <row r="14" spans="1:28" x14ac:dyDescent="0.2">
      <c r="N14" t="b">
        <v>1</v>
      </c>
      <c r="O14" s="11" t="str">
        <f t="shared" si="2"/>
        <v>IRZ5H7-IRH6H7</v>
      </c>
      <c r="P14" s="11" t="s">
        <v>59</v>
      </c>
      <c r="Q14" s="11" t="e">
        <f t="shared" si="3"/>
        <v>#N/A</v>
      </c>
      <c r="R14" s="11">
        <v>1</v>
      </c>
      <c r="S14" s="11">
        <v>0</v>
      </c>
      <c r="T14" s="11">
        <v>0</v>
      </c>
      <c r="U14" s="11">
        <v>0</v>
      </c>
      <c r="V14" s="11" t="b">
        <f>IFERROR(
    IF(AND(
        VALUE(RTD("tt.rtd",,RTD("tt.rtd",,"Inst","ASX",I7),"askqty")) / VALUE(RTD("tt.rtd",,RTD("tt.rtd",,"Inst","ASX",I7),"bidqty")) &gt; $V$1,
        VALUE(RTD("tt.rtd",,RTD("tt.rtd",,"Inst","ASX",I7),"askqty")) - VALUE(RTD("tt.rtd",,RTD("tt.rtd",,"Inst","ASX",I7),"bidqty")) &gt; $V$2,
        N14 = TRUE
    ), TRUE, FALSE),
    FALSE
)</f>
        <v>0</v>
      </c>
      <c r="W14" s="11" t="s">
        <v>39</v>
      </c>
      <c r="X14" s="13" t="b">
        <v>0</v>
      </c>
      <c r="Y14" s="14" t="s">
        <v>147</v>
      </c>
    </row>
    <row r="15" spans="1:28" x14ac:dyDescent="0.2">
      <c r="N15" t="b">
        <v>1</v>
      </c>
      <c r="O15" s="11" t="str">
        <f t="shared" si="2"/>
        <v>IRH6M7-IRM6M7</v>
      </c>
      <c r="P15" s="11" t="s">
        <v>59</v>
      </c>
      <c r="Q15" s="11" t="e">
        <f t="shared" si="3"/>
        <v>#N/A</v>
      </c>
      <c r="R15" s="11">
        <v>1</v>
      </c>
      <c r="S15" s="11">
        <v>0</v>
      </c>
      <c r="T15" s="11">
        <v>0</v>
      </c>
      <c r="U15" s="11">
        <v>0</v>
      </c>
      <c r="V15" s="11" t="b">
        <f>IFERROR(
    IF(AND(
        VALUE(RTD("tt.rtd",,RTD("tt.rtd",,"Inst","ASX",I8),"askqty")) / VALUE(RTD("tt.rtd",,RTD("tt.rtd",,"Inst","ASX",I8),"bidqty")) &gt; $V$1,
        VALUE(RTD("tt.rtd",,RTD("tt.rtd",,"Inst","ASX",I8),"askqty")) - VALUE(RTD("tt.rtd",,RTD("tt.rtd",,"Inst","ASX",I8),"bidqty")) &gt; $V$2,
        N15 = TRUE
    ), TRUE, FALSE),
    FALSE
)</f>
        <v>0</v>
      </c>
      <c r="W15" s="11" t="s">
        <v>39</v>
      </c>
      <c r="X15" s="13" t="b">
        <v>0</v>
      </c>
      <c r="Y15" s="14" t="s">
        <v>147</v>
      </c>
    </row>
    <row r="16" spans="1:28" x14ac:dyDescent="0.2">
      <c r="N16" t="b">
        <v>1</v>
      </c>
      <c r="O16" s="11" t="str">
        <f t="shared" si="2"/>
        <v>IRM6U7-IRU6U7</v>
      </c>
      <c r="P16" s="11" t="s">
        <v>59</v>
      </c>
      <c r="Q16" s="11" t="e">
        <f t="shared" si="3"/>
        <v>#N/A</v>
      </c>
      <c r="R16" s="11">
        <v>1</v>
      </c>
      <c r="S16" s="11">
        <v>0</v>
      </c>
      <c r="T16" s="11">
        <v>0</v>
      </c>
      <c r="U16" s="11">
        <v>0</v>
      </c>
      <c r="V16" s="11" t="b">
        <f>IFERROR(
    IF(AND(
        VALUE(RTD("tt.rtd",,RTD("tt.rtd",,"Inst","ASX",I9),"askqty")) / VALUE(RTD("tt.rtd",,RTD("tt.rtd",,"Inst","ASX",I9),"bidqty")) &gt; $V$1,
        VALUE(RTD("tt.rtd",,RTD("tt.rtd",,"Inst","ASX",I9),"askqty")) - VALUE(RTD("tt.rtd",,RTD("tt.rtd",,"Inst","ASX",I9),"bidqty")) &gt; $V$2,
        N16 = TRUE
    ), TRUE, FALSE),
    FALSE
)</f>
        <v>0</v>
      </c>
      <c r="W16" s="11" t="s">
        <v>39</v>
      </c>
      <c r="X16" s="13" t="b">
        <v>0</v>
      </c>
      <c r="Y16" s="14" t="s">
        <v>147</v>
      </c>
    </row>
    <row r="17" spans="1:25" x14ac:dyDescent="0.2">
      <c r="N17" t="b">
        <v>1</v>
      </c>
      <c r="O17" s="11" t="str">
        <f t="shared" si="2"/>
        <v>IRU6Z7-IRZ6Z7</v>
      </c>
      <c r="P17" s="11" t="s">
        <v>59</v>
      </c>
      <c r="Q17" s="11" t="e">
        <f t="shared" si="3"/>
        <v>#N/A</v>
      </c>
      <c r="R17" s="11">
        <v>1</v>
      </c>
      <c r="S17" s="11">
        <v>0</v>
      </c>
      <c r="T17" s="11">
        <v>0</v>
      </c>
      <c r="U17" s="11">
        <v>0</v>
      </c>
      <c r="V17" s="11" t="b">
        <f>IFERROR(
    IF(AND(
        VALUE(RTD("tt.rtd",,RTD("tt.rtd",,"Inst","ASX",I10),"askqty")) / VALUE(RTD("tt.rtd",,RTD("tt.rtd",,"Inst","ASX",I10),"bidqty")) &gt; $V$1,
        VALUE(RTD("tt.rtd",,RTD("tt.rtd",,"Inst","ASX",I10),"askqty")) - VALUE(RTD("tt.rtd",,RTD("tt.rtd",,"Inst","ASX",I10),"bidqty")) &gt; $V$2,
        N17 = TRUE
    ), TRUE, FALSE),
    FALSE
)</f>
        <v>0</v>
      </c>
      <c r="W17" s="11" t="s">
        <v>39</v>
      </c>
      <c r="X17" s="13" t="b">
        <v>0</v>
      </c>
      <c r="Y17" s="14" t="s">
        <v>147</v>
      </c>
    </row>
    <row r="18" spans="1:25" x14ac:dyDescent="0.2">
      <c r="N18" t="b">
        <v>1</v>
      </c>
      <c r="O18" s="11" t="str">
        <f t="shared" si="2"/>
        <v>IRZ6H8-IRH7H8</v>
      </c>
      <c r="P18" s="11" t="s">
        <v>59</v>
      </c>
      <c r="Q18" s="11" t="e">
        <f t="shared" si="3"/>
        <v>#N/A</v>
      </c>
      <c r="R18" s="11">
        <v>1</v>
      </c>
      <c r="S18" s="11">
        <v>0</v>
      </c>
      <c r="T18" s="11">
        <v>0</v>
      </c>
      <c r="U18" s="11">
        <v>0</v>
      </c>
      <c r="V18" s="11" t="b">
        <f>IFERROR(
    IF(AND(
        VALUE(RTD("tt.rtd",,RTD("tt.rtd",,"Inst","ASX",I11),"askqty")) / VALUE(RTD("tt.rtd",,RTD("tt.rtd",,"Inst","ASX",I11),"bidqty")) &gt; $V$1,
        VALUE(RTD("tt.rtd",,RTD("tt.rtd",,"Inst","ASX",I11),"askqty")) - VALUE(RTD("tt.rtd",,RTD("tt.rtd",,"Inst","ASX",I11),"bidqty")) &gt; $V$2,
        N18 = TRUE
    ), TRUE, FALSE),
    FALSE
)</f>
        <v>0</v>
      </c>
      <c r="W18" s="11" t="s">
        <v>39</v>
      </c>
      <c r="X18" s="13" t="b">
        <v>0</v>
      </c>
      <c r="Y18" s="14" t="s">
        <v>147</v>
      </c>
    </row>
    <row r="20" spans="1:25" x14ac:dyDescent="0.2">
      <c r="A20" s="1" t="s">
        <v>57</v>
      </c>
      <c r="B20" cm="1">
        <f t="array" ref="B20">IFERROR(
  _xlfn.SWITCH(
    $B$2,
    "vwap", ROUND(
      (RTD("tt.rtd",,RTD("tt.rtd",,"Inst","ASX",A20),"BidQty") * RTD("tt.rtd",,RTD("tt.rtd",,"Inst","ASX",A20),"Ask") +
       RTD("tt.rtd",,RTD("tt.rtd",,"Inst","ASX",A20),"AskQty") * RTD("tt.rtd",,RTD("tt.rtd",,"Inst","ASX",A20),"Bid")) /
      (RTD("tt.rtd",,RTD("tt.rtd",,"Inst","ASX",A20),"BidQty") + RTD("tt.rtd",,RTD("tt.rtd",,"Inst","ASX",A20),"AskQty")),
      3
    ),
    "settle", RTD("tt.rtd",,RTD("tt.rtd",,"Inst","ASX",A20),"Settle"),
    "mid", ROUND(
      (RTD("tt.rtd",,RTD("tt.rtd",,"Inst","ASX",A20),"Bid") + RTD("tt.rtd",,RTD("tt.rtd",,"Inst","ASX",A20),"Ask")) / 2,
      3
    ),
    0
  ),
  0
)</f>
        <v>0</v>
      </c>
      <c r="C20" t="e">
        <f>VALUE(RTD("tt.rtd",,RTD("tt.rtd",,"Inst","ASX",A20),"bid"))</f>
        <v>#N/A</v>
      </c>
      <c r="D20" t="e">
        <f>VALUE(RTD("tt.rtd",,RTD("tt.rtd",,"Inst","ASX",A20),"ask"))</f>
        <v>#N/A</v>
      </c>
      <c r="E20" s="1" t="s">
        <v>88</v>
      </c>
      <c r="F20" cm="1">
        <f t="array" ref="F20">IFERROR(
  _xlfn.SWITCH(
    $B$2,
    "vwap", ROUND(
      (RTD("tt.rtd",,RTD("tt.rtd",,"Inst","ASX",E20),"BidQty") * RTD("tt.rtd",,RTD("tt.rtd",,"Inst","ASX",E20),"Ask") +
       RTD("tt.rtd",,RTD("tt.rtd",,"Inst","ASX",E20),"AskQty") * RTD("tt.rtd",,RTD("tt.rtd",,"Inst","ASX",E20),"Bid")) /
      (RTD("tt.rtd",,RTD("tt.rtd",,"Inst","ASX",E20),"BidQty") + RTD("tt.rtd",,RTD("tt.rtd",,"Inst","ASX",E20),"AskQty")),
      3
    ),
    "settle", RTD("tt.rtd",,RTD("tt.rtd",,"Inst","ASX",E20),"Settle"),
    "mid", ROUND(
      (RTD("tt.rtd",,RTD("tt.rtd",,"Inst","ASX",E20),"Bid") + RTD("tt.rtd",,RTD("tt.rtd",,"Inst","ASX",E20),"Ask")) / 2,
      3
    ),
    0
  ),
  0
)</f>
        <v>0</v>
      </c>
      <c r="G20" t="e">
        <f>VALUE(RTD("tt.rtd",,RTD("tt.rtd",,"Inst","ASX",E20),"bid"))</f>
        <v>#N/A</v>
      </c>
      <c r="H20" t="e">
        <f>VALUE(RTD("tt.rtd",,RTD("tt.rtd",,"Inst","ASX",E20),"ask"))</f>
        <v>#N/A</v>
      </c>
      <c r="I20" s="1" t="s">
        <v>99</v>
      </c>
      <c r="J20" cm="1">
        <f t="array" ref="J20">IFERROR(
  _xlfn.SWITCH(
    $B$2,
    "vwap", ROUND(
      (RTD("tt.rtd",,RTD("tt.rtd",,"Inst","ASX",I20),"BidQty") * RTD("tt.rtd",,RTD("tt.rtd",,"Inst","ASX",I20),"Ask") +
       RTD("tt.rtd",,RTD("tt.rtd",,"Inst","ASX",I20),"AskQty") * RTD("tt.rtd",,RTD("tt.rtd",,"Inst","ASX",I20),"Bid")) /
      (RTD("tt.rtd",,RTD("tt.rtd",,"Inst","ASX",I20),"BidQty") + RTD("tt.rtd",,RTD("tt.rtd",,"Inst","ASX",I20),"AskQty")),
      3
    ),
    "settle", RTD("tt.rtd",,RTD("tt.rtd",,"Inst","ASX",I20),"Settle"),
    "mid", ROUND(
      (RTD("tt.rtd",,RTD("tt.rtd",,"Inst","ASX",I20),"Bid") + RTD("tt.rtd",,RTD("tt.rtd",,"Inst","ASX",I20),"Ask")) / 2,
      3
    ),
    0
  ),
  0
)</f>
        <v>0</v>
      </c>
      <c r="K20" t="e">
        <f>VALUE(RTD("tt.rtd",,RTD("tt.rtd",,"Inst","ASX",I20),"bid"))</f>
        <v>#N/A</v>
      </c>
      <c r="L20" t="e">
        <f>VALUE(RTD("tt.rtd",,RTD("tt.rtd",,"Inst","ASX",I20),"ask"))</f>
        <v>#N/A</v>
      </c>
      <c r="O20" s="11" t="str">
        <f>A20 &amp; "-" &amp; E20</f>
        <v>IRM5M6-IRU5M6</v>
      </c>
      <c r="P20" s="11"/>
      <c r="Q20" s="11" t="e">
        <f>K20</f>
        <v>#N/A</v>
      </c>
      <c r="R20" s="11">
        <v>1</v>
      </c>
      <c r="S20" s="11">
        <v>0</v>
      </c>
      <c r="T20" s="11">
        <v>0</v>
      </c>
      <c r="U20" s="11">
        <v>0</v>
      </c>
      <c r="V20" s="11" t="b">
        <f>IFERROR(
    IF(AND(
        VALUE(RTD("tt.rtd",,RTD("tt.rtd",,"Inst","ASX",I20),"bidqty")) / VALUE(RTD("tt.rtd",,RTD("tt.rtd",,"Inst","ASX",I20),"askqty")) &gt; $V$1,
        VALUE(RTD("tt.rtd",,RTD("tt.rtd",,"Inst","ASX",I20),"bidqty")) - VALUE(RTD("tt.rtd",,RTD("tt.rtd",,"Inst","ASX",I20),"askqty")) &gt; $V$2,
        N20 = TRUE
    ), TRUE, FALSE),
    FALSE
)</f>
        <v>0</v>
      </c>
      <c r="W20" s="11" t="s">
        <v>14</v>
      </c>
      <c r="X20" s="13" t="b">
        <v>0</v>
      </c>
      <c r="Y20" s="14" t="s">
        <v>147</v>
      </c>
    </row>
    <row r="21" spans="1:25" x14ac:dyDescent="0.2">
      <c r="A21" s="1" t="s">
        <v>61</v>
      </c>
      <c r="B21" cm="1">
        <f t="array" ref="B21">IFERROR(
  _xlfn.SWITCH(
    $B$2,
    "vwap", ROUND(
      (RTD("tt.rtd",,RTD("tt.rtd",,"Inst","ASX",A21),"BidQty") * RTD("tt.rtd",,RTD("tt.rtd",,"Inst","ASX",A21),"Ask") +
       RTD("tt.rtd",,RTD("tt.rtd",,"Inst","ASX",A21),"AskQty") * RTD("tt.rtd",,RTD("tt.rtd",,"Inst","ASX",A21),"Bid")) /
      (RTD("tt.rtd",,RTD("tt.rtd",,"Inst","ASX",A21),"BidQty") + RTD("tt.rtd",,RTD("tt.rtd",,"Inst","ASX",A21),"AskQty")),
      3
    ),
    "settle", RTD("tt.rtd",,RTD("tt.rtd",,"Inst","ASX",A21),"Settle"),
    "mid", ROUND(
      (RTD("tt.rtd",,RTD("tt.rtd",,"Inst","ASX",A21),"Bid") + RTD("tt.rtd",,RTD("tt.rtd",,"Inst","ASX",A21),"Ask")) / 2,
      3
    ),
    0
  ),
  0
)</f>
        <v>0</v>
      </c>
      <c r="C21" t="e">
        <f>VALUE(RTD("tt.rtd",,RTD("tt.rtd",,"Inst","ASX",A21),"bid"))</f>
        <v>#N/A</v>
      </c>
      <c r="D21" t="e">
        <f>VALUE(RTD("tt.rtd",,RTD("tt.rtd",,"Inst","ASX",A21),"ask"))</f>
        <v>#N/A</v>
      </c>
      <c r="E21" s="1" t="s">
        <v>8</v>
      </c>
      <c r="F21" cm="1">
        <f t="array" ref="F21">IFERROR(
  _xlfn.SWITCH(
    $B$2,
    "vwap", ROUND(
      (RTD("tt.rtd",,RTD("tt.rtd",,"Inst","ASX",E21),"BidQty") * RTD("tt.rtd",,RTD("tt.rtd",,"Inst","ASX",E21),"Ask") +
       RTD("tt.rtd",,RTD("tt.rtd",,"Inst","ASX",E21),"AskQty") * RTD("tt.rtd",,RTD("tt.rtd",,"Inst","ASX",E21),"Bid")) /
      (RTD("tt.rtd",,RTD("tt.rtd",,"Inst","ASX",E21),"BidQty") + RTD("tt.rtd",,RTD("tt.rtd",,"Inst","ASX",E21),"AskQty")),
      3
    ),
    "settle", RTD("tt.rtd",,RTD("tt.rtd",,"Inst","ASX",E21),"Settle"),
    "mid", ROUND(
      (RTD("tt.rtd",,RTD("tt.rtd",,"Inst","ASX",E21),"Bid") + RTD("tt.rtd",,RTD("tt.rtd",,"Inst","ASX",E21),"Ask")) / 2,
      3
    ),
    0
  ),
  0
)</f>
        <v>0</v>
      </c>
      <c r="G21" t="e">
        <f>VALUE(RTD("tt.rtd",,RTD("tt.rtd",,"Inst","ASX",E21),"bid"))</f>
        <v>#N/A</v>
      </c>
      <c r="H21" t="e">
        <f>VALUE(RTD("tt.rtd",,RTD("tt.rtd",,"Inst","ASX",E21),"ask"))</f>
        <v>#N/A</v>
      </c>
      <c r="I21" s="1" t="s">
        <v>58</v>
      </c>
      <c r="J21" cm="1">
        <f t="array" ref="J21">IFERROR(
  _xlfn.SWITCH(
    $B$2,
    "vwap", ROUND(
      (RTD("tt.rtd",,RTD("tt.rtd",,"Inst","ASX",I21),"BidQty") * RTD("tt.rtd",,RTD("tt.rtd",,"Inst","ASX",I21),"Ask") +
       RTD("tt.rtd",,RTD("tt.rtd",,"Inst","ASX",I21),"AskQty") * RTD("tt.rtd",,RTD("tt.rtd",,"Inst","ASX",I21),"Bid")) /
      (RTD("tt.rtd",,RTD("tt.rtd",,"Inst","ASX",I21),"BidQty") + RTD("tt.rtd",,RTD("tt.rtd",,"Inst","ASX",I21),"AskQty")),
      3
    ),
    "settle", RTD("tt.rtd",,RTD("tt.rtd",,"Inst","ASX",I21),"Settle"),
    "mid", ROUND(
      (RTD("tt.rtd",,RTD("tt.rtd",,"Inst","ASX",I21),"Bid") + RTD("tt.rtd",,RTD("tt.rtd",,"Inst","ASX",I21),"Ask")) / 2,
      3
    ),
    0
  ),
  0
)</f>
        <v>0</v>
      </c>
      <c r="K21" t="e">
        <f>VALUE(RTD("tt.rtd",,RTD("tt.rtd",,"Inst","ASX",I21),"bid"))</f>
        <v>#N/A</v>
      </c>
      <c r="L21" t="e">
        <f>VALUE(RTD("tt.rtd",,RTD("tt.rtd",,"Inst","ASX",I21),"ask"))</f>
        <v>#N/A</v>
      </c>
      <c r="O21" s="11" t="str">
        <f t="shared" ref="O21:O26" si="4">A21 &amp; "-" &amp; E21</f>
        <v>IRU5U6-IRZ5U6</v>
      </c>
      <c r="P21" s="11"/>
      <c r="Q21" s="11" t="e">
        <f t="shared" ref="Q21:Q26" si="5">K21</f>
        <v>#N/A</v>
      </c>
      <c r="R21" s="11">
        <v>1</v>
      </c>
      <c r="S21" s="11">
        <v>0</v>
      </c>
      <c r="T21" s="11">
        <v>0</v>
      </c>
      <c r="U21" s="11">
        <v>0</v>
      </c>
      <c r="V21" s="11" t="b">
        <f>IFERROR(
    IF(AND(
        VALUE(RTD("tt.rtd",,RTD("tt.rtd",,"Inst","ASX",I21),"bidqty")) / VALUE(RTD("tt.rtd",,RTD("tt.rtd",,"Inst","ASX",I21),"askqty")) &gt; $V$1,
        VALUE(RTD("tt.rtd",,RTD("tt.rtd",,"Inst","ASX",I21),"bidqty")) - VALUE(RTD("tt.rtd",,RTD("tt.rtd",,"Inst","ASX",I21),"askqty")) &gt; $V$2,
        N21 = TRUE
    ), TRUE, FALSE),
    FALSE
)</f>
        <v>0</v>
      </c>
      <c r="W21" s="11" t="s">
        <v>14</v>
      </c>
      <c r="X21" s="13" t="b">
        <v>0</v>
      </c>
      <c r="Y21" s="14" t="s">
        <v>147</v>
      </c>
    </row>
    <row r="22" spans="1:25" x14ac:dyDescent="0.2">
      <c r="A22" s="1" t="s">
        <v>1</v>
      </c>
      <c r="B22" cm="1">
        <f t="array" ref="B22">IFERROR(
  _xlfn.SWITCH(
    $B$2,
    "vwap", ROUND(
      (RTD("tt.rtd",,RTD("tt.rtd",,"Inst","ASX",A22),"BidQty") * RTD("tt.rtd",,RTD("tt.rtd",,"Inst","ASX",A22),"Ask") +
       RTD("tt.rtd",,RTD("tt.rtd",,"Inst","ASX",A22),"AskQty") * RTD("tt.rtd",,RTD("tt.rtd",,"Inst","ASX",A22),"Bid")) /
      (RTD("tt.rtd",,RTD("tt.rtd",,"Inst","ASX",A22),"BidQty") + RTD("tt.rtd",,RTD("tt.rtd",,"Inst","ASX",A22),"AskQty")),
      3
    ),
    "settle", RTD("tt.rtd",,RTD("tt.rtd",,"Inst","ASX",A22),"Settle"),
    "mid", ROUND(
      (RTD("tt.rtd",,RTD("tt.rtd",,"Inst","ASX",A22),"Bid") + RTD("tt.rtd",,RTD("tt.rtd",,"Inst","ASX",A22),"Ask")) / 2,
      3
    ),
    0
  ),
  0
)</f>
        <v>0</v>
      </c>
      <c r="C22" t="e">
        <f>VALUE(RTD("tt.rtd",,RTD("tt.rtd",,"Inst","ASX",A22),"bid"))</f>
        <v>#N/A</v>
      </c>
      <c r="D22" t="e">
        <f>VALUE(RTD("tt.rtd",,RTD("tt.rtd",,"Inst","ASX",A22),"ask"))</f>
        <v>#N/A</v>
      </c>
      <c r="E22" s="1" t="s">
        <v>91</v>
      </c>
      <c r="F22" cm="1">
        <f t="array" ref="F22">IFERROR(
  _xlfn.SWITCH(
    $B$2,
    "vwap", ROUND(
      (RTD("tt.rtd",,RTD("tt.rtd",,"Inst","ASX",E22),"BidQty") * RTD("tt.rtd",,RTD("tt.rtd",,"Inst","ASX",E22),"Ask") +
       RTD("tt.rtd",,RTD("tt.rtd",,"Inst","ASX",E22),"AskQty") * RTD("tt.rtd",,RTD("tt.rtd",,"Inst","ASX",E22),"Bid")) /
      (RTD("tt.rtd",,RTD("tt.rtd",,"Inst","ASX",E22),"BidQty") + RTD("tt.rtd",,RTD("tt.rtd",,"Inst","ASX",E22),"AskQty")),
      3
    ),
    "settle", RTD("tt.rtd",,RTD("tt.rtd",,"Inst","ASX",E22),"Settle"),
    "mid", ROUND(
      (RTD("tt.rtd",,RTD("tt.rtd",,"Inst","ASX",E22),"Bid") + RTD("tt.rtd",,RTD("tt.rtd",,"Inst","ASX",E22),"Ask")) / 2,
      3
    ),
    0
  ),
  0
)</f>
        <v>0</v>
      </c>
      <c r="G22" t="e">
        <f>VALUE(RTD("tt.rtd",,RTD("tt.rtd",,"Inst","ASX",E22),"bid"))</f>
        <v>#N/A</v>
      </c>
      <c r="H22" t="e">
        <f>VALUE(RTD("tt.rtd",,RTD("tt.rtd",,"Inst","ASX",E22),"ask"))</f>
        <v>#N/A</v>
      </c>
      <c r="I22" s="1" t="s">
        <v>19</v>
      </c>
      <c r="J22" cm="1">
        <f t="array" ref="J22">IFERROR(
  _xlfn.SWITCH(
    $B$2,
    "vwap", ROUND(
      (RTD("tt.rtd",,RTD("tt.rtd",,"Inst","ASX",I22),"BidQty") * RTD("tt.rtd",,RTD("tt.rtd",,"Inst","ASX",I22),"Ask") +
       RTD("tt.rtd",,RTD("tt.rtd",,"Inst","ASX",I22),"AskQty") * RTD("tt.rtd",,RTD("tt.rtd",,"Inst","ASX",I22),"Bid")) /
      (RTD("tt.rtd",,RTD("tt.rtd",,"Inst","ASX",I22),"BidQty") + RTD("tt.rtd",,RTD("tt.rtd",,"Inst","ASX",I22),"AskQty")),
      3
    ),
    "settle", RTD("tt.rtd",,RTD("tt.rtd",,"Inst","ASX",I22),"Settle"),
    "mid", ROUND(
      (RTD("tt.rtd",,RTD("tt.rtd",,"Inst","ASX",I22),"Bid") + RTD("tt.rtd",,RTD("tt.rtd",,"Inst","ASX",I22),"Ask")) / 2,
      3
    ),
    0
  ),
  0
)</f>
        <v>0</v>
      </c>
      <c r="K22" t="e">
        <f>VALUE(RTD("tt.rtd",,RTD("tt.rtd",,"Inst","ASX",I22),"bid"))</f>
        <v>#N/A</v>
      </c>
      <c r="L22" t="e">
        <f>VALUE(RTD("tt.rtd",,RTD("tt.rtd",,"Inst","ASX",I22),"ask"))</f>
        <v>#N/A</v>
      </c>
      <c r="O22" s="11" t="str">
        <f t="shared" si="4"/>
        <v>IRZ5Z6-IRH6Z6</v>
      </c>
      <c r="P22" s="11"/>
      <c r="Q22" s="11" t="e">
        <f t="shared" si="5"/>
        <v>#N/A</v>
      </c>
      <c r="R22" s="11">
        <v>1</v>
      </c>
      <c r="S22" s="11">
        <v>0</v>
      </c>
      <c r="T22" s="11">
        <v>0</v>
      </c>
      <c r="U22" s="11">
        <v>0</v>
      </c>
      <c r="V22" s="11" t="b">
        <f>IFERROR(
    IF(AND(
        VALUE(RTD("tt.rtd",,RTD("tt.rtd",,"Inst","ASX",I22),"bidqty")) / VALUE(RTD("tt.rtd",,RTD("tt.rtd",,"Inst","ASX",I22),"askqty")) &gt; $V$1,
        VALUE(RTD("tt.rtd",,RTD("tt.rtd",,"Inst","ASX",I22),"bidqty")) - VALUE(RTD("tt.rtd",,RTD("tt.rtd",,"Inst","ASX",I22),"askqty")) &gt; $V$2,
        N22 = TRUE
    ), TRUE, FALSE),
    FALSE
)</f>
        <v>0</v>
      </c>
      <c r="W22" s="11" t="s">
        <v>14</v>
      </c>
      <c r="X22" s="13" t="b">
        <v>0</v>
      </c>
      <c r="Y22" s="14" t="s">
        <v>147</v>
      </c>
    </row>
    <row r="23" spans="1:25" x14ac:dyDescent="0.2">
      <c r="A23" s="1" t="s">
        <v>2</v>
      </c>
      <c r="B23" cm="1">
        <f t="array" ref="B23">IFERROR(
  _xlfn.SWITCH(
    $B$2,
    "vwap", ROUND(
      (RTD("tt.rtd",,RTD("tt.rtd",,"Inst","ASX",A23),"BidQty") * RTD("tt.rtd",,RTD("tt.rtd",,"Inst","ASX",A23),"Ask") +
       RTD("tt.rtd",,RTD("tt.rtd",,"Inst","ASX",A23),"AskQty") * RTD("tt.rtd",,RTD("tt.rtd",,"Inst","ASX",A23),"Bid")) /
      (RTD("tt.rtd",,RTD("tt.rtd",,"Inst","ASX",A23),"BidQty") + RTD("tt.rtd",,RTD("tt.rtd",,"Inst","ASX",A23),"AskQty")),
      3
    ),
    "settle", RTD("tt.rtd",,RTD("tt.rtd",,"Inst","ASX",A23),"Settle"),
    "mid", ROUND(
      (RTD("tt.rtd",,RTD("tt.rtd",,"Inst","ASX",A23),"Bid") + RTD("tt.rtd",,RTD("tt.rtd",,"Inst","ASX",A23),"Ask")) / 2,
      3
    ),
    0
  ),
  0
)</f>
        <v>0</v>
      </c>
      <c r="C23" t="e">
        <f>VALUE(RTD("tt.rtd",,RTD("tt.rtd",,"Inst","ASX",A23),"bid"))</f>
        <v>#N/A</v>
      </c>
      <c r="D23" t="e">
        <f>VALUE(RTD("tt.rtd",,RTD("tt.rtd",,"Inst","ASX",A23),"ask"))</f>
        <v>#N/A</v>
      </c>
      <c r="E23" s="1" t="s">
        <v>93</v>
      </c>
      <c r="F23" cm="1">
        <f t="array" ref="F23">IFERROR(
  _xlfn.SWITCH(
    $B$2,
    "vwap", ROUND(
      (RTD("tt.rtd",,RTD("tt.rtd",,"Inst","ASX",E23),"BidQty") * RTD("tt.rtd",,RTD("tt.rtd",,"Inst","ASX",E23),"Ask") +
       RTD("tt.rtd",,RTD("tt.rtd",,"Inst","ASX",E23),"AskQty") * RTD("tt.rtd",,RTD("tt.rtd",,"Inst","ASX",E23),"Bid")) /
      (RTD("tt.rtd",,RTD("tt.rtd",,"Inst","ASX",E23),"BidQty") + RTD("tt.rtd",,RTD("tt.rtd",,"Inst","ASX",E23),"AskQty")),
      3
    ),
    "settle", RTD("tt.rtd",,RTD("tt.rtd",,"Inst","ASX",E23),"Settle"),
    "mid", ROUND(
      (RTD("tt.rtd",,RTD("tt.rtd",,"Inst","ASX",E23),"Bid") + RTD("tt.rtd",,RTD("tt.rtd",,"Inst","ASX",E23),"Ask")) / 2,
      3
    ),
    0
  ),
  0
)</f>
        <v>0</v>
      </c>
      <c r="G23" t="e">
        <f>VALUE(RTD("tt.rtd",,RTD("tt.rtd",,"Inst","ASX",E23),"bid"))</f>
        <v>#N/A</v>
      </c>
      <c r="H23" t="e">
        <f>VALUE(RTD("tt.rtd",,RTD("tt.rtd",,"Inst","ASX",E23),"ask"))</f>
        <v>#N/A</v>
      </c>
      <c r="I23" s="1" t="s">
        <v>22</v>
      </c>
      <c r="J23" cm="1">
        <f t="array" ref="J23">IFERROR(
  _xlfn.SWITCH(
    $B$2,
    "vwap", ROUND(
      (RTD("tt.rtd",,RTD("tt.rtd",,"Inst","ASX",I23),"BidQty") * RTD("tt.rtd",,RTD("tt.rtd",,"Inst","ASX",I23),"Ask") +
       RTD("tt.rtd",,RTD("tt.rtd",,"Inst","ASX",I23),"AskQty") * RTD("tt.rtd",,RTD("tt.rtd",,"Inst","ASX",I23),"Bid")) /
      (RTD("tt.rtd",,RTD("tt.rtd",,"Inst","ASX",I23),"BidQty") + RTD("tt.rtd",,RTD("tt.rtd",,"Inst","ASX",I23),"AskQty")),
      3
    ),
    "settle", RTD("tt.rtd",,RTD("tt.rtd",,"Inst","ASX",I23),"Settle"),
    "mid", ROUND(
      (RTD("tt.rtd",,RTD("tt.rtd",,"Inst","ASX",I23),"Bid") + RTD("tt.rtd",,RTD("tt.rtd",,"Inst","ASX",I23),"Ask")) / 2,
      3
    ),
    0
  ),
  0
)</f>
        <v>0</v>
      </c>
      <c r="K23" t="e">
        <f>VALUE(RTD("tt.rtd",,RTD("tt.rtd",,"Inst","ASX",I23),"bid"))</f>
        <v>#N/A</v>
      </c>
      <c r="L23" t="e">
        <f>VALUE(RTD("tt.rtd",,RTD("tt.rtd",,"Inst","ASX",I23),"ask"))</f>
        <v>#N/A</v>
      </c>
      <c r="O23" s="11" t="str">
        <f t="shared" si="4"/>
        <v>IRH6H7-IRM6H7</v>
      </c>
      <c r="P23" s="11"/>
      <c r="Q23" s="11" t="e">
        <f t="shared" si="5"/>
        <v>#N/A</v>
      </c>
      <c r="R23" s="11">
        <v>1</v>
      </c>
      <c r="S23" s="11">
        <v>0</v>
      </c>
      <c r="T23" s="11">
        <v>0</v>
      </c>
      <c r="U23" s="11">
        <v>0</v>
      </c>
      <c r="V23" s="11" t="b">
        <f>IFERROR(
    IF(AND(
        VALUE(RTD("tt.rtd",,RTD("tt.rtd",,"Inst","ASX",I23),"bidqty")) / VALUE(RTD("tt.rtd",,RTD("tt.rtd",,"Inst","ASX",I23),"askqty")) &gt; $V$1,
        VALUE(RTD("tt.rtd",,RTD("tt.rtd",,"Inst","ASX",I23),"bidqty")) - VALUE(RTD("tt.rtd",,RTD("tt.rtd",,"Inst","ASX",I23),"askqty")) &gt; $V$2,
        N23 = TRUE
    ), TRUE, FALSE),
    FALSE
)</f>
        <v>0</v>
      </c>
      <c r="W23" s="11" t="s">
        <v>14</v>
      </c>
      <c r="X23" s="13" t="b">
        <v>0</v>
      </c>
      <c r="Y23" s="14" t="s">
        <v>147</v>
      </c>
    </row>
    <row r="24" spans="1:25" x14ac:dyDescent="0.2">
      <c r="A24" s="1" t="s">
        <v>3</v>
      </c>
      <c r="B24" cm="1">
        <f t="array" ref="B24">IFERROR(
  _xlfn.SWITCH(
    $B$2,
    "vwap", ROUND(
      (RTD("tt.rtd",,RTD("tt.rtd",,"Inst","ASX",A24),"BidQty") * RTD("tt.rtd",,RTD("tt.rtd",,"Inst","ASX",A24),"Ask") +
       RTD("tt.rtd",,RTD("tt.rtd",,"Inst","ASX",A24),"AskQty") * RTD("tt.rtd",,RTD("tt.rtd",,"Inst","ASX",A24),"Bid")) /
      (RTD("tt.rtd",,RTD("tt.rtd",,"Inst","ASX",A24),"BidQty") + RTD("tt.rtd",,RTD("tt.rtd",,"Inst","ASX",A24),"AskQty")),
      3
    ),
    "settle", RTD("tt.rtd",,RTD("tt.rtd",,"Inst","ASX",A24),"Settle"),
    "mid", ROUND(
      (RTD("tt.rtd",,RTD("tt.rtd",,"Inst","ASX",A24),"Bid") + RTD("tt.rtd",,RTD("tt.rtd",,"Inst","ASX",A24),"Ask")) / 2,
      3
    ),
    0
  ),
  0
)</f>
        <v>0</v>
      </c>
      <c r="C24" t="e">
        <f>VALUE(RTD("tt.rtd",,RTD("tt.rtd",,"Inst","ASX",A24),"bid"))</f>
        <v>#N/A</v>
      </c>
      <c r="D24" t="e">
        <f>VALUE(RTD("tt.rtd",,RTD("tt.rtd",,"Inst","ASX",A24),"ask"))</f>
        <v>#N/A</v>
      </c>
      <c r="E24" s="1" t="s">
        <v>95</v>
      </c>
      <c r="F24" cm="1">
        <f t="array" ref="F24">IFERROR(
  _xlfn.SWITCH(
    $B$2,
    "vwap", ROUND(
      (RTD("tt.rtd",,RTD("tt.rtd",,"Inst","ASX",E24),"BidQty") * RTD("tt.rtd",,RTD("tt.rtd",,"Inst","ASX",E24),"Ask") +
       RTD("tt.rtd",,RTD("tt.rtd",,"Inst","ASX",E24),"AskQty") * RTD("tt.rtd",,RTD("tt.rtd",,"Inst","ASX",E24),"Bid")) /
      (RTD("tt.rtd",,RTD("tt.rtd",,"Inst","ASX",E24),"BidQty") + RTD("tt.rtd",,RTD("tt.rtd",,"Inst","ASX",E24),"AskQty")),
      3
    ),
    "settle", RTD("tt.rtd",,RTD("tt.rtd",,"Inst","ASX",E24),"Settle"),
    "mid", ROUND(
      (RTD("tt.rtd",,RTD("tt.rtd",,"Inst","ASX",E24),"Bid") + RTD("tt.rtd",,RTD("tt.rtd",,"Inst","ASX",E24),"Ask")) / 2,
      3
    ),
    0
  ),
  0
)</f>
        <v>0</v>
      </c>
      <c r="G24" t="e">
        <f>VALUE(RTD("tt.rtd",,RTD("tt.rtd",,"Inst","ASX",E24),"bid"))</f>
        <v>#N/A</v>
      </c>
      <c r="H24" t="e">
        <f>VALUE(RTD("tt.rtd",,RTD("tt.rtd",,"Inst","ASX",E24),"ask"))</f>
        <v>#N/A</v>
      </c>
      <c r="I24" s="1" t="s">
        <v>31</v>
      </c>
      <c r="J24" cm="1">
        <f t="array" ref="J24">IFERROR(
  _xlfn.SWITCH(
    $B$2,
    "vwap", ROUND(
      (RTD("tt.rtd",,RTD("tt.rtd",,"Inst","ASX",I24),"BidQty") * RTD("tt.rtd",,RTD("tt.rtd",,"Inst","ASX",I24),"Ask") +
       RTD("tt.rtd",,RTD("tt.rtd",,"Inst","ASX",I24),"AskQty") * RTD("tt.rtd",,RTD("tt.rtd",,"Inst","ASX",I24),"Bid")) /
      (RTD("tt.rtd",,RTD("tt.rtd",,"Inst","ASX",I24),"BidQty") + RTD("tt.rtd",,RTD("tt.rtd",,"Inst","ASX",I24),"AskQty")),
      3
    ),
    "settle", RTD("tt.rtd",,RTD("tt.rtd",,"Inst","ASX",I24),"Settle"),
    "mid", ROUND(
      (RTD("tt.rtd",,RTD("tt.rtd",,"Inst","ASX",I24),"Bid") + RTD("tt.rtd",,RTD("tt.rtd",,"Inst","ASX",I24),"Ask")) / 2,
      3
    ),
    0
  ),
  0
)</f>
        <v>0</v>
      </c>
      <c r="K24" t="e">
        <f>VALUE(RTD("tt.rtd",,RTD("tt.rtd",,"Inst","ASX",I24),"bid"))</f>
        <v>#N/A</v>
      </c>
      <c r="L24" t="e">
        <f>VALUE(RTD("tt.rtd",,RTD("tt.rtd",,"Inst","ASX",I24),"ask"))</f>
        <v>#N/A</v>
      </c>
      <c r="O24" s="11" t="str">
        <f t="shared" si="4"/>
        <v>IRM6M7-IRU6M7</v>
      </c>
      <c r="P24" s="11"/>
      <c r="Q24" s="11" t="e">
        <f t="shared" si="5"/>
        <v>#N/A</v>
      </c>
      <c r="R24" s="11">
        <v>1</v>
      </c>
      <c r="S24" s="11">
        <v>0</v>
      </c>
      <c r="T24" s="11">
        <v>0</v>
      </c>
      <c r="U24" s="11">
        <v>0</v>
      </c>
      <c r="V24" s="11" t="b">
        <f>IFERROR(
    IF(AND(
        VALUE(RTD("tt.rtd",,RTD("tt.rtd",,"Inst","ASX",I24),"bidqty")) / VALUE(RTD("tt.rtd",,RTD("tt.rtd",,"Inst","ASX",I24),"askqty")) &gt; $V$1,
        VALUE(RTD("tt.rtd",,RTD("tt.rtd",,"Inst","ASX",I24),"bidqty")) - VALUE(RTD("tt.rtd",,RTD("tt.rtd",,"Inst","ASX",I24),"askqty")) &gt; $V$2,
        N24 = TRUE
    ), TRUE, FALSE),
    FALSE
)</f>
        <v>0</v>
      </c>
      <c r="W24" s="11" t="s">
        <v>14</v>
      </c>
      <c r="X24" s="13" t="b">
        <v>0</v>
      </c>
      <c r="Y24" s="14" t="s">
        <v>147</v>
      </c>
    </row>
    <row r="25" spans="1:25" x14ac:dyDescent="0.2">
      <c r="A25" s="1" t="s">
        <v>7</v>
      </c>
      <c r="B25" cm="1">
        <f t="array" ref="B25">IFERROR(
  _xlfn.SWITCH(
    $B$2,
    "vwap", ROUND(
      (RTD("tt.rtd",,RTD("tt.rtd",,"Inst","ASX",A25),"BidQty") * RTD("tt.rtd",,RTD("tt.rtd",,"Inst","ASX",A25),"Ask") +
       RTD("tt.rtd",,RTD("tt.rtd",,"Inst","ASX",A25),"AskQty") * RTD("tt.rtd",,RTD("tt.rtd",,"Inst","ASX",A25),"Bid")) /
      (RTD("tt.rtd",,RTD("tt.rtd",,"Inst","ASX",A25),"BidQty") + RTD("tt.rtd",,RTD("tt.rtd",,"Inst","ASX",A25),"AskQty")),
      3
    ),
    "settle", RTD("tt.rtd",,RTD("tt.rtd",,"Inst","ASX",A25),"Settle"),
    "mid", ROUND(
      (RTD("tt.rtd",,RTD("tt.rtd",,"Inst","ASX",A25),"Bid") + RTD("tt.rtd",,RTD("tt.rtd",,"Inst","ASX",A25),"Ask")) / 2,
      3
    ),
    0
  ),
  0
)</f>
        <v>0</v>
      </c>
      <c r="C25" t="e">
        <f>VALUE(RTD("tt.rtd",,RTD("tt.rtd",,"Inst","ASX",A25),"bid"))</f>
        <v>#N/A</v>
      </c>
      <c r="D25" t="e">
        <f>VALUE(RTD("tt.rtd",,RTD("tt.rtd",,"Inst","ASX",A25),"ask"))</f>
        <v>#N/A</v>
      </c>
      <c r="E25" s="1" t="s">
        <v>97</v>
      </c>
      <c r="F25" cm="1">
        <f t="array" ref="F25">IFERROR(
  _xlfn.SWITCH(
    $B$2,
    "vwap", ROUND(
      (RTD("tt.rtd",,RTD("tt.rtd",,"Inst","ASX",E25),"BidQty") * RTD("tt.rtd",,RTD("tt.rtd",,"Inst","ASX",E25),"Ask") +
       RTD("tt.rtd",,RTD("tt.rtd",,"Inst","ASX",E25),"AskQty") * RTD("tt.rtd",,RTD("tt.rtd",,"Inst","ASX",E25),"Bid")) /
      (RTD("tt.rtd",,RTD("tt.rtd",,"Inst","ASX",E25),"BidQty") + RTD("tt.rtd",,RTD("tt.rtd",,"Inst","ASX",E25),"AskQty")),
      3
    ),
    "settle", RTD("tt.rtd",,RTD("tt.rtd",,"Inst","ASX",E25),"Settle"),
    "mid", ROUND(
      (RTD("tt.rtd",,RTD("tt.rtd",,"Inst","ASX",E25),"Bid") + RTD("tt.rtd",,RTD("tt.rtd",,"Inst","ASX",E25),"Ask")) / 2,
      3
    ),
    0
  ),
  0
)</f>
        <v>0</v>
      </c>
      <c r="G25" t="e">
        <f>VALUE(RTD("tt.rtd",,RTD("tt.rtd",,"Inst","ASX",E25),"bid"))</f>
        <v>#N/A</v>
      </c>
      <c r="H25" t="e">
        <f>VALUE(RTD("tt.rtd",,RTD("tt.rtd",,"Inst","ASX",E25),"ask"))</f>
        <v>#N/A</v>
      </c>
      <c r="I25" s="1" t="s">
        <v>65</v>
      </c>
      <c r="J25" cm="1">
        <f t="array" ref="J25">IFERROR(
  _xlfn.SWITCH(
    $B$2,
    "vwap", ROUND(
      (RTD("tt.rtd",,RTD("tt.rtd",,"Inst","ASX",I25),"BidQty") * RTD("tt.rtd",,RTD("tt.rtd",,"Inst","ASX",I25),"Ask") +
       RTD("tt.rtd",,RTD("tt.rtd",,"Inst","ASX",I25),"AskQty") * RTD("tt.rtd",,RTD("tt.rtd",,"Inst","ASX",I25),"Bid")) /
      (RTD("tt.rtd",,RTD("tt.rtd",,"Inst","ASX",I25),"BidQty") + RTD("tt.rtd",,RTD("tt.rtd",,"Inst","ASX",I25),"AskQty")),
      3
    ),
    "settle", RTD("tt.rtd",,RTD("tt.rtd",,"Inst","ASX",I25),"Settle"),
    "mid", ROUND(
      (RTD("tt.rtd",,RTD("tt.rtd",,"Inst","ASX",I25),"Bid") + RTD("tt.rtd",,RTD("tt.rtd",,"Inst","ASX",I25),"Ask")) / 2,
      3
    ),
    0
  ),
  0
)</f>
        <v>0</v>
      </c>
      <c r="K25" t="e">
        <f>VALUE(RTD("tt.rtd",,RTD("tt.rtd",,"Inst","ASX",I25),"bid"))</f>
        <v>#N/A</v>
      </c>
      <c r="L25" t="e">
        <f>VALUE(RTD("tt.rtd",,RTD("tt.rtd",,"Inst","ASX",I25),"ask"))</f>
        <v>#N/A</v>
      </c>
      <c r="O25" s="11" t="str">
        <f t="shared" si="4"/>
        <v>IRU6U7-IRZ6U7</v>
      </c>
      <c r="P25" s="11"/>
      <c r="Q25" s="11" t="e">
        <f t="shared" si="5"/>
        <v>#N/A</v>
      </c>
      <c r="R25" s="11">
        <v>1</v>
      </c>
      <c r="S25" s="11">
        <v>0</v>
      </c>
      <c r="T25" s="11">
        <v>0</v>
      </c>
      <c r="U25" s="11">
        <v>0</v>
      </c>
      <c r="V25" s="11" t="b">
        <f>IFERROR(
    IF(AND(
        VALUE(RTD("tt.rtd",,RTD("tt.rtd",,"Inst","ASX",I25),"bidqty")) / VALUE(RTD("tt.rtd",,RTD("tt.rtd",,"Inst","ASX",I25),"askqty")) &gt; $V$1,
        VALUE(RTD("tt.rtd",,RTD("tt.rtd",,"Inst","ASX",I25),"bidqty")) - VALUE(RTD("tt.rtd",,RTD("tt.rtd",,"Inst","ASX",I25),"askqty")) &gt; $V$2,
        N25 = TRUE
    ), TRUE, FALSE),
    FALSE
)</f>
        <v>0</v>
      </c>
      <c r="W25" s="11" t="s">
        <v>14</v>
      </c>
      <c r="X25" s="13" t="b">
        <v>0</v>
      </c>
      <c r="Y25" s="14" t="s">
        <v>147</v>
      </c>
    </row>
    <row r="26" spans="1:25" x14ac:dyDescent="0.2">
      <c r="A26" s="1" t="s">
        <v>69</v>
      </c>
      <c r="B26" cm="1">
        <f t="array" ref="B26">IFERROR(
  _xlfn.SWITCH(
    $B$2,
    "vwap", ROUND(
      (RTD("tt.rtd",,RTD("tt.rtd",,"Inst","ASX",A26),"BidQty") * RTD("tt.rtd",,RTD("tt.rtd",,"Inst","ASX",A26),"Ask") +
       RTD("tt.rtd",,RTD("tt.rtd",,"Inst","ASX",A26),"AskQty") * RTD("tt.rtd",,RTD("tt.rtd",,"Inst","ASX",A26),"Bid")) /
      (RTD("tt.rtd",,RTD("tt.rtd",,"Inst","ASX",A26),"BidQty") + RTD("tt.rtd",,RTD("tt.rtd",,"Inst","ASX",A26),"AskQty")),
      3
    ),
    "settle", RTD("tt.rtd",,RTD("tt.rtd",,"Inst","ASX",A26),"Settle"),
    "mid", ROUND(
      (RTD("tt.rtd",,RTD("tt.rtd",,"Inst","ASX",A26),"Bid") + RTD("tt.rtd",,RTD("tt.rtd",,"Inst","ASX",A26),"Ask")) / 2,
      3
    ),
    0
  ),
  0
)</f>
        <v>0</v>
      </c>
      <c r="C26" t="e">
        <f>VALUE(RTD("tt.rtd",,RTD("tt.rtd",,"Inst","ASX",A26),"bid"))</f>
        <v>#N/A</v>
      </c>
      <c r="D26" t="e">
        <f>VALUE(RTD("tt.rtd",,RTD("tt.rtd",,"Inst","ASX",A26),"ask"))</f>
        <v>#N/A</v>
      </c>
      <c r="E26" s="1" t="s">
        <v>151</v>
      </c>
      <c r="F26" cm="1">
        <f t="array" ref="F26">IFERROR(
  _xlfn.SWITCH(
    $B$2,
    "vwap", ROUND(
      (RTD("tt.rtd",,RTD("tt.rtd",,"Inst","ASX",E26),"BidQty") * RTD("tt.rtd",,RTD("tt.rtd",,"Inst","ASX",E26),"Ask") +
       RTD("tt.rtd",,RTD("tt.rtd",,"Inst","ASX",E26),"AskQty") * RTD("tt.rtd",,RTD("tt.rtd",,"Inst","ASX",E26),"Bid")) /
      (RTD("tt.rtd",,RTD("tt.rtd",,"Inst","ASX",E26),"BidQty") + RTD("tt.rtd",,RTD("tt.rtd",,"Inst","ASX",E26),"AskQty")),
      3
    ),
    "settle", RTD("tt.rtd",,RTD("tt.rtd",,"Inst","ASX",E26),"Settle"),
    "mid", ROUND(
      (RTD("tt.rtd",,RTD("tt.rtd",,"Inst","ASX",E26),"Bid") + RTD("tt.rtd",,RTD("tt.rtd",,"Inst","ASX",E26),"Ask")) / 2,
      3
    ),
    0
  ),
  0
)</f>
        <v>0</v>
      </c>
      <c r="G26" t="e">
        <f>VALUE(RTD("tt.rtd",,RTD("tt.rtd",,"Inst","ASX",E26),"bid"))</f>
        <v>#N/A</v>
      </c>
      <c r="H26" t="e">
        <f>VALUE(RTD("tt.rtd",,RTD("tt.rtd",,"Inst","ASX",E26),"ask"))</f>
        <v>#N/A</v>
      </c>
      <c r="I26" s="1" t="s">
        <v>67</v>
      </c>
      <c r="J26" cm="1">
        <f t="array" ref="J26">IFERROR(
  _xlfn.SWITCH(
    $B$2,
    "vwap", ROUND(
      (RTD("tt.rtd",,RTD("tt.rtd",,"Inst","ASX",I26),"BidQty") * RTD("tt.rtd",,RTD("tt.rtd",,"Inst","ASX",I26),"Ask") +
       RTD("tt.rtd",,RTD("tt.rtd",,"Inst","ASX",I26),"AskQty") * RTD("tt.rtd",,RTD("tt.rtd",,"Inst","ASX",I26),"Bid")) /
      (RTD("tt.rtd",,RTD("tt.rtd",,"Inst","ASX",I26),"BidQty") + RTD("tt.rtd",,RTD("tt.rtd",,"Inst","ASX",I26),"AskQty")),
      3
    ),
    "settle", RTD("tt.rtd",,RTD("tt.rtd",,"Inst","ASX",I26),"Settle"),
    "mid", ROUND(
      (RTD("tt.rtd",,RTD("tt.rtd",,"Inst","ASX",I26),"Bid") + RTD("tt.rtd",,RTD("tt.rtd",,"Inst","ASX",I26),"Ask")) / 2,
      3
    ),
    0
  ),
  0
)</f>
        <v>0</v>
      </c>
      <c r="K26" t="e">
        <f>VALUE(RTD("tt.rtd",,RTD("tt.rtd",,"Inst","ASX",I26),"bid"))</f>
        <v>#N/A</v>
      </c>
      <c r="L26" t="e">
        <f>VALUE(RTD("tt.rtd",,RTD("tt.rtd",,"Inst","ASX",I26),"ask"))</f>
        <v>#N/A</v>
      </c>
      <c r="O26" s="11" t="str">
        <f t="shared" si="4"/>
        <v>IRZ6Z7-IRH7Z7</v>
      </c>
      <c r="P26" s="11"/>
      <c r="Q26" s="11" t="e">
        <f t="shared" si="5"/>
        <v>#N/A</v>
      </c>
      <c r="R26" s="11">
        <v>1</v>
      </c>
      <c r="S26" s="11">
        <v>0</v>
      </c>
      <c r="T26" s="11">
        <v>0</v>
      </c>
      <c r="U26" s="11">
        <v>0</v>
      </c>
      <c r="V26" s="11" t="b">
        <f>IFERROR(
    IF(AND(
        VALUE(RTD("tt.rtd",,RTD("tt.rtd",,"Inst","ASX",I25),"bidqty")) / VALUE(RTD("tt.rtd",,RTD("tt.rtd",,"Inst","ASX",I25),"askqty")) &gt; $V$1,
        VALUE(RTD("tt.rtd",,RTD("tt.rtd",,"Inst","ASX",I25),"bidqty")) - VALUE(RTD("tt.rtd",,RTD("tt.rtd",,"Inst","ASX",I25),"askqty")) &gt; $V$2,
        N26 = TRUE
    ), TRUE, FALSE),
    FALSE
)</f>
        <v>0</v>
      </c>
      <c r="W26" s="11" t="s">
        <v>14</v>
      </c>
      <c r="X26" s="13" t="b">
        <v>0</v>
      </c>
      <c r="Y26" s="14" t="s">
        <v>147</v>
      </c>
    </row>
    <row r="27" spans="1:25" x14ac:dyDescent="0.2">
      <c r="O27" s="11" t="str">
        <f>O20</f>
        <v>IRM5M6-IRU5M6</v>
      </c>
      <c r="P27" s="11"/>
      <c r="Q27" s="11" t="e">
        <f>L20</f>
        <v>#N/A</v>
      </c>
      <c r="R27" s="11">
        <v>1</v>
      </c>
      <c r="S27" s="11">
        <v>0</v>
      </c>
      <c r="T27" s="11">
        <v>0</v>
      </c>
      <c r="U27" s="11">
        <v>0</v>
      </c>
      <c r="V27" s="11" t="b">
        <f>IFERROR(
    IF(AND(
        VALUE(RTD("tt.rtd",,RTD("tt.rtd",,"Inst","ASX",I20),"askqty")) / VALUE(RTD("tt.rtd",,RTD("tt.rtd",,"Inst","ASX",I20),"bidqty")) &gt; $V$1,
        VALUE(RTD("tt.rtd",,RTD("tt.rtd",,"Inst","ASX",I20),"askqty")) - VALUE(RTD("tt.rtd",,RTD("tt.rtd",,"Inst","ASX",I20),"bidqty")) &gt; $V$2,
        N20 = TRUE
    ), TRUE, FALSE),
    FALSE
)</f>
        <v>0</v>
      </c>
      <c r="W27" s="11" t="s">
        <v>39</v>
      </c>
      <c r="X27" s="13" t="b">
        <v>0</v>
      </c>
      <c r="Y27" s="14" t="s">
        <v>147</v>
      </c>
    </row>
    <row r="28" spans="1:25" x14ac:dyDescent="0.2">
      <c r="O28" s="11" t="str">
        <f t="shared" ref="O28:O33" si="6">O21</f>
        <v>IRU5U6-IRZ5U6</v>
      </c>
      <c r="P28" s="11"/>
      <c r="Q28" s="11" t="e">
        <f t="shared" ref="Q28:Q33" si="7">L21</f>
        <v>#N/A</v>
      </c>
      <c r="R28" s="11">
        <v>1</v>
      </c>
      <c r="S28" s="11">
        <v>0</v>
      </c>
      <c r="T28" s="11">
        <v>0</v>
      </c>
      <c r="U28" s="11">
        <v>0</v>
      </c>
      <c r="V28" s="11" t="b">
        <f>IFERROR(
    IF(AND(
        VALUE(RTD("tt.rtd",,RTD("tt.rtd",,"Inst","ASX",I21),"askqty")) / VALUE(RTD("tt.rtd",,RTD("tt.rtd",,"Inst","ASX",I21),"bidqty")) &gt; $V$1,
        VALUE(RTD("tt.rtd",,RTD("tt.rtd",,"Inst","ASX",I21),"askqty")) - VALUE(RTD("tt.rtd",,RTD("tt.rtd",,"Inst","ASX",I21),"bidqty")) &gt; $V$2,
        N21 = TRUE
    ), TRUE, FALSE),
    FALSE
)</f>
        <v>0</v>
      </c>
      <c r="W28" s="11" t="s">
        <v>39</v>
      </c>
      <c r="X28" s="13" t="b">
        <v>0</v>
      </c>
      <c r="Y28" s="14" t="s">
        <v>147</v>
      </c>
    </row>
    <row r="29" spans="1:25" x14ac:dyDescent="0.2">
      <c r="O29" s="11" t="str">
        <f t="shared" si="6"/>
        <v>IRZ5Z6-IRH6Z6</v>
      </c>
      <c r="P29" s="11"/>
      <c r="Q29" s="11" t="e">
        <f t="shared" si="7"/>
        <v>#N/A</v>
      </c>
      <c r="R29" s="11">
        <v>1</v>
      </c>
      <c r="S29" s="11">
        <v>0</v>
      </c>
      <c r="T29" s="11">
        <v>0</v>
      </c>
      <c r="U29" s="11">
        <v>0</v>
      </c>
      <c r="V29" s="11" t="b">
        <f>IFERROR(
    IF(AND(
        VALUE(RTD("tt.rtd",,RTD("tt.rtd",,"Inst","ASX",I22),"askqty")) / VALUE(RTD("tt.rtd",,RTD("tt.rtd",,"Inst","ASX",I22),"bidqty")) &gt; $V$1,
        VALUE(RTD("tt.rtd",,RTD("tt.rtd",,"Inst","ASX",I22),"askqty")) - VALUE(RTD("tt.rtd",,RTD("tt.rtd",,"Inst","ASX",I22),"bidqty")) &gt; $V$2,
        N22 = TRUE
    ), TRUE, FALSE),
    FALSE
)</f>
        <v>0</v>
      </c>
      <c r="W29" s="11" t="s">
        <v>39</v>
      </c>
      <c r="X29" s="13" t="b">
        <v>0</v>
      </c>
      <c r="Y29" s="14" t="s">
        <v>147</v>
      </c>
    </row>
    <row r="30" spans="1:25" x14ac:dyDescent="0.2">
      <c r="O30" s="11" t="str">
        <f t="shared" si="6"/>
        <v>IRH6H7-IRM6H7</v>
      </c>
      <c r="P30" s="11"/>
      <c r="Q30" s="11" t="e">
        <f t="shared" si="7"/>
        <v>#N/A</v>
      </c>
      <c r="R30" s="11">
        <v>1</v>
      </c>
      <c r="S30" s="11">
        <v>0</v>
      </c>
      <c r="T30" s="11">
        <v>0</v>
      </c>
      <c r="U30" s="11">
        <v>0</v>
      </c>
      <c r="V30" s="11" t="b">
        <f>IFERROR(
    IF(AND(
        VALUE(RTD("tt.rtd",,RTD("tt.rtd",,"Inst","ASX",I23),"askqty")) / VALUE(RTD("tt.rtd",,RTD("tt.rtd",,"Inst","ASX",I23),"bidqty")) &gt; $V$1,
        VALUE(RTD("tt.rtd",,RTD("tt.rtd",,"Inst","ASX",I23),"askqty")) - VALUE(RTD("tt.rtd",,RTD("tt.rtd",,"Inst","ASX",I23),"bidqty")) &gt; $V$2,
        N23 = TRUE
    ), TRUE, FALSE),
    FALSE
)</f>
        <v>0</v>
      </c>
      <c r="W30" s="11" t="s">
        <v>39</v>
      </c>
      <c r="X30" s="13" t="b">
        <v>0</v>
      </c>
      <c r="Y30" s="14" t="s">
        <v>147</v>
      </c>
    </row>
    <row r="31" spans="1:25" x14ac:dyDescent="0.2">
      <c r="O31" s="11" t="str">
        <f t="shared" si="6"/>
        <v>IRM6M7-IRU6M7</v>
      </c>
      <c r="P31" s="11"/>
      <c r="Q31" s="11" t="e">
        <f t="shared" si="7"/>
        <v>#N/A</v>
      </c>
      <c r="R31" s="11">
        <v>1</v>
      </c>
      <c r="S31" s="11">
        <v>0</v>
      </c>
      <c r="T31" s="11">
        <v>0</v>
      </c>
      <c r="U31" s="11">
        <v>0</v>
      </c>
      <c r="V31" s="11" t="b">
        <f>IFERROR(
    IF(AND(
        VALUE(RTD("tt.rtd",,RTD("tt.rtd",,"Inst","ASX",I24),"askqty")) / VALUE(RTD("tt.rtd",,RTD("tt.rtd",,"Inst","ASX",I24),"bidqty")) &gt; $V$1,
        VALUE(RTD("tt.rtd",,RTD("tt.rtd",,"Inst","ASX",I24),"askqty")) - VALUE(RTD("tt.rtd",,RTD("tt.rtd",,"Inst","ASX",I24),"bidqty")) &gt; $V$2,
        N24 = TRUE
    ), TRUE, FALSE),
    FALSE
)</f>
        <v>0</v>
      </c>
      <c r="W31" s="11" t="s">
        <v>39</v>
      </c>
      <c r="X31" s="13" t="b">
        <v>0</v>
      </c>
      <c r="Y31" s="14" t="s">
        <v>147</v>
      </c>
    </row>
    <row r="32" spans="1:25" x14ac:dyDescent="0.2">
      <c r="O32" s="11" t="str">
        <f t="shared" si="6"/>
        <v>IRU6U7-IRZ6U7</v>
      </c>
      <c r="P32" s="11"/>
      <c r="Q32" s="11" t="e">
        <f t="shared" si="7"/>
        <v>#N/A</v>
      </c>
      <c r="R32" s="11">
        <v>1</v>
      </c>
      <c r="S32" s="11">
        <v>0</v>
      </c>
      <c r="T32" s="11">
        <v>0</v>
      </c>
      <c r="U32" s="11">
        <v>0</v>
      </c>
      <c r="V32" s="11" t="b">
        <f>IFERROR(
    IF(AND(
        VALUE(RTD("tt.rtd",,RTD("tt.rtd",,"Inst","ASX",I25),"askqty")) / VALUE(RTD("tt.rtd",,RTD("tt.rtd",,"Inst","ASX",I25),"bidqty")) &gt; $V$1,
        VALUE(RTD("tt.rtd",,RTD("tt.rtd",,"Inst","ASX",I25),"askqty")) - VALUE(RTD("tt.rtd",,RTD("tt.rtd",,"Inst","ASX",I25),"bidqty")) &gt; $V$2,
        N25 = TRUE
    ), TRUE, FALSE),
    FALSE
)</f>
        <v>0</v>
      </c>
      <c r="W32" s="11" t="s">
        <v>39</v>
      </c>
      <c r="X32" s="13" t="b">
        <v>0</v>
      </c>
      <c r="Y32" s="14" t="s">
        <v>147</v>
      </c>
    </row>
    <row r="33" spans="15:25" x14ac:dyDescent="0.2">
      <c r="O33" s="11" t="str">
        <f t="shared" si="6"/>
        <v>IRZ6Z7-IRH7Z7</v>
      </c>
      <c r="P33" s="11"/>
      <c r="Q33" s="11" t="e">
        <f t="shared" si="7"/>
        <v>#N/A</v>
      </c>
      <c r="R33" s="11">
        <v>1</v>
      </c>
      <c r="S33" s="11">
        <v>0</v>
      </c>
      <c r="T33" s="11">
        <v>0</v>
      </c>
      <c r="U33" s="11">
        <v>0</v>
      </c>
      <c r="V33" s="11" t="b">
        <f>IFERROR(
    IF(AND(
        VALUE(RTD("tt.rtd",,RTD("tt.rtd",,"Inst","ASX",I26),"askqty")) / VALUE(RTD("tt.rtd",,RTD("tt.rtd",,"Inst","ASX",I26),"bidqty")) &gt; $V$1,
        VALUE(RTD("tt.rtd",,RTD("tt.rtd",,"Inst","ASX",I26),"askqty")) - VALUE(RTD("tt.rtd",,RTD("tt.rtd",,"Inst","ASX",I26),"bidqty")) &gt; $V$2,
        N26 = TRUE
    ), TRUE, FALSE),
    FALSE
)</f>
        <v>0</v>
      </c>
      <c r="W33" s="11" t="s">
        <v>39</v>
      </c>
      <c r="X33" s="13" t="b">
        <v>0</v>
      </c>
      <c r="Y33" s="14" t="s">
        <v>147</v>
      </c>
    </row>
  </sheetData>
  <conditionalFormatting sqref="V4:V18 V20:V33">
    <cfRule type="containsText" dxfId="4" priority="3" operator="containsText" text="true">
      <formula>NOT(ISERROR(SEARCH("true",V4)))</formula>
    </cfRule>
  </conditionalFormatting>
  <conditionalFormatting sqref="W5:W18">
    <cfRule type="containsText" dxfId="3" priority="4" operator="containsText" text="Sell">
      <formula>NOT(ISERROR(SEARCH("Sell",W5)))</formula>
    </cfRule>
    <cfRule type="containsText" dxfId="2" priority="5" operator="containsText" text="Buy">
      <formula>NOT(ISERROR(SEARCH("Buy",W5)))</formula>
    </cfRule>
  </conditionalFormatting>
  <conditionalFormatting sqref="W20:W33">
    <cfRule type="containsText" dxfId="1" priority="1" operator="containsText" text="Sell">
      <formula>NOT(ISERROR(SEARCH("Sell",W20)))</formula>
    </cfRule>
    <cfRule type="containsText" dxfId="0" priority="2" operator="containsText" text="Buy">
      <formula>NOT(ISERROR(SEARCH("Buy",W20)))</formula>
    </cfRule>
  </conditionalFormatting>
  <dataValidations count="1">
    <dataValidation type="list" allowBlank="1" showInputMessage="1" showErrorMessage="1" sqref="X5:X18 V5:V18 V20:V33 X20:X33 N5:N18" xr:uid="{393C1113-8891-4904-9830-D69138B135A5}">
      <formula1>$AB$1:$AB$2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88010a-a545-4b28-a462-7e31199952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382D41FC1E74F89EE71C63D9C711A" ma:contentTypeVersion="10" ma:contentTypeDescription="Create a new document." ma:contentTypeScope="" ma:versionID="22f66cf46dfe19bf16b145c0828ff02a">
  <xsd:schema xmlns:xsd="http://www.w3.org/2001/XMLSchema" xmlns:xs="http://www.w3.org/2001/XMLSchema" xmlns:p="http://schemas.microsoft.com/office/2006/metadata/properties" xmlns:ns3="4388010a-a545-4b28-a462-7e31199952f8" targetNamespace="http://schemas.microsoft.com/office/2006/metadata/properties" ma:root="true" ma:fieldsID="aa856f0416a2da92e065da05cfed0ea7" ns3:_="">
    <xsd:import namespace="4388010a-a545-4b28-a462-7e31199952f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8010a-a545-4b28-a462-7e31199952f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DBD26-E86F-4570-8786-1D25F8ABFC36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4388010a-a545-4b28-a462-7e31199952f8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35FF90F-48A9-48C5-9ECC-4AD597C3FD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EB86AF-F73F-4F89-8FC7-9B72CC4E5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88010a-a545-4b28-a462-7e31199952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504</vt:i4>
      </vt:variant>
    </vt:vector>
  </HeadingPairs>
  <TitlesOfParts>
    <vt:vector size="508" baseType="lpstr">
      <vt:lpstr>Sheet1</vt:lpstr>
      <vt:lpstr>fly_structures</vt:lpstr>
      <vt:lpstr>Fills</vt:lpstr>
      <vt:lpstr>Combinations</vt:lpstr>
      <vt:lpstr>TT_Link_C004ba0bd24e64b338511a6f094f9ba5c</vt:lpstr>
      <vt:lpstr>TT_Link_C00fa8a96365f494fa6b3cfba2fe9cbd9</vt:lpstr>
      <vt:lpstr>TT_Link_C010d93f599564f4198dfcd8335ed07b4</vt:lpstr>
      <vt:lpstr>TT_Link_C017dec1667d840a9ad41a5588e69945f</vt:lpstr>
      <vt:lpstr>TT_Link_C02422b8f0dd84a2f83af49518d3683c0</vt:lpstr>
      <vt:lpstr>TT_Link_C033ca42558d043509ac868a4e444436a</vt:lpstr>
      <vt:lpstr>TT_Link_C04e24eafafef4d43ba6027166c648828</vt:lpstr>
      <vt:lpstr>TT_Link_C0564c963bcdf4b2ca6dbaf1e776268c2</vt:lpstr>
      <vt:lpstr>TT_Link_C06a7cd541512442fa93fed8de43b9081</vt:lpstr>
      <vt:lpstr>TT_Link_C06c0942010d04c72afa5c0c9d9936efc</vt:lpstr>
      <vt:lpstr>TT_Link_C071bda5b62004fb68b939eb636c844a4</vt:lpstr>
      <vt:lpstr>TT_Link_C0774ac3c65ef4f30963212faf961d5de</vt:lpstr>
      <vt:lpstr>TT_Link_C08113bc311314498895614a6ba23ec7f</vt:lpstr>
      <vt:lpstr>TT_Link_C09ce12d911704ebb98250a30b659e034</vt:lpstr>
      <vt:lpstr>TT_Link_C0abed97eba0441e69b641c6cd4edf051</vt:lpstr>
      <vt:lpstr>TT_Link_C0acb581177ec40ebada0f4216c7e0bc1</vt:lpstr>
      <vt:lpstr>TT_Link_C0b50d0f3b050499e80b69914b8b4e6a4</vt:lpstr>
      <vt:lpstr>TT_Link_C0b6d4ecff3eb41178529c792e039b337</vt:lpstr>
      <vt:lpstr>TT_Link_C0bd4adc337d946b5843019cc11125653</vt:lpstr>
      <vt:lpstr>TT_Link_C0cd1c29dfeaa4c499938f8416c248ef9</vt:lpstr>
      <vt:lpstr>TT_Link_C0cd51badf8bf405887086758daf2f86d</vt:lpstr>
      <vt:lpstr>TT_Link_C0cd67fe6e1cf493f9224ccd62456698b</vt:lpstr>
      <vt:lpstr>TT_Link_C0d0b19343f9449ffa1f7c2b08568c06f</vt:lpstr>
      <vt:lpstr>TT_Link_C0d3fc5b5077a4189b4b89d48d2b46389</vt:lpstr>
      <vt:lpstr>TT_Link_C0ea7c764a9e4453f86c0faced18f41fc</vt:lpstr>
      <vt:lpstr>TT_Link_C0eea1b1356764d53b1089ab9fd9e9fa1</vt:lpstr>
      <vt:lpstr>TT_Link_C0f0898cb42d946068299f882a49e0ff2</vt:lpstr>
      <vt:lpstr>TT_Link_C0f8e262c99594479bc55968723426238</vt:lpstr>
      <vt:lpstr>TT_Link_C0fab28df9cb9411cab91c02cfb96e3db</vt:lpstr>
      <vt:lpstr>TT_Link_C104c7124bc3749c6a86c02b644428fe2</vt:lpstr>
      <vt:lpstr>TT_Link_C1057d071d6ba47a5a15eb0c3ffa07ae9</vt:lpstr>
      <vt:lpstr>TT_Link_C118fe42ffe8e470bbef66cc143f08634</vt:lpstr>
      <vt:lpstr>TT_Link_C11c275dc1b51447b8410536c3dc7ca07</vt:lpstr>
      <vt:lpstr>TT_Link_C11d886c81d51462080c944a58046b8d1</vt:lpstr>
      <vt:lpstr>TT_Link_C11de487febb04366b3c5727b97f781c0</vt:lpstr>
      <vt:lpstr>TT_Link_C122f45e30b514fde9625cc4d818d82a7</vt:lpstr>
      <vt:lpstr>TT_Link_C1285d268cd29477fb8953a6ae504213b</vt:lpstr>
      <vt:lpstr>TT_Link_C13171c97fb8843b482315064623a2d6c</vt:lpstr>
      <vt:lpstr>TT_Link_C13a289b9510e4e40b4ba186960c0a7da</vt:lpstr>
      <vt:lpstr>TT_Link_C13a762193bb5448ea9f4276c18776d54</vt:lpstr>
      <vt:lpstr>TT_Link_C13cf686096d24c17a857cde20e7e93d3</vt:lpstr>
      <vt:lpstr>TT_Link_C142004d00a7344fca98b86b249d21d27</vt:lpstr>
      <vt:lpstr>TT_Link_C142e5b60e16d42be94fd711b1286afaf</vt:lpstr>
      <vt:lpstr>TT_Link_C14945d48af434383a95e9d6b81a0eda2</vt:lpstr>
      <vt:lpstr>TT_Link_C14ded53c61094997a414fabc34e10b86</vt:lpstr>
      <vt:lpstr>TT_Link_C155bf7f28e7048dabfcab7f395044e2e</vt:lpstr>
      <vt:lpstr>TT_Link_C1586d488a55c484ba5014e4ac58d2c19</vt:lpstr>
      <vt:lpstr>TT_Link_C175b8cde611642558b405a589d17ebc6</vt:lpstr>
      <vt:lpstr>TT_Link_C17cae7e21aab45359dcbaa21c061a7fb</vt:lpstr>
      <vt:lpstr>TT_Link_C186f0fc2801b41708d23546ab4674fee</vt:lpstr>
      <vt:lpstr>TT_Link_C18a9a8b0fe6340a8848348462bd1432c</vt:lpstr>
      <vt:lpstr>TT_Link_C18d2a79358054f4991a816d9286e81ee</vt:lpstr>
      <vt:lpstr>TT_Link_C18ee5283e78f45a28d4f26836e278fff</vt:lpstr>
      <vt:lpstr>TT_Link_C1a5da7fa06ad4f27b6000125681226db</vt:lpstr>
      <vt:lpstr>TT_Link_C1aa99e6dc80749a8a5ee090d778eadc2</vt:lpstr>
      <vt:lpstr>TT_Link_C1ac9f740f4fc4d73b56245f016e9223a</vt:lpstr>
      <vt:lpstr>TT_Link_C1b159e76b28a4d4eb986d1bdd73b84de</vt:lpstr>
      <vt:lpstr>TT_Link_C1c6e071ab65c49b59667b9ff1f7f4876</vt:lpstr>
      <vt:lpstr>TT_Link_C1c823754fef24d51a4728d26ed232281</vt:lpstr>
      <vt:lpstr>TT_Link_C1cf810b708724fcbb1272c12c8486883</vt:lpstr>
      <vt:lpstr>TT_Link_C1d86054c4af443469dee5856cd190282</vt:lpstr>
      <vt:lpstr>TT_Link_C1e0d7677543346729e423626149126ee</vt:lpstr>
      <vt:lpstr>TT_Link_C1e2fee0660ab4e01ae08a498fdb0ed36</vt:lpstr>
      <vt:lpstr>TT_Link_C1e84c885b0e54c688a614aceb022c735</vt:lpstr>
      <vt:lpstr>TT_Link_C1fb9455dbf354d56abf4bd79d9527152</vt:lpstr>
      <vt:lpstr>TT_Link_C205506fd78ab4e7f89c3b1d042781385</vt:lpstr>
      <vt:lpstr>TT_Link_C207fd2ab7a184663a4ff278878df912d</vt:lpstr>
      <vt:lpstr>TT_Link_C20bba6bb61024eefb4226aee81e602b8</vt:lpstr>
      <vt:lpstr>TT_Link_C21296772b3dc448a8cd5cad151d30e50</vt:lpstr>
      <vt:lpstr>TT_Link_C217a6d36daa648bfaaa0c2b405ec1f9b</vt:lpstr>
      <vt:lpstr>TT_Link_C21a0cc82cff84c8a83b246f4ffb07bec</vt:lpstr>
      <vt:lpstr>TT_Link_C21a2b7fec8124fa8b2c84d7cb18e5009</vt:lpstr>
      <vt:lpstr>TT_Link_C21c94b1e1d2545a6909fb0a44a7bb412</vt:lpstr>
      <vt:lpstr>TT_Link_C21d541b4612b49558d4858162a8dd4c7</vt:lpstr>
      <vt:lpstr>TT_Link_C225e993c203f4efc8df33e9baf0b663f</vt:lpstr>
      <vt:lpstr>TT_Link_C227652f1ebd843b2aad03e37b4f2cbb9</vt:lpstr>
      <vt:lpstr>TT_Link_C22ddea812a9d49cca3a7a8338d5ce181</vt:lpstr>
      <vt:lpstr>TT_Link_C23209a01ad094baabb691f30d6659cfd</vt:lpstr>
      <vt:lpstr>TT_Link_C2327fa00d67b44d88bfd8c1defebf7d3</vt:lpstr>
      <vt:lpstr>TT_Link_C25658ae73ac643cfbbdbe5cb39690698</vt:lpstr>
      <vt:lpstr>TT_Link_C2725a57611ba441da8c751a4fb323d70</vt:lpstr>
      <vt:lpstr>TT_Link_C2765ba7d73524d54bc5d2a917d0f94e9</vt:lpstr>
      <vt:lpstr>TT_Link_C27aacd5c1c8d4750a34a1198d0860c77</vt:lpstr>
      <vt:lpstr>TT_Link_C27c55b28e7a64950ad8a43f5fde5cd88</vt:lpstr>
      <vt:lpstr>TT_Link_C27ca0a337636435cb90df9a9111146dd</vt:lpstr>
      <vt:lpstr>TT_Link_C28775f1ef6554d2589f2dfd4cec76bc5</vt:lpstr>
      <vt:lpstr>TT_Link_C28bdf12ba1c04ee6bb4011e07141c3c3</vt:lpstr>
      <vt:lpstr>TT_Link_C2a449244fec143648c1b7d07f17da9b0</vt:lpstr>
      <vt:lpstr>TT_Link_C2b17efbc1e684f6e996c2ab402c14eb6</vt:lpstr>
      <vt:lpstr>TT_Link_C2b19d68a03a3411190b26eac96996e00</vt:lpstr>
      <vt:lpstr>TT_Link_C2b93b27d175d48eeaf9c52f998128d5d</vt:lpstr>
      <vt:lpstr>TT_Link_C2ba77c87873546db98f46cd7bec73fc1</vt:lpstr>
      <vt:lpstr>TT_Link_C2bf402d0698740e1b33150051b14f6bb</vt:lpstr>
      <vt:lpstr>TT_Link_C2bfe26dad1084aa0b40e8cde30451cd1</vt:lpstr>
      <vt:lpstr>TT_Link_C2c21dcac334d42ff869298eb759607fd</vt:lpstr>
      <vt:lpstr>TT_Link_C2ca1af8bce4642d2b32a3ef576dd64a0</vt:lpstr>
      <vt:lpstr>TT_Link_C2d4c06fe3ed143da8cc859397c3f5645</vt:lpstr>
      <vt:lpstr>TT_Link_C2d8a56d283b84c9daa40930a414d12d0</vt:lpstr>
      <vt:lpstr>TT_Link_C2e6b042ab1754bcb85211a63645dc1b8</vt:lpstr>
      <vt:lpstr>TT_Link_C2f3d358587b44ae4926809ab6d9c605b</vt:lpstr>
      <vt:lpstr>TT_Link_C2f4d05a5faf044ad89ccd00515e8c6c1</vt:lpstr>
      <vt:lpstr>TT_Link_C2fb71bc22aee4c9c8da8646786eb6adc</vt:lpstr>
      <vt:lpstr>TT_Link_C2ff1d595cde14dbaba1bcad7d5262923</vt:lpstr>
      <vt:lpstr>TT_Link_C3058ecbd30ee454992dc4f097e641bb2</vt:lpstr>
      <vt:lpstr>TT_Link_C30a36df9d9464d59bbab2105f22715bb</vt:lpstr>
      <vt:lpstr>TT_Link_C321b02b2b151487796673285ce73ad88</vt:lpstr>
      <vt:lpstr>TT_Link_C32623eb5c93d493a86325c8ad66970e4</vt:lpstr>
      <vt:lpstr>TT_Link_C32b98f82dc1c4c50a87774c5a6cea1df</vt:lpstr>
      <vt:lpstr>TT_Link_C337a117f6ab243abac12bcd52970c26d</vt:lpstr>
      <vt:lpstr>TT_Link_C34844b90f10641c5a86f2fad79876a15</vt:lpstr>
      <vt:lpstr>TT_Link_C3517addf4c5a40d0a8b0467383d3176a</vt:lpstr>
      <vt:lpstr>TT_Link_C35c5ab96c64b4760ae6808d18a1d9e2b</vt:lpstr>
      <vt:lpstr>TT_Link_C35d56cf8d22b4f7481eb95663b151999</vt:lpstr>
      <vt:lpstr>TT_Link_C35ec06cbb36b4421a94cc42d3d2b774d</vt:lpstr>
      <vt:lpstr>TT_Link_C3817d9fee56b46d180d85cdc1aa4e5fb</vt:lpstr>
      <vt:lpstr>TT_Link_C385d538395e3436f908677a9933ea0b6</vt:lpstr>
      <vt:lpstr>TT_Link_C38a682a483744824b19a8ffaeff81f77</vt:lpstr>
      <vt:lpstr>TT_Link_C38ceba675588459880eea74410905876</vt:lpstr>
      <vt:lpstr>TT_Link_C396ed3eb7b564deaa4289f1c8e4a0be2</vt:lpstr>
      <vt:lpstr>TT_Link_C3971040f9b7c43c3997cc1a6df46275e</vt:lpstr>
      <vt:lpstr>TT_Link_C3997f7c3c2a74e139a220eebdcbe3d8a</vt:lpstr>
      <vt:lpstr>TT_Link_C3a28ac2d0b5c44aaa294dc76d9348778</vt:lpstr>
      <vt:lpstr>TT_Link_C3a57c49451f248fb931eb71324acfac3</vt:lpstr>
      <vt:lpstr>TT_Link_C3af1c54143fc43c3bfff278335ad2897</vt:lpstr>
      <vt:lpstr>TT_Link_C3b34a71d774c4f789ccc7248fdc77eca</vt:lpstr>
      <vt:lpstr>TT_Link_C3bd5aac2e68641ccbb70e5abaa27906d</vt:lpstr>
      <vt:lpstr>TT_Link_C3c00903b05f64e3486d0dba6c7377721</vt:lpstr>
      <vt:lpstr>TT_Link_C3c66d066d53a4b35ab11e4dc0c90db35</vt:lpstr>
      <vt:lpstr>TT_Link_C3cf6fa29c1f34ea6a58b70aec0d01a5d</vt:lpstr>
      <vt:lpstr>TT_Link_C3d0c6629f37c44e9a6c8c007b75e77a8</vt:lpstr>
      <vt:lpstr>TT_Link_C3d11b25d9d2c4b38b64db5d6c53e01e7</vt:lpstr>
      <vt:lpstr>TT_Link_C3e720b8addc24f348fb6d62cf8cceb9f</vt:lpstr>
      <vt:lpstr>TT_Link_C3ecb15f431e449629618402e52a66b36</vt:lpstr>
      <vt:lpstr>TT_Link_C3ed9b35ee2aa4870935d2df8be4b37fc</vt:lpstr>
      <vt:lpstr>TT_Link_C42179794656245f49f520af26796bea4</vt:lpstr>
      <vt:lpstr>TT_Link_C421c47aab43244aabe2339f16a4aab53</vt:lpstr>
      <vt:lpstr>TT_Link_C422accd5acb94836be456bae30a07c96</vt:lpstr>
      <vt:lpstr>TT_Link_C4250973733874b6d99c678d8507675cf</vt:lpstr>
      <vt:lpstr>TT_Link_C429721d8f51642eabaf786a886ec4564</vt:lpstr>
      <vt:lpstr>TT_Link_C42b444d97d004d048c0e648aba0f7ca9</vt:lpstr>
      <vt:lpstr>TT_Link_C42eb9b6d28204bbb90102077a61c50a8</vt:lpstr>
      <vt:lpstr>TT_Link_C42f55a5889f7439ebe21145bc584c1da</vt:lpstr>
      <vt:lpstr>TT_Link_C455843fa193a46389d9460aa62e0120d</vt:lpstr>
      <vt:lpstr>TT_Link_C45883a86c66841778fe85f40ad892629</vt:lpstr>
      <vt:lpstr>TT_Link_C462f8a01cd1c409a8d779464990fc446</vt:lpstr>
      <vt:lpstr>TT_Link_C463c710d5a1540abbf3b0a3f9abba629</vt:lpstr>
      <vt:lpstr>TT_Link_C4692ecf4dba04cb4840aa4607c1a4ce1</vt:lpstr>
      <vt:lpstr>TT_Link_C471ca846fa0c445dbf94668e56fa07d9</vt:lpstr>
      <vt:lpstr>TT_Link_C48b7e8c1cfda4f4a9cb7c9ec034e3f0e</vt:lpstr>
      <vt:lpstr>TT_Link_C494bc17c0cbf43409c8c3163a242d167</vt:lpstr>
      <vt:lpstr>TT_Link_C49723459cff7468ba016185224c84790</vt:lpstr>
      <vt:lpstr>TT_Link_C49b6506fcf02440b922b7d47940297bf</vt:lpstr>
      <vt:lpstr>TT_Link_C4b2947d9c27946ddbd932ca5e3b5c7c8</vt:lpstr>
      <vt:lpstr>TT_Link_C4b5f24f042a743e99baacac98f0fe61a</vt:lpstr>
      <vt:lpstr>TT_Link_C4b73aad4080d4d4f85b045b47e76dea5</vt:lpstr>
      <vt:lpstr>TT_Link_C4bc75cca67a84a609d9fe93bebd07708</vt:lpstr>
      <vt:lpstr>TT_Link_C4d6adaadfa0a48ec85f6889bf088a243</vt:lpstr>
      <vt:lpstr>TT_Link_C4d7efeedec4844769f61f731d845c37e</vt:lpstr>
      <vt:lpstr>TT_Link_C4e1023ad7f1041baa3dbc5e495477056</vt:lpstr>
      <vt:lpstr>TT_Link_C4eb00312c5724884986ce48bb43098f9</vt:lpstr>
      <vt:lpstr>TT_Link_C4f48b18b37cc4d1ab0d4096e7aa1ca14</vt:lpstr>
      <vt:lpstr>TT_Link_C4f680087b2a441daa70801dd66e35b89</vt:lpstr>
      <vt:lpstr>TT_Link_C4fe69d1f9485414094cd58b8b0da7298</vt:lpstr>
      <vt:lpstr>TT_Link_C50099f9e55b24128b8504b70bb239acb</vt:lpstr>
      <vt:lpstr>TT_Link_C50374906b5ad4e219b7479cd36eeeb6c</vt:lpstr>
      <vt:lpstr>TT_Link_C50d6c3e3df91430499e23afe97859bc4</vt:lpstr>
      <vt:lpstr>TT_Link_C50d7ef836ffa4a1aa925344b29916b89</vt:lpstr>
      <vt:lpstr>TT_Link_C51394f6a3bd54d3d80c5062e066c673c</vt:lpstr>
      <vt:lpstr>TT_Link_C51f5aa36c87942a9bfe01aa9852002f1</vt:lpstr>
      <vt:lpstr>TT_Link_C52b2a867e022450d819080b16f1eb12d</vt:lpstr>
      <vt:lpstr>TT_Link_C52f53b96a074461c8fc3b6d093ccab45</vt:lpstr>
      <vt:lpstr>TT_Link_C5555b3e12cb142c8a81eac5b20b44fee</vt:lpstr>
      <vt:lpstr>TT_Link_C55b2689e09a84f328eeaf9f311e4166f</vt:lpstr>
      <vt:lpstr>TT_Link_C56df36d5077a4a939a84595b57c9e7a9</vt:lpstr>
      <vt:lpstr>TT_Link_C57ddda18f054442591be98b5ee601351</vt:lpstr>
      <vt:lpstr>TT_Link_C580ba7d67b894995a01f2dfa6c414175</vt:lpstr>
      <vt:lpstr>TT_Link_C595ab98fee904cd19144fa11b08217fd</vt:lpstr>
      <vt:lpstr>TT_Link_C5a67d3f0afa54c4ea1e4963528c95dec</vt:lpstr>
      <vt:lpstr>TT_Link_C5ac3270fa7884e0cab1eb68bbdc60d64</vt:lpstr>
      <vt:lpstr>TT_Link_C5aca84ff0a744a269cccfea21d595b5e</vt:lpstr>
      <vt:lpstr>TT_Link_C5b7c39677ffd422a808efd8ace2eb53e</vt:lpstr>
      <vt:lpstr>TT_Link_C5c67e5e1a60f4a7fadf96b52eb9ec772</vt:lpstr>
      <vt:lpstr>TT_Link_C5d82ac1d302645dc864a888c9a01490d</vt:lpstr>
      <vt:lpstr>TT_Link_C5daef46e2578428ab300568980d9f347</vt:lpstr>
      <vt:lpstr>TT_Link_C5dd6b6d04a2b45b084e572230f23918e</vt:lpstr>
      <vt:lpstr>TT_Link_C5e156c3ecde8452d8ab9e6aa8d46bb80</vt:lpstr>
      <vt:lpstr>TT_Link_C5e4a985d5e1d4ba5b056b695974f6473</vt:lpstr>
      <vt:lpstr>TT_Link_C5f3a4dd2905248c8bccf5f354faa36fc</vt:lpstr>
      <vt:lpstr>TT_Link_C5f44f5b2ab91451a84703d9d8d6c2343</vt:lpstr>
      <vt:lpstr>TT_Link_C5fc859ce6682405a9baa5416cb566aaa</vt:lpstr>
      <vt:lpstr>TT_Link_C6075f2d5bcd34058b025683e27daaf8e</vt:lpstr>
      <vt:lpstr>TT_Link_C614b93feff294b2c9f5e5fff9f71609c</vt:lpstr>
      <vt:lpstr>TT_Link_C614e981ee6674f06af30608d38966ae5</vt:lpstr>
      <vt:lpstr>TT_Link_C616cfda28e4c47ce8e5839e24980d0d7</vt:lpstr>
      <vt:lpstr>TT_Link_C61a71ecf06b3478c8a904f44399bf74c</vt:lpstr>
      <vt:lpstr>TT_Link_C61cd8d614654494c9403a031a5448edf</vt:lpstr>
      <vt:lpstr>TT_Link_C62a0ded65c6549c4be1679c5a87a0123</vt:lpstr>
      <vt:lpstr>TT_Link_C62ddc7de81c74bce9b0daf0bf106e2ae</vt:lpstr>
      <vt:lpstr>TT_Link_C62f5d5cb213048aba71dd952e0dbfaf9</vt:lpstr>
      <vt:lpstr>TT_Link_C6352bf07ee104fa989cc063d6a991465</vt:lpstr>
      <vt:lpstr>TT_Link_C64185a55ed684d4faf24e29cabc741cf</vt:lpstr>
      <vt:lpstr>TT_Link_C64d521367ba7496c991af40d3c1fb3a8</vt:lpstr>
      <vt:lpstr>TT_Link_C651432b12ef34d16ad868704b4c13642</vt:lpstr>
      <vt:lpstr>TT_Link_C6617442e558942b5a028831910434888</vt:lpstr>
      <vt:lpstr>TT_Link_C661f690249474ec298980295ba1241ad</vt:lpstr>
      <vt:lpstr>TT_Link_C66604fd9e63149bb81ae518c9bd080ac</vt:lpstr>
      <vt:lpstr>TT_Link_C66729c24e9364a8a94d082e5f9d9459b</vt:lpstr>
      <vt:lpstr>TT_Link_C66d8fdd37a614200823abffbe498db94</vt:lpstr>
      <vt:lpstr>TT_Link_C679908f4c8dc45c49fdd5f2ad6f1dcb0</vt:lpstr>
      <vt:lpstr>TT_Link_C67d1dea485e64ac6a1d9816f5f213033</vt:lpstr>
      <vt:lpstr>TT_Link_C681aaf841c0049b49cc76fc584d265a0</vt:lpstr>
      <vt:lpstr>TT_Link_C6947a883463d444d9f871679cfe2281d</vt:lpstr>
      <vt:lpstr>TT_Link_C6a01adeaa1e04fb7857cbe961b5d14fa</vt:lpstr>
      <vt:lpstr>TT_Link_C6a30fd16b9d948e79426650ce66a83a5</vt:lpstr>
      <vt:lpstr>TT_Link_C6a8edec7f0b64d04956f70bf1a4e491e</vt:lpstr>
      <vt:lpstr>TT_Link_C6a92930ca841414bbc91d4f7bf47258a</vt:lpstr>
      <vt:lpstr>TT_Link_C6aa7204f8ead4efead072de2f1dfb0ed</vt:lpstr>
      <vt:lpstr>TT_Link_C6ad907f7c1904570b96fc85ef968b453</vt:lpstr>
      <vt:lpstr>TT_Link_C6b03629e39794af9b1afeb75261d3016</vt:lpstr>
      <vt:lpstr>TT_Link_C6b03c387addc4b1f9480675ab3edb310</vt:lpstr>
      <vt:lpstr>TT_Link_C6be70aac7ca343f9877a64fca928610a</vt:lpstr>
      <vt:lpstr>TT_Link_C6c49c03190eb4eeab039f2a68a5f2cea</vt:lpstr>
      <vt:lpstr>TT_Link_C6c9092d307764956be249bb39e0fe717</vt:lpstr>
      <vt:lpstr>TT_Link_C6cbc544e7c8c4e05a7bc6705084b13e5</vt:lpstr>
      <vt:lpstr>TT_Link_C6eaad6c453944448b3b14414dfdfb29e</vt:lpstr>
      <vt:lpstr>TT_Link_C6f2a5be78f8146dead4ac864a5b41d5f</vt:lpstr>
      <vt:lpstr>TT_Link_C6fb8eb3cf72a4339b379bd9f108eb839</vt:lpstr>
      <vt:lpstr>TT_Link_C6fd0787df75944b5bd985cdf60dd87c2</vt:lpstr>
      <vt:lpstr>TT_Link_C709a1112d10a4995945ea255e6e1195b</vt:lpstr>
      <vt:lpstr>TT_Link_C70a078da019a47b79f83d8b1a96006c4</vt:lpstr>
      <vt:lpstr>TT_Link_C718eef610d944c268ae61c8413d41762</vt:lpstr>
      <vt:lpstr>TT_Link_C73b4d6bb442c415c9d86df46ebc49bde</vt:lpstr>
      <vt:lpstr>TT_Link_C7478e8d1dff2441cabe0432d298290a0</vt:lpstr>
      <vt:lpstr>TT_Link_C74c21b67451a4304a6886d6b3a2aa764</vt:lpstr>
      <vt:lpstr>TT_Link_C74e4f6861fa245d1bca4423ce29e5c5a</vt:lpstr>
      <vt:lpstr>TT_Link_C75062e9a9156481b999cebb85467e0e6</vt:lpstr>
      <vt:lpstr>TT_Link_C751fdf0b6ad847e790bff3a5d816f2d6</vt:lpstr>
      <vt:lpstr>TT_Link_C75a55d8b788844d6b6ab35046a6015e7</vt:lpstr>
      <vt:lpstr>TT_Link_C7603fc5b5b55412084e3bc3cb5abed8a</vt:lpstr>
      <vt:lpstr>TT_Link_C76b18c370c43474b9a2dac33ee04f477</vt:lpstr>
      <vt:lpstr>TT_Link_C76b74946cb124ede9887b327c286cae1</vt:lpstr>
      <vt:lpstr>TT_Link_C76c330a531434563a90a7d23d1b89020</vt:lpstr>
      <vt:lpstr>TT_Link_C78124dd16220441381d0a294dedd3b4a</vt:lpstr>
      <vt:lpstr>TT_Link_C788c348dcaa1448a8460ab39f151c0fd</vt:lpstr>
      <vt:lpstr>TT_Link_C79354d4ac8d94f8e9cb869c2181faa29</vt:lpstr>
      <vt:lpstr>TT_Link_C7a07a826651b4e67b0e1af72851997cb</vt:lpstr>
      <vt:lpstr>TT_Link_C7a426cf37eda4329a72260e1b53249f0</vt:lpstr>
      <vt:lpstr>TT_Link_C7a7a1d585e95438ab8933cb028756965</vt:lpstr>
      <vt:lpstr>TT_Link_C7a873b02b4454add82d1024b7ce3596e</vt:lpstr>
      <vt:lpstr>TT_Link_C7a8ba436658545dd928df204e863c100</vt:lpstr>
      <vt:lpstr>TT_Link_C7aea85082fbf4805ade27b58d87f09e5</vt:lpstr>
      <vt:lpstr>TT_Link_C7bba8c054c0a4c59af11c1bb6ca45280</vt:lpstr>
      <vt:lpstr>TT_Link_C7c1275637d284961bd04b57ab656d428</vt:lpstr>
      <vt:lpstr>TT_Link_C7d633f49114941c2867bec2681e26e1f</vt:lpstr>
      <vt:lpstr>TT_Link_C7dc5ee6b8f6d4c6db4fecf86f068cd59</vt:lpstr>
      <vt:lpstr>TT_Link_C7ecf4a8ab7bd4c15b4ed8dc2c6bc6c8a</vt:lpstr>
      <vt:lpstr>TT_Link_C801160075d9347bea00b1b10e33015f8</vt:lpstr>
      <vt:lpstr>TT_Link_C804282361af94e568ec90e1626014f41</vt:lpstr>
      <vt:lpstr>TT_Link_C80b0fa413dac480ca07ed66be8492226</vt:lpstr>
      <vt:lpstr>TT_Link_C815f4f2f430d49498933f0d58f52ea36</vt:lpstr>
      <vt:lpstr>TT_Link_C81aa1f46f32b4c6b9612c1e3184a55d0</vt:lpstr>
      <vt:lpstr>TT_Link_C82b1ffb1b3fc4bbea3e57ef9499458d0</vt:lpstr>
      <vt:lpstr>TT_Link_C82bdd0f57585412dade6170984f71ace</vt:lpstr>
      <vt:lpstr>TT_Link_C833e82eb9ac64caea8ff868199ad82b8</vt:lpstr>
      <vt:lpstr>TT_Link_C834620fd1e0f4c388d87d6f3039e555a</vt:lpstr>
      <vt:lpstr>TT_Link_C835b66258d7f4bdd9a22d7c7b76115d7</vt:lpstr>
      <vt:lpstr>TT_Link_C837d37341af340ebb3fa41c56c8d2ec0</vt:lpstr>
      <vt:lpstr>TT_Link_C84cd6f77aa1e4976bb4d58612a9d0e5e</vt:lpstr>
      <vt:lpstr>TT_Link_C852d254a373b4d3198868f9ef7086623</vt:lpstr>
      <vt:lpstr>TT_Link_C856bbd255d754471a70d5cd148c274dc</vt:lpstr>
      <vt:lpstr>TT_Link_C85d6b9c2331e4daf997cb8daa6cf004e</vt:lpstr>
      <vt:lpstr>TT_Link_C867dfea7c1174e54b4e2872c94346a86</vt:lpstr>
      <vt:lpstr>TT_Link_C86a1ddb7a8704206b31306f996be1346</vt:lpstr>
      <vt:lpstr>TT_Link_C871b2197a38044189156e69c107357dd</vt:lpstr>
      <vt:lpstr>TT_Link_C8781cb6f5351488fb5b910120556688b</vt:lpstr>
      <vt:lpstr>TT_Link_C87ae00b036ac4ef985c74a4d00deb394</vt:lpstr>
      <vt:lpstr>TT_Link_C882d676a6e384965baa9eba2bee6c86d</vt:lpstr>
      <vt:lpstr>TT_Link_C888d3d53a059454eba5987975360e550</vt:lpstr>
      <vt:lpstr>TT_Link_C8892a4761a4444d2915f79832a97c810</vt:lpstr>
      <vt:lpstr>TT_Link_C8895f8eba2854239a16ce2ef4dde8c16</vt:lpstr>
      <vt:lpstr>TT_Link_C89099decacd7442ab90a494f44c1a55e</vt:lpstr>
      <vt:lpstr>TT_Link_C891603cd7007415e9c1f27b1c4bb3241</vt:lpstr>
      <vt:lpstr>TT_Link_C89304bfa08bb4eeabd284065e7ea9f5b</vt:lpstr>
      <vt:lpstr>TT_Link_C8aaa20fd2a594a21ad654778e00069c3</vt:lpstr>
      <vt:lpstr>TT_Link_C8aad4bcf87b343b390cfcc8ffc8135f8</vt:lpstr>
      <vt:lpstr>TT_Link_C8ae2c121600c42afb8854ad057d000dd</vt:lpstr>
      <vt:lpstr>TT_Link_C8b45f8e45b9e46329784aff53bd5e0ea</vt:lpstr>
      <vt:lpstr>TT_Link_C8b76fd315efc4d4e9f2857693efa9936</vt:lpstr>
      <vt:lpstr>TT_Link_C8b8d42c03ee34f0e962d956ab84ccf0e</vt:lpstr>
      <vt:lpstr>TT_Link_C8ce69cc59e6241a79ef1bde2c4607a5c</vt:lpstr>
      <vt:lpstr>TT_Link_C8def0b4daab447f982573f969d8ae719</vt:lpstr>
      <vt:lpstr>TT_Link_C8e224f2efb844c2780e0567fb9c00ee5</vt:lpstr>
      <vt:lpstr>TT_Link_C8e32381354184b15a397b936e934255b</vt:lpstr>
      <vt:lpstr>TT_Link_C8e5c988fd4024429b002d631d12d1b95</vt:lpstr>
      <vt:lpstr>TT_Link_C8e8382407175438e94bfbea856ebbd4f</vt:lpstr>
      <vt:lpstr>TT_Link_C91484f66436145eda1f424d12ffd08b3</vt:lpstr>
      <vt:lpstr>TT_Link_C9174959b423f491c8b27c8fc5152173d</vt:lpstr>
      <vt:lpstr>TT_Link_C91cd8ab7ab2e4970b4a7ee283959ebe7</vt:lpstr>
      <vt:lpstr>TT_Link_C925f7dbc38af4e1c9a2f7694a191b7b2</vt:lpstr>
      <vt:lpstr>TT_Link_C9275612101344090ad37c59e74ac73db</vt:lpstr>
      <vt:lpstr>TT_Link_C92bca47407a6437f9fc8baf25d54a947</vt:lpstr>
      <vt:lpstr>TT_Link_C9350d662a0ec49a8867a00233648e2ea</vt:lpstr>
      <vt:lpstr>TT_Link_C9372a587b97b468bb9fcd430069e90a5</vt:lpstr>
      <vt:lpstr>TT_Link_C938484202be1473c8e45aa623f46a5fa</vt:lpstr>
      <vt:lpstr>TT_Link_C946becb409284fa2ac5966ffcb581054</vt:lpstr>
      <vt:lpstr>TT_Link_C956346d82bbe477fa0869be75fcdd5db</vt:lpstr>
      <vt:lpstr>TT_Link_C95a79245bb9e4bfc8b943c9122078f62</vt:lpstr>
      <vt:lpstr>TT_Link_C96031469381f45ab989cbceb4de4be52</vt:lpstr>
      <vt:lpstr>TT_Link_C97e6493f5237485aa34496bbbcc732a1</vt:lpstr>
      <vt:lpstr>TT_Link_C988c3de6716446abb6d96550424b8d4c</vt:lpstr>
      <vt:lpstr>TT_Link_C993a106fc9704c638d8121ff33dcaf58</vt:lpstr>
      <vt:lpstr>TT_Link_C994ca78b5e99436eabd2886f36186ed8</vt:lpstr>
      <vt:lpstr>TT_Link_C9978a4466f0d4aac88f49eeba45136c7</vt:lpstr>
      <vt:lpstr>TT_Link_C9a06c450b792489fb5e6a4f02cd09925</vt:lpstr>
      <vt:lpstr>TT_Link_C9a3eca9f312d495f9f48e124ac4317ec</vt:lpstr>
      <vt:lpstr>TT_Link_C9a544e4416ff4a30a6b0ed0b74e8ab8c</vt:lpstr>
      <vt:lpstr>TT_Link_C9bb131a0f5d44747b19502014fe0a52d</vt:lpstr>
      <vt:lpstr>TT_Link_C9bb86f8095dd40ffb854f2e12a2629f7</vt:lpstr>
      <vt:lpstr>TT_Link_C9bed2a1e418d48369a80ea34063ad86e</vt:lpstr>
      <vt:lpstr>TT_Link_C9c5cb9ec0a994d448baf48729fbb6d9a</vt:lpstr>
      <vt:lpstr>TT_Link_C9d1c2bc8dbd74c588cd0d6efdc3e64ea</vt:lpstr>
      <vt:lpstr>TT_Link_C9e39fc5e59884b538a45d7acd72eeeb6</vt:lpstr>
      <vt:lpstr>TT_Link_C9f070e73690f4cf3be3c8ed207a8e661</vt:lpstr>
      <vt:lpstr>TT_Link_C9f7cc1d675264313b6d8ff0c63377a5e</vt:lpstr>
      <vt:lpstr>TT_Link_C9f8f6ff5a1414c95b710b0cb6be8a7e8</vt:lpstr>
      <vt:lpstr>TT_Link_C9fb50b1ca3a44a2bb75f3b5d12814eaf</vt:lpstr>
      <vt:lpstr>TT_Link_Ca0ad167099574b93bad9e73901fc63ee</vt:lpstr>
      <vt:lpstr>TT_Link_Ca28d590f8f334acaba451937a687bcb9</vt:lpstr>
      <vt:lpstr>TT_Link_Ca2c7f3779cd840bcb03f4f027b4f0b42</vt:lpstr>
      <vt:lpstr>TT_Link_Ca31679844fcd4d11a95dcdedb22d6e7a</vt:lpstr>
      <vt:lpstr>TT_Link_Ca37f27bafc224cd6885b42e43c1123ef</vt:lpstr>
      <vt:lpstr>TT_Link_Ca3ac3b04687a404a870263fcbdb24ffb</vt:lpstr>
      <vt:lpstr>TT_Link_Ca3ada644fe4347daaf4f7ea6b6068318</vt:lpstr>
      <vt:lpstr>TT_Link_Ca4067229da3146d0b568391e8673697e</vt:lpstr>
      <vt:lpstr>TT_Link_Ca4ba52e2e4b64169b38e566cf7660548</vt:lpstr>
      <vt:lpstr>TT_Link_Ca4ba9252142b41618b0d2044b79f2fde</vt:lpstr>
      <vt:lpstr>TT_Link_Ca4fc723584f74990b1621f0f2433d8ce</vt:lpstr>
      <vt:lpstr>TT_Link_Ca50b3f190d37464d9958854331777332</vt:lpstr>
      <vt:lpstr>TT_Link_Ca57dfdf26b3c4c0bbb8ba6d0ce9148d9</vt:lpstr>
      <vt:lpstr>TT_Link_Ca5b8de3af94843259404b5729a8b5048</vt:lpstr>
      <vt:lpstr>TT_Link_Ca5fd6ccedcd545f899f7a84e4bfe8eca</vt:lpstr>
      <vt:lpstr>TT_Link_Ca63b4afd5f7448efa2e8d5676fc27446</vt:lpstr>
      <vt:lpstr>TT_Link_Ca694d2d8cbef419ca39ce278a22f89e0</vt:lpstr>
      <vt:lpstr>TT_Link_Ca7c1ae1f041546c89cbc61fe210bde62</vt:lpstr>
      <vt:lpstr>TT_Link_Ca83741ae577e45e98702f652abe2d293</vt:lpstr>
      <vt:lpstr>TT_Link_Ca88ade7536c4417ba8308d9382dae482</vt:lpstr>
      <vt:lpstr>TT_Link_Ca8def1f371e34d3bb757983c165aaf75</vt:lpstr>
      <vt:lpstr>TT_Link_Ca92bc36c344445fca05ecc6a05529e6c</vt:lpstr>
      <vt:lpstr>TT_Link_Ca9b4f22e70944f71926bc002afe97c45</vt:lpstr>
      <vt:lpstr>TT_Link_Caa0573a4c47a4b1a8d26c3dc8a1e9bd0</vt:lpstr>
      <vt:lpstr>TT_Link_Caac4bf7969f74128a9faa55929bf0099</vt:lpstr>
      <vt:lpstr>TT_Link_Caad58b503edf480db4fdf2a3cb4ad239</vt:lpstr>
      <vt:lpstr>TT_Link_Cab545cceccbd46b98c1456824f15ff1a</vt:lpstr>
      <vt:lpstr>TT_Link_Cabbbd596cf6b40199c3d727c4d713d9f</vt:lpstr>
      <vt:lpstr>TT_Link_Cabf2faea639d4c7bba52611d361c6a63</vt:lpstr>
      <vt:lpstr>TT_Link_Cacb7c5efff91413e8f15c8b263897957</vt:lpstr>
      <vt:lpstr>TT_Link_Caccf7fc186d540afb60dd7815847efcd</vt:lpstr>
      <vt:lpstr>TT_Link_Cad176de0f5ed49f2bfa7f526c848a59b</vt:lpstr>
      <vt:lpstr>TT_Link_Caef2d4366eee445794154247d11e761d</vt:lpstr>
      <vt:lpstr>TT_Link_Cb05cb0379b844a59a66f1b56c5ba5c93</vt:lpstr>
      <vt:lpstr>TT_Link_Cb153fbdc51cc4defa8c6293d2e2de80e</vt:lpstr>
      <vt:lpstr>TT_Link_Cb1f0cebb69f947ff8a376de981d8aeea</vt:lpstr>
      <vt:lpstr>TT_Link_Cb2cfbbcb0523409582ed989585c9775e</vt:lpstr>
      <vt:lpstr>TT_Link_Cb46be22c402349cebdfec3a53b13ba74</vt:lpstr>
      <vt:lpstr>TT_Link_Cb4eec6beea844dffb9643f1bf8cada85</vt:lpstr>
      <vt:lpstr>TT_Link_Cb529d4d1f06a464bbf4f9bdf8d6a1639</vt:lpstr>
      <vt:lpstr>TT_Link_Cb52ece8d47074cd6b96f18e0ec70193d</vt:lpstr>
      <vt:lpstr>TT_Link_Cb5629e4dae4b49669903b3b63c70d917</vt:lpstr>
      <vt:lpstr>TT_Link_Cb75444a12b474e129947df7c9c786c0c</vt:lpstr>
      <vt:lpstr>TT_Link_Cb78c270c23f84bf589b5b3084110671e</vt:lpstr>
      <vt:lpstr>TT_Link_Cb7a276986f8543b9949ca6c2eebe1d8b</vt:lpstr>
      <vt:lpstr>TT_Link_Cb84e31671c2943fe9bc798b773322108</vt:lpstr>
      <vt:lpstr>TT_Link_Cb899d88bab8a4927997fc4d3854da7fd</vt:lpstr>
      <vt:lpstr>TT_Link_Cb89f80b661784b1da7cae4886a86ad68</vt:lpstr>
      <vt:lpstr>TT_Link_Cba8708eefff544d088077e8b748443de</vt:lpstr>
      <vt:lpstr>TT_Link_Cbd503e347d814a9e8ffc60797fce21fa</vt:lpstr>
      <vt:lpstr>TT_Link_Cbdaf00730951456698ede3e0c75743d4</vt:lpstr>
      <vt:lpstr>TT_Link_Cbe55a67df64e4eeba1c2ffb17bc1fa7a</vt:lpstr>
      <vt:lpstr>TT_Link_Cbea8ee64065047e3b23de60b3c415298</vt:lpstr>
      <vt:lpstr>TT_Link_Cbeff73358f1c45ffb7c88d084313c753</vt:lpstr>
      <vt:lpstr>TT_Link_Cbfc3cb90fa7c49ca8445b0f431dbc876</vt:lpstr>
      <vt:lpstr>TT_Link_Cc01825be67fc4a81ad342e45303015a0</vt:lpstr>
      <vt:lpstr>TT_Link_Cc0446ebf2bb7495cb42b125199041f7c</vt:lpstr>
      <vt:lpstr>TT_Link_Cc0a107dd329a4759bfc5c388c1df0258</vt:lpstr>
      <vt:lpstr>TT_Link_Cc0ff10e6f986493e84dd5fe36f9f3c69</vt:lpstr>
      <vt:lpstr>TT_Link_Cc1a167891b2f484495c65bfe889b9097</vt:lpstr>
      <vt:lpstr>TT_Link_Cc1c6ea2975fb431b82c534a55d4027db</vt:lpstr>
      <vt:lpstr>TT_Link_Cc1efeeee6fc446a0a5f9d4bf7be321e3</vt:lpstr>
      <vt:lpstr>TT_Link_Cc5d6043234144e54ab0f9bc873d26fd3</vt:lpstr>
      <vt:lpstr>TT_Link_Cc67e99f743c14b74a91c813d32880643</vt:lpstr>
      <vt:lpstr>TT_Link_Cc6f6ac8182d6433d941c7b86c2232699</vt:lpstr>
      <vt:lpstr>TT_Link_Cc754fe10654d4a5287993d4b443e5cac</vt:lpstr>
      <vt:lpstr>TT_Link_Cc764535c61b444da8ace0721f4db9bb3</vt:lpstr>
      <vt:lpstr>TT_Link_Cc86336b8ca9342b49ff82fa068bb87a1</vt:lpstr>
      <vt:lpstr>TT_Link_Cc8928de5003c4c60bf4350e70d8f9cd7</vt:lpstr>
      <vt:lpstr>TT_Link_Cc8c0489927ee4da1bdf6b4175fb6f753</vt:lpstr>
      <vt:lpstr>TT_Link_Cc91a42a3c1b84c74b94eb0ccc910817e</vt:lpstr>
      <vt:lpstr>TT_Link_Cca324a167cb141309853d07ad4f3ff4b</vt:lpstr>
      <vt:lpstr>TT_Link_Cca66c31850a7466fa4f7ac47e15dd555</vt:lpstr>
      <vt:lpstr>TT_Link_Ccaea7257f0fb443e9c017f4b2861dee6</vt:lpstr>
      <vt:lpstr>TT_Link_Ccbad71007ebb419e9e04ca59b4a3c74c</vt:lpstr>
      <vt:lpstr>TT_Link_Ccc629d5a6f204101a5d4fb68df7c379d</vt:lpstr>
      <vt:lpstr>TT_Link_Ccca0648ef8d64920809076726b32e31d</vt:lpstr>
      <vt:lpstr>TT_Link_Ccd13e23be0e544629a1b51057e9a91c2</vt:lpstr>
      <vt:lpstr>TT_Link_Ccd5ce38d00514f958c78a90c4f1c216e</vt:lpstr>
      <vt:lpstr>TT_Link_Cce06fa4dea0642fe90c17bae14d8167c</vt:lpstr>
      <vt:lpstr>TT_Link_Cce0f992138de4c15ba7f3fb336409a72</vt:lpstr>
      <vt:lpstr>TT_Link_Cce1d255f0836475f8ac7f937154d4ea5</vt:lpstr>
      <vt:lpstr>TT_Link_Cce6b108428fb46609e216f1e0cc1fe31</vt:lpstr>
      <vt:lpstr>TT_Link_Ccedd40cb0fb449d1a92e9b101b578e69</vt:lpstr>
      <vt:lpstr>TT_Link_Ccf3a8b78ffd84ef089c4001bd5b9c2ed</vt:lpstr>
      <vt:lpstr>TT_Link_Ccf7a7a93101d4c0da84273b8e788d152</vt:lpstr>
      <vt:lpstr>TT_Link_Cd0dc147b0bd14a3687cf1337c8f3ac8c</vt:lpstr>
      <vt:lpstr>TT_Link_Cd102bd9612074b41a01abb367ad07cac</vt:lpstr>
      <vt:lpstr>TT_Link_Cd2075e5d18934b9f8686a57182c12222</vt:lpstr>
      <vt:lpstr>TT_Link_Cd33e3db0e0054244a09feb637bad479f</vt:lpstr>
      <vt:lpstr>TT_Link_Cd41cd15c82c541c8a5eb167b2be17131</vt:lpstr>
      <vt:lpstr>TT_Link_Cd46b3ab5fab24ba18b58836e2ca73a6d</vt:lpstr>
      <vt:lpstr>TT_Link_Cd4b499f414bc4e39a09483d87bbb3ed9</vt:lpstr>
      <vt:lpstr>TT_Link_Cd50046b55bb946e68495261b0a6b5605</vt:lpstr>
      <vt:lpstr>TT_Link_Cd518eea25c1844529c83a06759b1eb73</vt:lpstr>
      <vt:lpstr>TT_Link_Cd525a5bb4b914c3c8e8891eb900052a5</vt:lpstr>
      <vt:lpstr>TT_Link_Cd59d1dc31e2b401b9d61d18b2992334f</vt:lpstr>
      <vt:lpstr>TT_Link_Cd5f3da5c605843a7ba59a375d3ca2cee</vt:lpstr>
      <vt:lpstr>TT_Link_Cd60d7894c3a6411c8d6e2999d3f83645</vt:lpstr>
      <vt:lpstr>TT_Link_Cd6b546f0659d42a1860d97e4791c0849</vt:lpstr>
      <vt:lpstr>TT_Link_Cd6ea29de123640e0ac60c23c80557acc</vt:lpstr>
      <vt:lpstr>TT_Link_Cd7be7461f20e4a77b0fb1f4a3cb0e6a3</vt:lpstr>
      <vt:lpstr>TT_Link_Cd9e6f2d120464d17a6b68ffee9ab2705</vt:lpstr>
      <vt:lpstr>TT_Link_Cd9eee86394724fc4a3887c93903acf7b</vt:lpstr>
      <vt:lpstr>TT_Link_Cdac552b074544e41b3b9f9c8a3a5bed1</vt:lpstr>
      <vt:lpstr>TT_Link_Cdae10d75bdca455e81e8229ea06c8852</vt:lpstr>
      <vt:lpstr>TT_Link_Cdb031cc02c3e4ddc9011f71bad570bb6</vt:lpstr>
      <vt:lpstr>TT_Link_Cdb4993fd66974aa69d67a1262412f3a4</vt:lpstr>
      <vt:lpstr>TT_Link_Cdb9ceec9ad1d4371ab6161cadd214eb5</vt:lpstr>
      <vt:lpstr>TT_Link_Cdc9e0489645c4c44b600bd48ae91c2f1</vt:lpstr>
      <vt:lpstr>TT_Link_Cddac44cbf1844e9684bd87333291d82e</vt:lpstr>
      <vt:lpstr>TT_Link_Cddb7400ac0144f54b0b848786b700ecf</vt:lpstr>
      <vt:lpstr>TT_Link_Cde0bdd3f42c24b7a84f9a3952090af89</vt:lpstr>
      <vt:lpstr>TT_Link_Cde4232c0eb7e48f3988ed918fddd89ee</vt:lpstr>
      <vt:lpstr>TT_Link_Cdec04217dd5d474896f55a4638abfa6b</vt:lpstr>
      <vt:lpstr>TT_Link_Cded56c2c3c4c49b0b9f3ef82b38f6c78</vt:lpstr>
      <vt:lpstr>TT_Link_Cdfdcfc289067488c92ef3a4a1293cb3d</vt:lpstr>
      <vt:lpstr>TT_Link_Ce01e5624c20b4604833d957bde51aea7</vt:lpstr>
      <vt:lpstr>TT_Link_Ce0e7b1535dec4c1e85b1ac95c20483c2</vt:lpstr>
      <vt:lpstr>TT_Link_Ce0fda2c0c0ad48dea7b39b9ea45c3a54</vt:lpstr>
      <vt:lpstr>TT_Link_Ce15f26842d4247cb80ed91aa54803921</vt:lpstr>
      <vt:lpstr>TT_Link_Ce1e7f16fd4be4e8da4d1f321e1e5bd63</vt:lpstr>
      <vt:lpstr>TT_Link_Ce1fabff9f235448e8163bd88be159ff2</vt:lpstr>
      <vt:lpstr>TT_Link_Ce22f596e236242b2b2523196a826994b</vt:lpstr>
      <vt:lpstr>TT_Link_Ce2546ba9e549425e8c0331f671bc4400</vt:lpstr>
      <vt:lpstr>TT_Link_Ce2553e86611a4d74ac7431fefafe2af4</vt:lpstr>
      <vt:lpstr>TT_Link_Ce26483f9245443c3b4aa58a3615f0b57</vt:lpstr>
      <vt:lpstr>TT_Link_Ce2ebce88ef0f48d0ab6d9dfde0a316b3</vt:lpstr>
      <vt:lpstr>TT_Link_Ce3849b85f24e475dac07faad94984ff8</vt:lpstr>
      <vt:lpstr>TT_Link_Ce3eb631c839f4973aae790c0abfe0665</vt:lpstr>
      <vt:lpstr>TT_Link_Ce46ba17aa25346ef977be3a42034a211</vt:lpstr>
      <vt:lpstr>TT_Link_Ce4de363a5f2146a1b3f37b959dc9fa6a</vt:lpstr>
      <vt:lpstr>TT_Link_Ce54172c937314bd088c7819d185cdbdb</vt:lpstr>
      <vt:lpstr>TT_Link_Ce834d6efb83e42fa85bac88a90ede62f</vt:lpstr>
      <vt:lpstr>TT_Link_Ce8dae60596c2402f87cf7b8ebed3fdb4</vt:lpstr>
      <vt:lpstr>TT_Link_Ce9463a6bca5b472583e9b3ea96980d64</vt:lpstr>
      <vt:lpstr>TT_Link_Ce9c86414f404411e84cf097684be01c5</vt:lpstr>
      <vt:lpstr>TT_Link_Cea9aca8a8af745188d86f73054b417c2</vt:lpstr>
      <vt:lpstr>TT_Link_Ceb8b5a92c6174c6bb27be02704ef535c</vt:lpstr>
      <vt:lpstr>TT_Link_Cebc6718aded64f639e646c1c7a5dd0fa</vt:lpstr>
      <vt:lpstr>TT_Link_Cebdbcdc3cbee428289d993829288ba59</vt:lpstr>
      <vt:lpstr>TT_Link_Cec5d18f64fa74a898efa5e93549ff411</vt:lpstr>
      <vt:lpstr>TT_Link_Cec6f8dad4a8c451ebac1fa2b9d9e19db</vt:lpstr>
      <vt:lpstr>TT_Link_Ceccd850fc3e84cc880b3eccc9c2a604e</vt:lpstr>
      <vt:lpstr>TT_Link_Cedc6898ef6f84a57b792d0c46bcd3225</vt:lpstr>
      <vt:lpstr>TT_Link_Cef4ac08aea8c4602a9a3892f04d1b2b4</vt:lpstr>
      <vt:lpstr>TT_Link_Cef69d68efad2410eafa68f87793858f9</vt:lpstr>
      <vt:lpstr>TT_Link_Cefe84f06d4424cad8a05b567e8f14118</vt:lpstr>
      <vt:lpstr>TT_Link_Cf00ce8bb8acb441cb369e8939d43afa1</vt:lpstr>
      <vt:lpstr>TT_Link_Cf0dbc5937cd94e67b2fb9f2b4e59900f</vt:lpstr>
      <vt:lpstr>TT_Link_Cf16d6aa260f04ef9acbb1431d4ff4513</vt:lpstr>
      <vt:lpstr>TT_Link_Cf1a59220b1fe4ec989e0acec9a28e998</vt:lpstr>
      <vt:lpstr>TT_Link_Cf262f47cabde4c749d9e3f8a4ef7828c</vt:lpstr>
      <vt:lpstr>TT_Link_Cf2dd2b1f5c53402388715857523a7a28</vt:lpstr>
      <vt:lpstr>TT_Link_Cf31598f105bb484aa25aed23ebac749d</vt:lpstr>
      <vt:lpstr>TT_Link_Cf3d28b72a8414e32aade51e6bc7505ca</vt:lpstr>
      <vt:lpstr>TT_Link_Cf41843a8545d454e8591c44d496762b2</vt:lpstr>
      <vt:lpstr>TT_Link_Cf52f4cf4455949b78293d9f83509811d</vt:lpstr>
      <vt:lpstr>TT_Link_Cf537841799674d619d6a8a0c95846025</vt:lpstr>
      <vt:lpstr>TT_Link_Cf5dbdd21d2284e01bdcfac4a584428a8</vt:lpstr>
      <vt:lpstr>TT_Link_Cf6b689a2aff64293a7a08e3f3ce85a4a</vt:lpstr>
      <vt:lpstr>TT_Link_Cf782ffbacb2e47359519fe58e12d454a</vt:lpstr>
      <vt:lpstr>TT_Link_Cf8b84603089d4124b40294b1f57f8fd6</vt:lpstr>
      <vt:lpstr>TT_Link_Cf8c66e7330f94fb4a149bb3f9501db08</vt:lpstr>
      <vt:lpstr>TT_Link_Cf908e48fc5f0444998579fa727eff101</vt:lpstr>
      <vt:lpstr>TT_Link_Cfa962a5578db4b28b40dcddea3b3ae00</vt:lpstr>
      <vt:lpstr>TT_Link_Cfaa61e09256b4dd0a821184efc8a7e01</vt:lpstr>
      <vt:lpstr>TT_Link_Cfae93b695b85438ab4358e01f1a91f84</vt:lpstr>
      <vt:lpstr>TT_Link_Cfb1ebdc5f98343eaaa0c5381e02333a0</vt:lpstr>
      <vt:lpstr>TT_Link_Cfd02aba794924062b4c2f0b7b8c6bd22</vt:lpstr>
      <vt:lpstr>TT_Link_Cfd37f601f7cb41949e4d56587d9bb672</vt:lpstr>
      <vt:lpstr>TT_Link_Cfd53c80d3fc64a3b9939789f8feb2623</vt:lpstr>
      <vt:lpstr>TT_Link_Cfd6f55abb70e4c79984d76b9eaea4b6a</vt:lpstr>
      <vt:lpstr>TT_Link_Cfdf35b0101fd49e5b1bf5a87ed43402c</vt:lpstr>
      <vt:lpstr>TT_Link_Cfeeee27aebff42349775552dfb18a962</vt:lpstr>
      <vt:lpstr>TT_Link_Cfef0394038a4409ba4742b72cd3cc5f6</vt:lpstr>
      <vt:lpstr>TT_Link_Cff49a6b9ce0a491fbe269cb3203d4237</vt:lpstr>
      <vt:lpstr>TT_Link_Cffc05c935df84c5f8a8f12640bc2ce17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Manas Singhal</dc:creator>
  <cp:keywords/>
  <dc:description/>
  <cp:lastModifiedBy>Manas Singhal</cp:lastModifiedBy>
  <cp:revision/>
  <dcterms:created xsi:type="dcterms:W3CDTF">2025-03-19T12:55:02Z</dcterms:created>
  <dcterms:modified xsi:type="dcterms:W3CDTF">2025-03-27T08:18:00Z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0x01010019C382D41FC1E74F89EE71C63D9C711A</vt:lpwstr>
  </property>
</Properties>
</file>