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ancini/bootcamp_2024/module-challenges/01/"/>
    </mc:Choice>
  </mc:AlternateContent>
  <xr:revisionPtr revIDLastSave="0" documentId="13_ncr:1_{C41E3D52-BBE5-2145-9FC5-8214B5226587}" xr6:coauthVersionLast="47" xr6:coauthVersionMax="47" xr10:uidLastSave="{00000000-0000-0000-0000-000000000000}"/>
  <bookViews>
    <workbookView xWindow="17340" yWindow="840" windowWidth="17040" windowHeight="21300" activeTab="5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6" l="1"/>
  <c r="H6" i="6"/>
  <c r="H4" i="6"/>
  <c r="H5" i="6"/>
  <c r="J6" i="6"/>
  <c r="J7" i="6"/>
  <c r="J5" i="6"/>
  <c r="J4" i="6"/>
  <c r="J3" i="6"/>
  <c r="H7" i="6"/>
  <c r="H3" i="6"/>
  <c r="H2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B3" i="5"/>
  <c r="C2" i="5"/>
  <c r="B2" i="5"/>
  <c r="B13" i="5"/>
  <c r="B12" i="5"/>
  <c r="B11" i="5"/>
  <c r="B10" i="5"/>
  <c r="B9" i="5"/>
  <c r="B8" i="5"/>
  <c r="B7" i="5"/>
  <c r="B6" i="5"/>
  <c r="B5" i="5"/>
  <c r="B4" i="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5" l="1"/>
  <c r="H7" i="5" s="1"/>
  <c r="G7" i="5"/>
  <c r="E8" i="5"/>
  <c r="H8" i="5" s="1"/>
  <c r="H5" i="5"/>
  <c r="F4" i="5"/>
  <c r="G5" i="5"/>
  <c r="H3" i="5"/>
  <c r="E6" i="5"/>
  <c r="G6" i="5" s="1"/>
  <c r="F8" i="5"/>
  <c r="E5" i="5"/>
  <c r="F5" i="5" s="1"/>
  <c r="F7" i="5"/>
  <c r="E2" i="5"/>
  <c r="F2" i="5" s="1"/>
  <c r="E4" i="5"/>
  <c r="H4" i="5" s="1"/>
  <c r="E13" i="5"/>
  <c r="G13" i="5" s="1"/>
  <c r="E3" i="5"/>
  <c r="G3" i="5" s="1"/>
  <c r="E12" i="5"/>
  <c r="H12" i="5" s="1"/>
  <c r="E11" i="5"/>
  <c r="H11" i="5" s="1"/>
  <c r="E10" i="5"/>
  <c r="F10" i="5" s="1"/>
  <c r="E9" i="5"/>
  <c r="H9" i="5" s="1"/>
  <c r="G8" i="5" l="1"/>
  <c r="F13" i="5"/>
  <c r="H13" i="5"/>
  <c r="G9" i="5"/>
  <c r="F9" i="5"/>
  <c r="H10" i="5"/>
  <c r="H6" i="5"/>
  <c r="F6" i="5"/>
  <c r="G10" i="5"/>
  <c r="F3" i="5"/>
  <c r="F12" i="5"/>
  <c r="H2" i="5"/>
  <c r="G11" i="5"/>
  <c r="G4" i="5"/>
  <c r="G12" i="5"/>
  <c r="G2" i="5"/>
  <c r="F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<sst xmlns="http://schemas.openxmlformats.org/spreadsheetml/2006/main" count="7068" uniqueCount="2114">
  <si>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</si>
  <si>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</si>
  <si>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</si>
  <si>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</si>
  <si>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</si>
  <si>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</si>
  <si>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</si>
  <si>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</si>
  <si>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</si>
  <si>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</si>
  <si>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</si>
  <si>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</si>
  <si>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</si>
  <si>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</si>
  <si>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</si>
  <si>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</si>
  <si>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</si>
  <si>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</si>
  <si>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</si>
  <si>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</si>
  <si>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</si>
  <si>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</si>
  <si>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</si>
  <si>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</si>
  <si>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</si>
  <si>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</si>
  <si>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</si>
  <si>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</si>
  <si>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</si>
  <si>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</si>
  <si>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</si>
  <si>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</si>
  <si>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</si>
  <si>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</si>
  <si>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</si>
  <si>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</si>
  <si>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</si>
  <si>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</si>
  <si>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</si>
  <si>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</si>
  <si>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</si>
  <si>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</si>
  <si>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</si>
  <si>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</si>
  <si>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</si>
  <si>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</si>
  <si>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</si>
  <si>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</si>
  <si>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</si>
  <si>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</si>
  <si>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</si>
  <si>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</si>
  <si>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</si>
  <si>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</si>
  <si>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</si>
  <si>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</si>
  <si>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</si>
  <si>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</si>
  <si>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</si>
  <si>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</si>
  <si>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</si>
  <si>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</si>
  <si>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</si>
  <si>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</si>
  <si>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</si>
  <si>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</si>
  <si>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</si>
  <si>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</si>
  <si>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</si>
  <si>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</si>
  <si>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</si>
  <si>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</si>
  <si>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</si>
  <si>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</si>
  <si>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</si>
  <si>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</si>
  <si>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</si>
  <si>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</si>
  <si>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</si>
  <si>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</si>
  <si>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</si>
  <si>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</si>
  <si>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</si>
  <si>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</si>
  <si>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</si>
  <si>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</si>
  <si>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</si>
  <si>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</si>
  <si>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</si>
  <si>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</si>
  <si>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</si>
  <si>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</si>
  <si>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</si>
  <si>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</si>
  <si>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</si>
  <si>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</si>
  <si>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</si>
  <si>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</si>
  <si>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</si>
  <si>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</si>
  <si>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</si>
  <si>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</si>
  <si>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</si>
  <si>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</si>
  <si>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</si>
  <si>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</si>
  <si>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</si>
  <si>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</si>
  <si>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</si>
  <si>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</si>
  <si>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</si>
  <si>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</si>
  <si>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</si>
  <si>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</si>
  <si>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</si>
  <si>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</si>
  <si>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</si>
  <si>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</si>
  <si>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</si>
  <si>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</si>
  <si>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</si>
  <si>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</si>
  <si>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</si>
  <si>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</si>
  <si>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</si>
  <si>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</si>
  <si>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</si>
  <si>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</si>
  <si>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</si>
  <si>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</si>
  <si>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</si>
  <si>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</si>
  <si>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</si>
  <si>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</si>
  <si>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</si>
  <si>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</si>
  <si>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</si>
  <si>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</si>
  <si>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</si>
  <si>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</si>
  <si>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</si>
  <si>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</si>
  <si>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</si>
  <si>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</si>
  <si>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</si>
  <si>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</si>
  <si>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</si>
  <si>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</si>
  <si>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</si>
  <si>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</si>
  <si>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</si>
  <si>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</si>
  <si>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</si>
  <si>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</si>
  <si>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</si>
  <si>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</si>
  <si>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</si>
  <si>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</si>
  <si>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</si>
  <si>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</si>
  <si>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</si>
  <si>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</si>
  <si>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</si>
  <si>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</si>
  <si>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</si>
  <si>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</si>
  <si>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</si>
  <si>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</si>
  <si>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</si>
  <si>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</si>
  <si>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</si>
  <si>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</si>
  <si>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</si>
  <si>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</si>
  <si>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</si>
  <si>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</si>
  <si>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</si>
  <si>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</si>
  <si>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</si>
  <si>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</si>
  <si>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</si>
  <si>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</si>
  <si>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</si>
  <si>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</si>
  <si>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</si>
  <si>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</si>
  <si>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</si>
  <si>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</si>
  <si>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</si>
  <si>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</si>
  <si>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</si>
  <si>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</si>
  <si>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</si>
  <si>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</si>
  <si>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</si>
  <si>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</si>
  <si>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</si>
  <si>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</si>
  <si>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</si>
  <si>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</si>
  <si>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</si>
  <si>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</si>
  <si>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</si>
  <si>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</si>
  <si>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</si>
  <si>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</si>
  <si>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</si>
  <si>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</si>
  <si>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</si>
  <si>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</si>
  <si>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</si>
  <si>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</si>
  <si>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</si>
  <si>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</si>
  <si>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</si>
  <si>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</si>
  <si>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</si>
  <si>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</si>
  <si>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</si>
  <si>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</si>
  <si>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</si>
  <si>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</si>
  <si>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</si>
  <si>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</si>
  <si>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</si>
  <si>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</si>
  <si>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</si>
  <si>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</si>
  <si>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</si>
  <si>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</si>
  <si>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</si>
  <si>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</si>
  <si>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</si>
  <si>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</si>
  <si>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</si>
  <si>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</si>
  <si>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</si>
  <si>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</si>
  <si>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</si>
  <si>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</si>
  <si>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</si>
  <si>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</si>
  <si>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</si>
  <si>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</si>
  <si>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</si>
  <si>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</si>
  <si>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</si>
  <si>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</si>
  <si>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</si>
  <si>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</si>
  <si>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</si>
  <si>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</si>
  <si>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</si>
  <si>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</si>
  <si>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</si>
  <si>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</si>
  <si>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</si>
  <si>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</si>
  <si>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</si>
  <si>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</si>
  <si>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</si>
  <si>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</si>
  <si>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</si>
  <si>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</si>
  <si>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</si>
  <si>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</si>
  <si>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</si>
  <si>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</si>
  <si>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</si>
  <si>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</si>
  <si>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</si>
  <si>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</si>
  <si>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</si>
  <si>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</si>
  <si>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</si>
  <si>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</si>
  <si>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</si>
  <si>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</si>
  <si>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</si>
  <si>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</si>
  <si>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</si>
  <si>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</si>
  <si>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</si>
  <si>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</si>
  <si>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</si>
  <si>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</si>
  <si>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</si>
  <si>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</si>
  <si>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</si>
  <si>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</si>
  <si>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</si>
  <si>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</si>
  <si>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</si>
  <si>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</si>
  <si>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</si>
  <si>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</si>
  <si>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</si>
  <si>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</si>
  <si>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</si>
  <si>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</si>
  <si>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</si>
  <si>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</si>
  <si>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</si>
  <si>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</si>
  <si>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</si>
  <si>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</si>
  <si>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</si>
  <si>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</si>
  <si>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</si>
  <si>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</si>
  <si>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</si>
  <si>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</si>
  <si>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</si>
  <si>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</si>
  <si>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</si>
  <si>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</si>
  <si>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</si>
  <si>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</si>
  <si>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</si>
  <si>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</si>
  <si>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</si>
  <si>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</si>
  <si>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</si>
  <si>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</si>
  <si>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</si>
  <si>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</si>
  <si>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</si>
  <si>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</si>
  <si>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</si>
  <si>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</si>
  <si>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</si>
  <si>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</si>
  <si>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</si>
  <si>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</si>
  <si>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</si>
  <si>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</si>
  <si>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</si>
  <si>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</si>
  <si>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</si>
  <si>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</si>
  <si>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</si>
  <si>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</si>
  <si>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</si>
  <si>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</si>
  <si>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</si>
  <si>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</si>
  <si>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</si>
  <si>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</si>
  <si>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</si>
  <si>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</si>
  <si>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</si>
  <si>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</si>
  <si>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</si>
  <si>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</si>
  <si>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</si>
  <si>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</si>
  <si>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</si>
  <si>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</si>
  <si>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</si>
  <si>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</si>
  <si>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</si>
  <si>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</si>
  <si>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</si>
  <si>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</si>
  <si>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</si>
  <si>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</si>
  <si>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</si>
  <si>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</si>
  <si>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</si>
  <si>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</si>
  <si>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</si>
  <si>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</si>
  <si>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</si>
  <si>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</si>
  <si>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</si>
  <si>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</si>
  <si>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</si>
  <si>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</si>
  <si>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</si>
  <si>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</si>
  <si>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</si>
  <si>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</si>
  <si>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</si>
  <si>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</si>
  <si>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</si>
  <si>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</si>
  <si>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</si>
  <si>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</si>
  <si>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</si>
  <si>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</si>
  <si>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</si>
  <si>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</si>
  <si>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</si>
  <si>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</si>
  <si>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</si>
  <si>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</si>
  <si>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</si>
  <si>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</si>
  <si>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</si>
  <si>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</si>
  <si>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</si>
  <si>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</si>
  <si>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</si>
  <si>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</si>
  <si>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</si>
  <si>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</si>
  <si>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</si>
  <si>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</si>
  <si>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</si>
  <si>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</si>
  <si>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</si>
  <si>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</si>
  <si>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</si>
  <si>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</si>
  <si>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</si>
  <si>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</si>
  <si>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</si>
  <si>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</si>
  <si>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</si>
  <si>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</si>
  <si>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</si>
  <si>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</si>
  <si>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</si>
  <si>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</si>
  <si>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</si>
  <si>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</si>
  <si>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</si>
  <si>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</si>
  <si>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</si>
  <si>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</si>
  <si>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</si>
  <si>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</si>
  <si>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</si>
  <si>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</si>
  <si>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</si>
  <si>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</si>
  <si>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</si>
  <si>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</si>
  <si>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</si>
  <si>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</si>
  <si>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</si>
  <si>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</si>
  <si>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</si>
  <si>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</si>
  <si>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</si>
  <si>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</si>
  <si>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</si>
  <si>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</si>
  <si>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</si>
  <si>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</si>
  <si>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</si>
  <si>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</si>
  <si>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</si>
  <si>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</si>
  <si>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</si>
  <si>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</si>
  <si>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</si>
  <si>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</si>
  <si>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</si>
  <si>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</si>
  <si>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</si>
  <si>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</si>
  <si>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</si>
  <si>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</si>
  <si>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</si>
  <si>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</si>
  <si>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</si>
  <si>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</si>
  <si>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</si>
  <si>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</si>
  <si>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</si>
  <si>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</si>
  <si>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</si>
  <si>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</si>
  <si>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</si>
  <si>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</si>
  <si>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</si>
  <si>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</si>
  <si>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</si>
  <si>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</si>
  <si>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</si>
  <si>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</si>
  <si>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</si>
  <si>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</si>
  <si>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</si>
  <si>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</si>
  <si>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</si>
  <si>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</si>
  <si>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</si>
  <si>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</si>
  <si>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</si>
  <si>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</si>
  <si>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</si>
  <si>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</si>
  <si>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</si>
  <si>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</si>
  <si>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</si>
  <si>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</si>
  <si>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</si>
  <si>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</si>
  <si>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</si>
  <si>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</si>
  <si>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</si>
  <si>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</si>
  <si>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</si>
  <si>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</si>
  <si>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</si>
  <si>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</si>
  <si>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</si>
  <si>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</si>
  <si>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</si>
  <si>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</si>
  <si>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</si>
  <si>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</si>
  <si>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</si>
  <si>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</si>
  <si>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</si>
  <si>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</si>
  <si>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</si>
  <si>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</si>
  <si>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</si>
  <si>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</si>
  <si>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</si>
  <si>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</si>
  <si>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</si>
  <si>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</si>
  <si>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</si>
  <si>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</si>
  <si>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</si>
  <si>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</si>
  <si>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</si>
  <si>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</si>
  <si>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</si>
  <si>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</si>
  <si>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</si>
  <si>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</si>
  <si>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</si>
  <si>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</si>
  <si>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</si>
  <si>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</si>
  <si>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</si>
  <si>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</si>
  <si>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</si>
  <si>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</si>
  <si>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</si>
  <si>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</si>
  <si>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</si>
  <si>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</si>
  <si>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</si>
  <si>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</si>
  <si>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</si>
  <si>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</si>
  <si>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</si>
  <si>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</si>
  <si>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</si>
  <si>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</si>
  <si>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</si>
  <si>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</si>
  <si>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</si>
  <si>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</si>
  <si>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</si>
  <si>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</si>
  <si>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</si>
  <si>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</si>
  <si>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</si>
  <si>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</si>
  <si>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</si>
  <si>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</si>
  <si>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</si>
  <si>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</si>
  <si>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</si>
  <si>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</si>
  <si>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</si>
  <si>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</si>
  <si>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</si>
  <si>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</si>
  <si>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</si>
  <si>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</si>
  <si>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</si>
  <si>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</si>
  <si>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</si>
  <si>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</si>
  <si>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</si>
  <si>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</si>
  <si>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</si>
  <si>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</si>
  <si>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</si>
  <si>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</si>
  <si>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</si>
  <si>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</si>
  <si>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</si>
  <si>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</si>
  <si>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</si>
  <si>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</si>
  <si>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</si>
  <si>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</si>
  <si>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</si>
  <si>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</si>
  <si>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</si>
  <si>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</si>
  <si>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</si>
  <si>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</si>
  <si>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</si>
  <si>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</si>
  <si>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</si>
  <si>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</si>
  <si>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</si>
  <si>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</si>
  <si>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</si>
  <si>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</si>
  <si>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</si>
  <si>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</si>
  <si>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</si>
  <si>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</si>
  <si>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</si>
  <si>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</si>
  <si>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</si>
  <si>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</si>
  <si>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</si>
  <si>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</si>
  <si>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</si>
  <si>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</si>
  <si>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</si>
  <si>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</si>
  <si>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</si>
  <si>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</si>
  <si>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</si>
  <si>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</si>
  <si>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</si>
  <si>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</si>
  <si>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</si>
  <si>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</si>
  <si>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</si>
  <si>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</si>
  <si>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</si>
  <si>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</si>
  <si>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</si>
  <si>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</si>
  <si>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</si>
  <si>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</si>
  <si>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</si>
  <si>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</si>
  <si>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</si>
  <si>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</si>
  <si>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</si>
  <si>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</si>
  <si>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</si>
  <si>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</si>
  <si>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</si>
  <si>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</si>
  <si>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</si>
  <si>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</si>
  <si>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</si>
  <si>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</si>
  <si>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</si>
  <si>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</si>
  <si>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</si>
  <si>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</si>
  <si>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</si>
  <si>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</si>
  <si>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</si>
  <si>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</si>
  <si>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</si>
  <si>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</si>
  <si>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</si>
  <si>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</si>
  <si>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</si>
  <si>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</si>
  <si>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</si>
  <si>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</si>
  <si>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</si>
  <si>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</si>
  <si>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</si>
  <si>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</si>
  <si>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</si>
  <si>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</si>
  <si>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</si>
  <si>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</si>
  <si>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</si>
  <si>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</si>
  <si>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</si>
  <si>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</si>
  <si>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</si>
  <si>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</si>
  <si>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</si>
  <si>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</si>
  <si>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</si>
  <si>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</si>
  <si>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</si>
  <si>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</si>
  <si>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</si>
  <si>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</si>
  <si>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</si>
  <si>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</si>
  <si>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</si>
  <si>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</si>
  <si>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</si>
  <si>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</si>
  <si>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</si>
  <si>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</si>
  <si>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</si>
  <si>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</si>
  <si>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</si>
  <si>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</si>
  <si>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</si>
  <si>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</si>
  <si>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</si>
  <si>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</si>
  <si>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</si>
  <si>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</si>
  <si>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</si>
  <si>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</si>
  <si>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</si>
  <si>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</si>
  <si>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</si>
  <si>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</si>
  <si>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</si>
  <si>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</si>
  <si>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</si>
  <si>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</si>
  <si>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</si>
  <si>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</si>
  <si>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</si>
  <si>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</si>
  <si>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</si>
  <si>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</si>
  <si>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</si>
  <si>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</si>
  <si>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</si>
  <si>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</si>
  <si>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</si>
  <si>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</si>
  <si>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</si>
  <si>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</si>
  <si>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</si>
  <si>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</si>
  <si>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</si>
  <si>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</si>
  <si>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</si>
  <si>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</si>
  <si>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</si>
  <si>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</si>
  <si>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</si>
  <si>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</si>
  <si>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</si>
  <si>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</si>
  <si>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</si>
  <si>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</si>
  <si>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</si>
  <si>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</si>
  <si>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</si>
  <si>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</si>
  <si>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</si>
  <si>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</si>
  <si>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</si>
  <si>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</si>
  <si>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</si>
  <si>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</si>
  <si>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</si>
  <si>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</si>
  <si>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</si>
  <si>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</si>
  <si>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</si>
  <si>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</si>
  <si>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</si>
  <si>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</si>
  <si>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</si>
  <si>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</si>
  <si>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</si>
  <si>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</si>
  <si>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</si>
  <si>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</si>
  <si>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</si>
  <si>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</si>
  <si>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</si>
  <si>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</si>
  <si>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</si>
  <si>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</si>
  <si>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</si>
  <si>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</si>
  <si>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</si>
  <si>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</si>
  <si>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</si>
  <si>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</si>
  <si>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</si>
  <si>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</si>
  <si>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</si>
  <si>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</si>
  <si>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</si>
  <si>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</si>
  <si>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</si>
  <si>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</si>
  <si>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</si>
  <si>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</si>
  <si>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</si>
  <si>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</si>
  <si>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</si>
  <si>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</si>
  <si>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</si>
  <si>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</si>
  <si>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</si>
  <si>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</si>
  <si>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</si>
  <si>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</si>
  <si>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</si>
  <si>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</si>
  <si>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</si>
  <si>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</si>
  <si>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</si>
  <si>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</si>
  <si>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</si>
  <si>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</si>
  <si>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</si>
  <si>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</si>
  <si>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</si>
  <si>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</si>
  <si>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</si>
  <si>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</si>
  <si>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</si>
  <si>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</si>
  <si>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</si>
  <si>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</si>
  <si>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</si>
  <si>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</si>
  <si>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</si>
  <si>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</si>
  <si>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</si>
  <si>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</si>
  <si>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</si>
  <si>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</si>
  <si>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</si>
  <si>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</si>
  <si>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</si>
  <si>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</si>
  <si>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</si>
  <si>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</si>
  <si>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</si>
  <si>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</si>
  <si>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</si>
  <si>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</si>
  <si>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</si>
  <si>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</si>
  <si>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</si>
  <si>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</si>
  <si>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</si>
  <si>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</si>
  <si>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</si>
  <si>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</si>
  <si>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</si>
  <si>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</si>
  <si>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</si>
  <si>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</si>
  <si>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</si>
  <si>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</si>
  <si>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</si>
  <si>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</si>
  <si>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</si>
  <si>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</si>
  <si>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</si>
  <si>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</si>
  <si>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</si>
  <si>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</si>
  <si>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</si>
  <si>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</si>
  <si>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</si>
  <si>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</si>
  <si>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</si>
  <si>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</si>
  <si>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</si>
  <si>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</si>
  <si>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</si>
  <si>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</si>
  <si>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</si>
  <si>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</si>
  <si>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</si>
  <si>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</si>
  <si>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</si>
  <si>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</si>
  <si>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</si>
  <si>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</si>
  <si>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</si>
  <si>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</si>
  <si>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</si>
  <si>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</si>
  <si>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</si>
  <si>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</si>
  <si>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</si>
  <si>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</si>
  <si>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</si>
  <si>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</si>
  <si>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</si>
  <si>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</si>
  <si>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</si>
  <si>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</si>
  <si>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</si>
  <si>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</si>
  <si>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</si>
  <si>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</si>
  <si>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</si>
  <si>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</si>
  <si>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</si>
  <si>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</si>
  <si>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</si>
  <si>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</si>
  <si>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</si>
  <si>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</si>
  <si>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</si>
  <si>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</si>
  <si>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</si>
  <si>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</si>
  <si>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</si>
  <si>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</si>
  <si>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</si>
  <si>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</si>
  <si>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</si>
  <si>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</si>
  <si>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</si>
  <si>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</si>
  <si>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</si>
  <si>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</si>
  <si>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</si>
  <si>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</si>
  <si>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</si>
  <si>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</si>
  <si>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</si>
  <si>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</si>
  <si>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</si>
  <si>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</si>
  <si>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</si>
  <si>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</si>
  <si>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</si>
  <si>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</si>
  <si>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</si>
  <si>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</si>
  <si>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</si>
  <si>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</si>
  <si>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</si>
  <si>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</si>
  <si>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</si>
  <si>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</si>
  <si>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</si>
  <si>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</si>
  <si>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</si>
  <si>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</si>
  <si>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</si>
  <si>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</si>
  <si>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</si>
  <si>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</si>
  <si>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</si>
  <si>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</si>
  <si>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</si>
  <si>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</si>
  <si>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</si>
  <si>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</si>
  <si>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</si>
  <si>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</si>
  <si>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</si>
  <si>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</si>
  <si>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</si>
  <si>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</si>
  <si>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</si>
  <si>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</si>
  <si>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</si>
  <si>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</si>
  <si>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</si>
  <si>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</si>
  <si>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</si>
  <si>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</si>
  <si>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</si>
  <si>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</si>
  <si>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</si>
  <si>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</si>
  <si>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</si>
  <si>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</si>
  <si>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</si>
  <si>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</si>
  <si>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</si>
  <si>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</si>
  <si>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</si>
  <si>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</si>
  <si>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</si>
  <si>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</si>
  <si>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</si>
  <si>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</si>
  <si>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</si>
  <si>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</si>
  <si>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</si>
  <si>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</si>
  <si>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</si>
  <si>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</si>
  <si>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</si>
  <si>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</si>
  <si>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</si>
  <si>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</si>
  <si>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</si>
  <si>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</si>
  <si>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</si>
  <si>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</si>
  <si>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</si>
  <si>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</si>
  <si>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</si>
  <si>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</si>
  <si>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</si>
  <si>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</si>
  <si>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</si>
  <si>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</si>
  <si>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</si>
  <si>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</si>
  <si>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</si>
  <si>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</si>
  <si>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</si>
  <si>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</si>
  <si>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</si>
  <si>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</si>
  <si>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</si>
  <si>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</si>
  <si>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</si>
  <si>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</si>
  <si>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</si>
  <si>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</si>
  <si>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</si>
  <si>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</si>
  <si>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</si>
  <si>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</si>
  <si>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</si>
  <si>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</si>
  <si>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</si>
  <si>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</si>
  <si>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</si>
  <si>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</si>
  <si>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</si>
  <si>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</si>
  <si>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</si>
  <si>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</si>
  <si>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</si>
  <si>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</si>
  <si>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</si>
  <si>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</si>
  <si>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</si>
  <si>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</si>
  <si>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</si>
  <si>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</si>
  <si>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</si>
  <si>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</si>
  <si>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</si>
  <si>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</si>
  <si>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</si>
  <si>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</si>
  <si>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</si>
  <si>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</si>
  <si>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</si>
  <si>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</si>
  <si>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</si>
  <si>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</si>
  <si>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</si>
  <si>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</si>
  <si>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</si>
  <si>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</si>
  <si>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</si>
  <si>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</si>
  <si>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</si>
  <si>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</si>
  <si>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</si>
  <si>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</si>
  <si>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</si>
  <si>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</si>
  <si>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</si>
  <si>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</si>
  <si>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</si>
  <si>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</si>
  <si>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</si>
  <si>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</si>
  <si>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</si>
  <si>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</si>
  <si>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</si>
  <si>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</si>
  <si>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</si>
  <si>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</si>
  <si>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</si>
  <si>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</si>
  <si>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</si>
  <si>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</si>
  <si>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</si>
  <si>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</si>
  <si>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</si>
  <si>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</si>
  <si>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</si>
  <si>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</si>
  <si>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</si>
  <si>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</si>
  <si>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</si>
  <si>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</si>
  <si>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</si>
  <si>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</si>
  <si>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</si>
  <si>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</si>
  <si>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</si>
  <si>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</si>
  <si>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</si>
  <si>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</si>
  <si>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</si>
  <si>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</si>
  <si>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</si>
  <si>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</si>
  <si>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</si>
  <si>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</si>
  <si>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</si>
  <si>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</si>
  <si>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</si>
  <si>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</si>
  <si>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</si>
  <si>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</si>
  <si>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</si>
  <si>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</si>
  <si>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</si>
  <si>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</si>
  <si>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</si>
  <si>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</si>
  <si>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</si>
  <si>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</si>
  <si>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</si>
  <si>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</si>
  <si>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</si>
  <si>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</si>
  <si>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</si>
  <si>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</si>
  <si>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</si>
  <si>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</si>
  <si>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</si>
  <si>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</si>
  <si>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</si>
  <si>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</si>
  <si>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</si>
  <si>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</si>
  <si>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</si>
  <si>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</si>
  <si>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</si>
  <si>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</si>
  <si>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</si>
  <si>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</si>
  <si>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</si>
  <si>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</si>
  <si>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</si>
  <si>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</si>
  <si>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</si>
  <si>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</si>
  <si>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</si>
  <si>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</si>
  <si>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</si>
  <si>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</si>
  <si>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</si>
  <si>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</si>
  <si>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</si>
  <si>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</si>
  <si>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</si>
  <si>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</si>
  <si>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</si>
  <si>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</si>
  <si>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</si>
  <si>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</si>
  <si>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</si>
  <si>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</si>
  <si>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</si>
  <si>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</si>
  <si>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</si>
  <si>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</si>
  <si>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</si>
  <si>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</si>
  <si>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</si>
  <si>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</si>
  <si>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</si>
  <si>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</si>
  <si>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</si>
  <si>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</si>
  <si>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</si>
  <si>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</si>
  <si>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</si>
  <si>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</si>
  <si>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</si>
  <si>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</si>
  <si>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</si>
  <si>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</si>
  <si>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</si>
  <si>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</si>
  <si>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</si>
  <si>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</si>
  <si>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</si>
  <si>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</si>
  <si>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</si>
  <si>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</si>
  <si>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</si>
  <si>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</si>
  <si>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</si>
  <si>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</si>
  <si>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</si>
  <si>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</si>
  <si>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</si>
  <si>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</si>
  <si>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</si>
  <si>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</si>
  <si>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</si>
  <si>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</si>
  <si>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</si>
  <si>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</si>
  <si>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</si>
  <si>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</si>
  <si>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</si>
  <si>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</si>
  <si>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</si>
  <si>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</si>
  <si>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</si>
  <si>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</si>
  <si>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</si>
  <si>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</si>
  <si>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</si>
  <si>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</si>
  <si>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</si>
  <si>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</si>
  <si>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</si>
  <si>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</si>
  <si>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</si>
  <si>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</si>
  <si>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</si>
  <si>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</si>
  <si>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</si>
  <si>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</si>
  <si>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</si>
  <si>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</si>
  <si>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</si>
  <si>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</si>
  <si>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</si>
  <si>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</si>
  <si>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</si>
  <si>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</si>
  <si>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</si>
  <si>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</si>
  <si>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</si>
  <si>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</si>
  <si>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</si>
  <si>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</si>
  <si>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</si>
  <si>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</si>
  <si>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</si>
  <si>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</si>
  <si>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</si>
  <si>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</si>
  <si>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</si>
  <si>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</si>
  <si>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</si>
  <si>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</si>
  <si>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</si>
  <si>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</si>
  <si>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</si>
  <si>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</si>
  <si>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</si>
  <si>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</si>
  <si>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</si>
  <si>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</si>
  <si>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</si>
  <si>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</si>
  <si>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</si>
  <si>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</si>
  <si>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</si>
  <si>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</si>
  <si>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</si>
  <si>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</si>
  <si>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</si>
  <si>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</si>
  <si>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</si>
  <si>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</si>
  <si>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</si>
  <si>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</si>
  <si>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</si>
  <si>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</si>
  <si>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</si>
  <si>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</si>
  <si>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</si>
  <si>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</si>
  <si>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</si>
  <si>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</si>
  <si>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</si>
  <si>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</si>
  <si>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</si>
  <si>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</si>
  <si>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</si>
  <si>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</si>
  <si>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</si>
  <si>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</si>
  <si>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</si>
  <si>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</si>
  <si>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</si>
  <si>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</si>
  <si>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</si>
  <si>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</si>
  <si>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</si>
  <si>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</si>
  <si>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</si>
  <si>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</si>
  <si>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</si>
  <si>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</si>
  <si>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</si>
  <si>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</si>
  <si>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</si>
  <si>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</si>
  <si>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</si>
  <si>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</si>
  <si>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</si>
  <si>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</si>
  <si>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</si>
  <si>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</si>
  <si>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</si>
  <si>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</si>
  <si>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</si>
  <si>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</si>
  <si>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</si>
  <si>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</si>
  <si>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</si>
  <si>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</si>
  <si>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</si>
  <si>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</si>
  <si>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</si>
  <si>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</si>
  <si>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</si>
  <si>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</si>
  <si>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</si>
  <si>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</si>
  <si>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</si>
  <si>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</si>
  <si>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</si>
  <si>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</si>
  <si>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</si>
  <si>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</si>
  <si>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</si>
  <si>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</si>
  <si>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</si>
  <si>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</si>
  <si>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</si>
  <si>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</si>
  <si>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</si>
  <si>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</si>
  <si>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</si>
  <si>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</si>
  <si>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</si>
  <si>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</si>
  <si>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</si>
  <si>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</si>
  <si>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</si>
  <si>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</si>
  <si>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</si>
  <si>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</si>
  <si>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</si>
  <si>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</si>
  <si>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</si>
  <si>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</si>
  <si>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</si>
  <si>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</si>
  <si>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</si>
  <si>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</si>
  <si>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</si>
  <si>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</si>
  <si>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</si>
  <si>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</si>
  <si>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</si>
  <si>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</si>
  <si>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</si>
  <si>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</si>
  <si>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</si>
  <si>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</si>
  <si>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</si>
  <si>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</si>
  <si>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</si>
  <si>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</si>
  <si>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</si>
  <si>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</si>
  <si>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</si>
  <si>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</si>
  <si>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</si>
  <si>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</si>
  <si>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</si>
  <si>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</si>
  <si>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</si>
  <si>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</si>
  <si>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</si>
  <si>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</si>
  <si>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</si>
  <si>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</si>
  <si>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</si>
  <si>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</si>
  <si>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</si>
  <si>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</si>
  <si>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</si>
  <si>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</si>
  <si>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</si>
  <si>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</si>
  <si>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</si>
  <si>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</si>
  <si>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</si>
  <si>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</si>
  <si>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</si>
  <si>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</si>
  <si>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</si>
  <si>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</si>
  <si>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</si>
  <si>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</si>
  <si>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</si>
  <si>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</si>
  <si>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</si>
  <si>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</si>
  <si>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</si>
  <si>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</si>
  <si>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</si>
  <si>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</si>
  <si>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</si>
  <si>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</si>
  <si>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</si>
  <si>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</si>
  <si>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</si>
  <si>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</si>
  <si>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</si>
  <si>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</si>
  <si>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</si>
  <si>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</si>
  <si>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</si>
  <si>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</si>
  <si>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</si>
  <si>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</si>
  <si>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</si>
  <si>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</si>
  <si>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</si>
  <si>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</si>
  <si>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</si>
  <si>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</si>
  <si>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</si>
  <si>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</si>
  <si>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</si>
  <si>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</si>
  <si>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</si>
  <si>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</si>
  <si>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</si>
  <si>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</si>
  <si>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</si>
  <si>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</si>
  <si>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</si>
  <si>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</si>
  <si>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</si>
  <si>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</si>
  <si>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</si>
  <si>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</si>
  <si>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</si>
  <si>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</si>
  <si>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</si>
  <si>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</si>
  <si>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</si>
  <si>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</si>
  <si>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</si>
  <si>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</si>
  <si>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</si>
  <si>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</si>
  <si>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</si>
  <si>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</si>
  <si>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</si>
  <si>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</si>
  <si>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</si>
  <si>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</si>
  <si>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</si>
  <si>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</si>
  <si>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</si>
  <si>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</si>
  <si>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</si>
  <si>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</si>
  <si>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</si>
  <si>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</si>
  <si>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</si>
  <si>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</si>
  <si>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</si>
  <si>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</si>
  <si>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</si>
  <si>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</si>
  <si>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</si>
  <si>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</si>
  <si>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</si>
  <si>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</si>
  <si>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</si>
  <si>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</si>
  <si>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</si>
  <si>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</si>
  <si>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</si>
  <si>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</si>
  <si>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</si>
  <si>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</si>
  <si>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</si>
  <si>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</si>
  <si>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</si>
  <si>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</si>
  <si>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</si>
  <si>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</si>
  <si>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</si>
  <si>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</si>
  <si>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</si>
  <si>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</si>
  <si>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</si>
  <si>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</si>
  <si>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</si>
  <si>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</si>
  <si>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</si>
  <si>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</si>
  <si>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</si>
  <si>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</si>
  <si>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</si>
  <si>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</si>
  <si>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</si>
  <si>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</si>
  <si>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</si>
  <si>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</si>
  <si>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</si>
  <si>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</si>
  <si>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</si>
  <si>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</si>
  <si>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</si>
  <si>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</si>
  <si>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</si>
  <si>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</si>
  <si>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</si>
  <si>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</si>
  <si>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</si>
  <si>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</si>
  <si>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</si>
  <si>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</si>
  <si>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</si>
  <si>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</si>
  <si>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</si>
  <si>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</si>
  <si>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</si>
  <si>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</si>
  <si>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</si>
  <si>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</si>
  <si>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</si>
  <si>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</si>
  <si>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</si>
  <si>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</si>
  <si>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</si>
  <si>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</si>
  <si>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</si>
  <si>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</si>
  <si>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</si>
  <si>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</si>
  <si>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</si>
  <si>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</si>
  <si>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</si>
  <si>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</si>
  <si>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</si>
  <si>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</si>
  <si>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</si>
  <si>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</si>
  <si>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</si>
  <si>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</si>
  <si>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</si>
  <si>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</si>
  <si>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</si>
  <si>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</si>
  <si>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</si>
  <si>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</si>
  <si>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</si>
  <si>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</si>
  <si>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</si>
  <si>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</si>
  <si>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</si>
  <si>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</si>
  <si>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</si>
  <si>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</si>
  <si>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</si>
  <si>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</si>
  <si>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</si>
  <si>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</si>
  <si>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</si>
  <si>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</si>
  <si>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</si>
  <si>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</si>
  <si>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</si>
  <si>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</si>
  <si>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</si>
  <si>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</si>
  <si>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</si>
  <si>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</si>
  <si>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</si>
  <si>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</si>
  <si>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</si>
  <si>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</si>
  <si>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</si>
  <si>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</si>
  <si>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</si>
  <si>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</si>
  <si>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</si>
  <si>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</si>
  <si>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</si>
  <si>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</si>
  <si>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</si>
  <si>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</si>
  <si>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</si>
  <si>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</si>
  <si>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</si>
  <si>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</si>
  <si>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</si>
  <si>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</si>
  <si>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</si>
  <si>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</si>
  <si>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</si>
  <si>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</si>
  <si>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</si>
  <si>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</si>
  <si>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</si>
  <si>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</si>
  <si>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</si>
  <si>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</si>
  <si>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</si>
  <si>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</si>
  <si>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</si>
  <si>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</si>
  <si>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</si>
  <si>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</si>
  <si>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</si>
  <si>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</si>
  <si>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</si>
  <si>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</si>
  <si>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</si>
  <si>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</si>
  <si>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</si>
  <si>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</si>
  <si>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</si>
  <si>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</si>
  <si>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</si>
  <si>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</si>
  <si>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</si>
  <si>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</si>
  <si>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</si>
  <si>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</si>
  <si>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</si>
  <si>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</si>
  <si>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</si>
  <si>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</si>
  <si>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</si>
  <si>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</si>
  <si>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</si>
  <si>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</si>
  <si>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</si>
  <si>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</si>
  <si>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</si>
  <si>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</si>
  <si>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</si>
  <si>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</si>
  <si>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</si>
  <si>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</si>
  <si>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</si>
  <si>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</si>
  <si>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</si>
  <si>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</si>
  <si>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</si>
  <si>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</si>
  <si>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</si>
  <si>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</si>
  <si>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</si>
  <si>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</si>
  <si>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</si>
  <si>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</si>
  <si>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</si>
  <si>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</si>
  <si>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</si>
  <si>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</si>
  <si>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</si>
  <si>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</si>
  <si>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</si>
  <si>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</si>
  <si>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</si>
  <si>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</si>
  <si>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</si>
  <si>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</si>
  <si>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</si>
  <si>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</si>
  <si>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</si>
  <si>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</si>
  <si>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</si>
  <si>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</si>
  <si>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</si>
  <si>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</si>
  <si>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</si>
  <si>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</si>
  <si>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</si>
  <si>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</si>
  <si>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</si>
  <si>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</si>
  <si>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</si>
  <si>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</si>
  <si>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</si>
  <si>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</si>
  <si>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</si>
  <si>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</si>
  <si>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</si>
  <si>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</si>
  <si>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</si>
  <si>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</si>
  <si>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</si>
  <si>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</si>
  <si>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</si>
  <si>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</si>
  <si>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</si>
  <si>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</si>
  <si>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</si>
  <si>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</si>
  <si>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</si>
  <si>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</si>
  <si>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</si>
  <si>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</si>
  <si>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</si>
  <si>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</si>
  <si>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</si>
  <si>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</si>
  <si>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</si>
  <si>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</si>
  <si>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</si>
  <si>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</si>
  <si>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</si>
  <si>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</si>
  <si>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</si>
  <si>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</si>
  <si>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</si>
  <si>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</si>
  <si>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</si>
  <si>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</si>
  <si>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</si>
  <si>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</si>
  <si>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</si>
  <si>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</si>
  <si>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</si>
  <si>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</si>
  <si>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</si>
  <si>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</si>
  <si>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</si>
  <si>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</si>
  <si>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</si>
  <si>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</si>
  <si>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</si>
  <si>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</si>
  <si>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</si>
  <si>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</si>
  <si>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</si>
  <si>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</si>
  <si>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</si>
  <si>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</si>
  <si>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</si>
  <si>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</si>
  <si>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</si>
  <si>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</si>
  <si>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</si>
  <si>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</si>
  <si>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</si>
  <si>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</si>
  <si>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</si>
  <si>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</si>
  <si>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</si>
  <si>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</si>
  <si>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</si>
  <si>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</si>
  <si>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</si>
  <si>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</si>
  <si>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</si>
  <si>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</si>
  <si>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</si>
  <si>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</si>
  <si>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</si>
  <si>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</si>
  <si>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</si>
  <si>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</si>
  <si>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</si>
  <si>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</si>
  <si>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</si>
  <si>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</si>
  <si>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</si>
  <si>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</si>
  <si>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</si>
  <si>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</si>
  <si>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</si>
  <si>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</si>
  <si>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</si>
  <si>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</si>
  <si>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</si>
  <si>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</si>
  <si>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</si>
  <si>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</si>
  <si>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</si>
  <si>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</si>
  <si>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</si>
  <si>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</si>
  <si>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</si>
  <si>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</si>
  <si>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</si>
  <si>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</si>
  <si>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</si>
  <si>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</si>
  <si>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</si>
  <si>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</si>
  <si>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</si>
  <si>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</si>
  <si>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</si>
  <si>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</si>
  <si>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</si>
  <si>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</si>
  <si>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</si>
  <si>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</si>
  <si>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</si>
  <si>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</si>
  <si>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</si>
  <si>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</si>
  <si>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</si>
  <si>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</si>
  <si>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</si>
  <si>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</si>
  <si>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</si>
  <si>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</si>
  <si>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</si>
  <si>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</si>
  <si>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</si>
  <si>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</si>
  <si>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</si>
  <si>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</si>
  <si>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</si>
  <si>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</si>
  <si>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</si>
  <si>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</si>
  <si>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</si>
  <si>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</si>
  <si>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</si>
  <si>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</si>
  <si>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</si>
  <si>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</si>
  <si>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</si>
  <si>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</si>
  <si>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</si>
  <si>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</si>
  <si>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</si>
  <si>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</si>
  <si>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</si>
  <si>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</si>
  <si>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</si>
  <si>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</si>
  <si>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</si>
  <si>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</si>
  <si>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</si>
  <si>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</si>
  <si>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</si>
  <si>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</si>
  <si>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</si>
  <si>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</si>
  <si>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</si>
  <si>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</si>
  <si>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</si>
  <si>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</si>
  <si>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</si>
  <si>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</si>
  <si>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</si>
  <si>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</si>
  <si>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</si>
  <si>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</si>
  <si>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</si>
  <si>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</si>
  <si>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</si>
  <si>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</si>
  <si>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</si>
  <si>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</si>
  <si>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</si>
  <si>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</si>
  <si>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</si>
  <si>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</si>
  <si>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</si>
  <si>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</si>
  <si>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</si>
  <si>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</si>
  <si>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</si>
  <si>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</si>
  <si>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</si>
  <si>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</si>
  <si>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</si>
  <si>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</si>
  <si>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</si>
  <si>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</si>
  <si>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</si>
  <si>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</si>
  <si>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</si>
  <si>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</si>
  <si>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</si>
  <si>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</si>
  <si>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</si>
  <si>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</si>
  <si>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</si>
  <si>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</si>
  <si>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</si>
  <si>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</si>
  <si>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</si>
  <si>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</si>
  <si>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</si>
  <si>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</si>
  <si>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</si>
  <si>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</si>
  <si>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</si>
  <si>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</si>
  <si>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</si>
  <si>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</si>
  <si>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</si>
  <si>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</si>
  <si>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</si>
  <si>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</si>
  <si>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</si>
  <si>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</si>
  <si>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</si>
  <si>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</si>
  <si>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</si>
  <si>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</si>
  <si>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</si>
  <si>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</si>
  <si>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</si>
  <si>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</si>
  <si>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</si>
  <si>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</si>
  <si>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</si>
  <si>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</si>
  <si>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</si>
  <si>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</si>
  <si>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</si>
  <si>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</si>
  <si>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</si>
  <si>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</si>
  <si>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</si>
  <si>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</si>
  <si>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</si>
  <si>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</si>
  <si>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</si>
  <si>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</si>
  <si>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</si>
  <si>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</si>
  <si>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</si>
  <si>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</si>
  <si>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</si>
  <si>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</si>
  <si>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</si>
  <si>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</si>
  <si>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</si>
  <si>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</si>
  <si>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</si>
  <si>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</si>
  <si>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</si>
  <si>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</si>
  <si>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</si>
  <si>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</si>
  <si>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</si>
  <si>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</si>
  <si>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</si>
  <si>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</si>
  <si>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</si>
  <si>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</si>
  <si>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</si>
  <si>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</si>
  <si>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</si>
  <si>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</si>
  <si>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</si>
  <si>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</si>
  <si>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</si>
  <si>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</si>
  <si>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</si>
  <si>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</si>
  <si>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</si>
  <si>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</si>
  <si>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</si>
  <si>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</si>
  <si>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</si>
  <si>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</si>
  <si>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</si>
  <si>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</si>
  <si>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</si>
  <si>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</si>
  <si>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</si>
  <si>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</si>
  <si>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</si>
  <si>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</si>
  <si>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</si>
  <si>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</si>
  <si>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</si>
  <si>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</si>
  <si>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</si>
  <si>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</si>
  <si>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</si>
  <si>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</si>
  <si>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</si>
  <si>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</si>
  <si>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</si>
  <si>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</si>
  <si>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</si>
  <si>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</si>
  <si>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</si>
  <si>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</si>
  <si>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</si>
  <si>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</si>
  <si>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</si>
  <si>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</si>
  <si>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</si>
  <si>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</si>
  <si>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</si>
  <si>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</si>
  <si>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</si>
  <si>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</si>
  <si>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</si>
  <si>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</si>
  <si>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</si>
  <si>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</si>
  <si>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</si>
  <si>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</si>
  <si>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</si>
  <si>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</si>
  <si>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</si>
  <si>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</si>
  <si>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</si>
  <si>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</si>
  <si>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</si>
  <si>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</si>
  <si>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</si>
  <si>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</si>
  <si>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</si>
  <si>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</si>
  <si>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</si>
  <si>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</si>
  <si>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</si>
  <si>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</si>
  <si>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</si>
  <si>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</si>
  <si>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</si>
  <si>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</si>
  <si>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</si>
  <si>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</si>
  <si>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</si>
  <si>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</si>
  <si>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</si>
  <si>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</si>
  <si>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</si>
  <si>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</si>
  <si>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</si>
  <si>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</si>
  <si>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Row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</si>
  <si>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</si>
  <si>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</si>
  <si>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</si>
  <si>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</si>
  <si>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</si>
  <si>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</si>
  <si>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</si>
  <si>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</si>
  <si>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</si>
  <si>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</si>
  <si>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</si>
  <si>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</si>
  <si>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</si>
  <si>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</si>
  <si>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</si>
  <si>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</si>
  <si>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</si>
  <si>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</si>
  <si>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</si>
  <si>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</si>
  <si>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</si>
  <si>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</si>
  <si>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</si>
  <si>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</si>
  <si>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</si>
  <si>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</si>
  <si>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</si>
  <si>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</si>
  <si>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</si>
  <si>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</si>
  <si>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</si>
  <si>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</si>
  <si>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</si>
  <si>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</si>
  <si>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</si>
  <si>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</si>
  <si>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</si>
  <si>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</si>
  <si>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</si>
  <si>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</si>
  <si>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</si>
  <si>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</si>
  <si>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</si>
  <si>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</si>
  <si>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</si>
  <si>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</si>
  <si>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 Successful</t>
  </si>
  <si>
    <t>Percent Failed</t>
  </si>
  <si>
    <t>Percent Canceled</t>
  </si>
  <si>
    <t>1000 to 4999</t>
  </si>
  <si>
    <t>Less than 1000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</si>
  <si>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</si>
  <si>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</si>
  <si>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</si>
  <si>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</si>
  <si>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</si>
  <si>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</si>
  <si>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</si>
  <si>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</si>
  <si>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</si>
  <si>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then or equal to 50000</t>
  </si>
  <si>
    <t>Successful Campaigns</t>
  </si>
  <si>
    <t>Unsuccessful Campaigns</t>
  </si>
  <si>
    <t>Mean</t>
  </si>
  <si>
    <t>Median</t>
  </si>
  <si>
    <t>Standard Deviation</t>
  </si>
  <si>
    <t>Variance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</si>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</sst>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50-B04E-AD55-4F628F457CA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50-B04E-AD55-4F628F457CA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650-B04E-AD55-4F628F457CA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50-B04E-AD55-4F628F457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7268847"/>
        <c:axId val="346807648"/>
      </c:barChart>
      <c:catAx>
        <c:axId val="13726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07648"/>
        <c:crosses val="autoZero"/>
        <c:auto val="1"/>
        <c:lblAlgn val="ctr"/>
        <c:lblOffset val="100"/>
        <c:noMultiLvlLbl val="0"/>
      </c:catAx>
      <c:valAx>
        <c:axId val="34680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2-8D4B-98ED-DE16D4A170A7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2-8D4B-98ED-DE16D4A170A7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D2-8D4B-98ED-DE16D4A170A7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D2-8D4B-98ED-DE16D4A17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39734383"/>
        <c:axId val="136353407"/>
      </c:barChart>
      <c:catAx>
        <c:axId val="139734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353407"/>
        <c:crosses val="autoZero"/>
        <c:auto val="1"/>
        <c:lblAlgn val="ctr"/>
        <c:lblOffset val="100"/>
        <c:noMultiLvlLbl val="0"/>
      </c:catAx>
      <c:valAx>
        <c:axId val="13635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34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2-C249-A88F-75222CA774D9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2-C249-A88F-75222CA774D9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2-C249-A88F-75222CA77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914335"/>
        <c:axId val="400916063"/>
      </c:lineChart>
      <c:catAx>
        <c:axId val="40091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16063"/>
        <c:crosses val="autoZero"/>
        <c:auto val="1"/>
        <c:lblAlgn val="ctr"/>
        <c:lblOffset val="100"/>
        <c:noMultiLvlLbl val="0"/>
      </c:catAx>
      <c:valAx>
        <c:axId val="40091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1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Sheet4!$F$1</c:f>
              <c:strCache>
                <c:ptCount val="1"/>
                <c:pt idx="0">
                  <c:v>Percent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Sheet4!$F$2:$F$13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03-C34E-970A-7DD3E8E510AA}"/>
            </c:ext>
          </c:extLst>
        </c:ser>
        <c:ser>
          <c:idx val="5"/>
          <c:order val="1"/>
          <c:tx>
            <c:strRef>
              <c:f>Sheet4!$G$1</c:f>
              <c:strCache>
                <c:ptCount val="1"/>
                <c:pt idx="0">
                  <c:v>Percent 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Sheet4!$G$2:$G$13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03-C34E-970A-7DD3E8E510AA}"/>
            </c:ext>
          </c:extLst>
        </c:ser>
        <c:ser>
          <c:idx val="6"/>
          <c:order val="2"/>
          <c:tx>
            <c:strRef>
              <c:f>Sheet4!$H$1</c:f>
              <c:strCache>
                <c:ptCount val="1"/>
                <c:pt idx="0">
                  <c:v>Percent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then or equal to 50000</c:v>
                </c:pt>
              </c:strCache>
            </c:strRef>
          </c:cat>
          <c:val>
            <c:numRef>
              <c:f>Sheet4!$H$2:$H$13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203-C34E-970A-7DD3E8E51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126048"/>
        <c:axId val="177273391"/>
      </c:lineChart>
      <c:catAx>
        <c:axId val="19691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3391"/>
        <c:crosses val="autoZero"/>
        <c:auto val="1"/>
        <c:lblAlgn val="ctr"/>
        <c:lblOffset val="100"/>
        <c:noMultiLvlLbl val="0"/>
      </c:catAx>
      <c:valAx>
        <c:axId val="17727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12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1</xdr:row>
      <xdr:rowOff>139700</xdr:rowOff>
    </xdr:from>
    <xdr:to>
      <xdr:col>11</xdr:col>
      <xdr:colOff>469900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C8240-9771-1E70-4BD7-8F880ACA9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</xdr:row>
      <xdr:rowOff>12699</xdr:rowOff>
    </xdr:from>
    <xdr:to>
      <xdr:col>19</xdr:col>
      <xdr:colOff>122903</xdr:colOff>
      <xdr:row>29</xdr:row>
      <xdr:rowOff>204837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ED170F-47E5-96C8-0728-B51E3CAA2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3</xdr:row>
      <xdr:rowOff>0</xdr:rowOff>
    </xdr:from>
    <xdr:to>
      <xdr:col>11</xdr:col>
      <xdr:colOff>266700</xdr:colOff>
      <xdr:row>17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B06597-EE58-7603-89A3-A9ACD4F71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101600</xdr:rowOff>
    </xdr:from>
    <xdr:to>
      <xdr:col>8</xdr:col>
      <xdr:colOff>215900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734067-B3B3-26EA-267E-6507A723D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Mancini" refreshedDate="45279.779368750002" createdVersion="8" refreshedVersion="8" minRefreshableVersion="3" recordCount="1000" xr:uid="{7A85353A-56BE-CC4C-BA01-FCDB3EE56321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164">
      <sharedItems containsSemiMixedTypes="0" containsString="0" containsNumber="1" minValue="0" maxValue="1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1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launched_at" numFmtId="0">
      <sharedItems containsSemiMixedTypes="0" containsString="0" containsNumber="1" containsInteger="1" minValue="1263016800" maxValue="15801048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1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1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48690400"/>
    <d v="2015-12-15T06:00: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.0851648351648351E-2"/>
    <n v="158"/>
    <x v="1"/>
    <s v="USD"/>
    <x v="1"/>
    <n v="1408424400"/>
    <d v="2014-08-21T05:00: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9.9983862253811666E-3"/>
    <n v="1425"/>
    <x v="2"/>
    <s v="AUD"/>
    <x v="2"/>
    <n v="1384668000"/>
    <d v="2013-11-19T06:00: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9.6891400888171175E-3"/>
    <n v="24"/>
    <x v="1"/>
    <s v="USD"/>
    <x v="3"/>
    <n v="1565499600"/>
    <d v="2019-09-20T05:00: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1.00664767331434E-2"/>
    <n v="53"/>
    <x v="1"/>
    <s v="USD"/>
    <x v="4"/>
    <n v="1547964000"/>
    <d v="2019-01-24T06:00: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.3186813186813187E-2"/>
    <n v="174"/>
    <x v="3"/>
    <s v="DKK"/>
    <x v="5"/>
    <n v="1346130000"/>
    <d v="2012-09-08T05:00: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.6513761467889909E-2"/>
    <n v="18"/>
    <x v="4"/>
    <s v="GBP"/>
    <x v="6"/>
    <n v="1505278800"/>
    <d v="2017-09-14T05:00: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1.539922664676752E-2"/>
    <n v="227"/>
    <x v="3"/>
    <s v="DKK"/>
    <x v="7"/>
    <n v="1439442000"/>
    <d v="2015-08-15T05:00: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3.2261004283240684E-2"/>
    <n v="708"/>
    <x v="3"/>
    <s v="DKK"/>
    <x v="8"/>
    <n v="1281330000"/>
    <d v="2010-08-11T05:00: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1.3715710723192019E-2"/>
    <n v="44"/>
    <x v="1"/>
    <s v="USD"/>
    <x v="9"/>
    <n v="1379566800"/>
    <d v="2013-11-07T06:00: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1.5898251192368838E-2"/>
    <n v="220"/>
    <x v="1"/>
    <s v="USD"/>
    <x v="10"/>
    <n v="1281762000"/>
    <d v="2010-10-01T05:00: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8.9108910891089101E-3"/>
    <n v="27"/>
    <x v="1"/>
    <s v="USD"/>
    <x v="11"/>
    <n v="1285045200"/>
    <d v="2010-09-27T05:00: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9.7708296322615035E-3"/>
    <n v="55"/>
    <x v="1"/>
    <s v="USD"/>
    <x v="12"/>
    <n v="1571720400"/>
    <d v="2019-10-30T05:00: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.5191840699368618E-3"/>
    <n v="98"/>
    <x v="1"/>
    <s v="USD"/>
    <x v="13"/>
    <n v="1465621200"/>
    <d v="2016-06-23T05:00: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1.0621913006532476E-2"/>
    <n v="200"/>
    <x v="1"/>
    <s v="USD"/>
    <x v="14"/>
    <n v="1331013600"/>
    <d v="2012-04-02T05:00: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1.1766543447701359E-2"/>
    <n v="452"/>
    <x v="1"/>
    <s v="USD"/>
    <x v="15"/>
    <n v="1575957600"/>
    <d v="2019-12-14T06:00: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9.0571506204148167E-3"/>
    <n v="100"/>
    <x v="1"/>
    <s v="USD"/>
    <x v="16"/>
    <n v="1390370400"/>
    <d v="2014-02-13T06:00: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9.2624865586414026E-3"/>
    <n v="1249"/>
    <x v="1"/>
    <s v="USD"/>
    <x v="17"/>
    <n v="1294812000"/>
    <d v="2011-01-13T06:00: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2.2171128264082771E-2"/>
    <n v="135"/>
    <x v="1"/>
    <s v="USD"/>
    <x v="18"/>
    <n v="1536382800"/>
    <d v="2018-09-16T05:00: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2.2221489565131383E-2"/>
    <n v="674"/>
    <x v="1"/>
    <s v="USD"/>
    <x v="19"/>
    <n v="1551679200"/>
    <d v="2019-03-25T05:00: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9.4365130867402128E-3"/>
    <n v="1396"/>
    <x v="1"/>
    <s v="USD"/>
    <x v="20"/>
    <n v="1406523600"/>
    <d v="2014-07-28T05:00: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1.4481094127111826E-2"/>
    <n v="558"/>
    <x v="1"/>
    <s v="USD"/>
    <x v="21"/>
    <n v="1313384400"/>
    <d v="2011-09-18T05:00: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1.1758488571806051E-2"/>
    <n v="890"/>
    <x v="1"/>
    <s v="USD"/>
    <x v="22"/>
    <n v="1522731600"/>
    <d v="2018-04-18T05:00: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9.5034131976977649E-3"/>
    <n v="142"/>
    <x v="4"/>
    <s v="GBP"/>
    <x v="23"/>
    <n v="1550124000"/>
    <d v="2019-04-08T05:00: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.5638566235360694E-2"/>
    <n v="2673"/>
    <x v="1"/>
    <s v="USD"/>
    <x v="24"/>
    <n v="1403326800"/>
    <d v="2014-06-23T05:00: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.3692876344086021E-2"/>
    <n v="163"/>
    <x v="1"/>
    <s v="USD"/>
    <x v="25"/>
    <n v="1305694800"/>
    <d v="2011-06-07T05:00: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2.8563708650171767E-2"/>
    <n v="1480"/>
    <x v="1"/>
    <s v="USD"/>
    <x v="26"/>
    <n v="1533013200"/>
    <d v="2018-08-27T05:00: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9.3808630393996256E-3"/>
    <n v="15"/>
    <x v="1"/>
    <s v="USD"/>
    <x v="27"/>
    <n v="1443848400"/>
    <d v="2015-10-11T05:00: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1.6129618193046827E-2"/>
    <n v="2220"/>
    <x v="1"/>
    <s v="USD"/>
    <x v="28"/>
    <n v="1265695200"/>
    <d v="2010-03-04T06:00: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.0638227403702846E-2"/>
    <n v="1606"/>
    <x v="5"/>
    <s v="CHF"/>
    <x v="29"/>
    <n v="1532062800"/>
    <d v="2018-08-29T05:00: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8.9242476651677626E-3"/>
    <n v="129"/>
    <x v="1"/>
    <s v="USD"/>
    <x v="30"/>
    <n v="1558674000"/>
    <d v="2019-05-29T05:00: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.0829493087557605E-2"/>
    <n v="226"/>
    <x v="4"/>
    <s v="GBP"/>
    <x v="31"/>
    <n v="1451973600"/>
    <d v="2016-02-02T06:00: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.6312787992152926E-2"/>
    <n v="2307"/>
    <x v="6"/>
    <s v="EUR"/>
    <x v="32"/>
    <n v="1515564000"/>
    <d v="2018-02-06T06:00: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2.8571277930678138E-2"/>
    <n v="5419"/>
    <x v="1"/>
    <s v="USD"/>
    <x v="33"/>
    <n v="1412485200"/>
    <d v="2014-11-11T06:00: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.1764705882352941E-2"/>
    <n v="165"/>
    <x v="1"/>
    <s v="USD"/>
    <x v="34"/>
    <n v="1490245200"/>
    <d v="2017-03-28T05:00: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.041732934665055E-2"/>
    <n v="1965"/>
    <x v="3"/>
    <s v="DKK"/>
    <x v="35"/>
    <n v="1547877600"/>
    <d v="2019-03-02T06:00: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.4532243415077202E-2"/>
    <n v="16"/>
    <x v="1"/>
    <s v="USD"/>
    <x v="36"/>
    <n v="1298700000"/>
    <d v="2011-03-23T05:00: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9.4364582414675022E-3"/>
    <n v="107"/>
    <x v="1"/>
    <s v="USD"/>
    <x v="37"/>
    <n v="1570338000"/>
    <d v="2019-11-08T06:00: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.3287059990084284E-2"/>
    <n v="134"/>
    <x v="1"/>
    <s v="USD"/>
    <x v="38"/>
    <n v="1287378000"/>
    <d v="2010-10-23T05:00: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1.7505470459518599E-2"/>
    <n v="88"/>
    <x v="3"/>
    <s v="DKK"/>
    <x v="39"/>
    <n v="1361772000"/>
    <d v="2013-03-11T05:00: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.3308240354886409E-2"/>
    <n v="198"/>
    <x v="1"/>
    <s v="USD"/>
    <x v="40"/>
    <n v="1275714000"/>
    <d v="2010-06-24T05:00: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9.3089567259308954E-3"/>
    <n v="111"/>
    <x v="6"/>
    <s v="EUR"/>
    <x v="41"/>
    <n v="1346734800"/>
    <d v="2012-09-30T05:00: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.7781253910649482E-2"/>
    <n v="222"/>
    <x v="1"/>
    <s v="USD"/>
    <x v="42"/>
    <n v="1309755600"/>
    <d v="2011-07-13T05:00: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3.7038582850873795E-2"/>
    <n v="6212"/>
    <x v="1"/>
    <s v="USD"/>
    <x v="43"/>
    <n v="1406178000"/>
    <d v="2014-08-09T05:00: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.297030642254055E-3"/>
    <n v="98"/>
    <x v="3"/>
    <s v="DKK"/>
    <x v="44"/>
    <n v="1552798800"/>
    <d v="2019-03-18T05:00: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1.0596026490066225E-2"/>
    <n v="48"/>
    <x v="1"/>
    <s v="USD"/>
    <x v="45"/>
    <n v="1478062800"/>
    <d v="2016-11-17T06:00: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2.1662349894042855E-2"/>
    <n v="92"/>
    <x v="1"/>
    <s v="USD"/>
    <x v="46"/>
    <n v="1278565200"/>
    <d v="2010-07-31T05:00: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2.0900547061298919E-2"/>
    <n v="149"/>
    <x v="1"/>
    <s v="USD"/>
    <x v="47"/>
    <n v="1396069200"/>
    <d v="2014-04-28T05:00: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1.8865142555602118E-2"/>
    <n v="2431"/>
    <x v="1"/>
    <s v="USD"/>
    <x v="48"/>
    <n v="1435208400"/>
    <d v="2015-07-07T05:00: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2.2192924631949024E-2"/>
    <n v="303"/>
    <x v="1"/>
    <s v="USD"/>
    <x v="49"/>
    <n v="1571547600"/>
    <d v="2019-12-04T06:00: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0.5"/>
    <n v="1"/>
    <x v="6"/>
    <s v="EUR"/>
    <x v="50"/>
    <n v="1375333200"/>
    <d v="2013-08-29T05:00: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.0100314645111986E-2"/>
    <n v="1467"/>
    <x v="4"/>
    <s v="GBP"/>
    <x v="51"/>
    <n v="1332824400"/>
    <d v="2012-04-12T05:00: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3.0500203334688898E-2"/>
    <n v="75"/>
    <x v="1"/>
    <s v="USD"/>
    <x v="52"/>
    <n v="1284526800"/>
    <d v="2010-09-19T05:00: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1.691485917772742E-2"/>
    <n v="209"/>
    <x v="1"/>
    <s v="USD"/>
    <x v="53"/>
    <n v="1400562000"/>
    <d v="2014-06-28T05:00: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2.2255192878338281E-2"/>
    <n v="120"/>
    <x v="1"/>
    <s v="USD"/>
    <x v="54"/>
    <n v="1520748000"/>
    <d v="2018-03-17T05:00: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.1152732845223907E-2"/>
    <n v="131"/>
    <x v="1"/>
    <s v="USD"/>
    <x v="55"/>
    <n v="1532926800"/>
    <d v="2018-08-04T05:00: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.4269555381536587E-2"/>
    <n v="164"/>
    <x v="1"/>
    <s v="USD"/>
    <x v="56"/>
    <n v="1420869600"/>
    <d v="2015-01-17T06:00: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3.2196059586737144E-2"/>
    <n v="201"/>
    <x v="1"/>
    <s v="USD"/>
    <x v="57"/>
    <n v="1504242000"/>
    <d v="2017-09-13T05:00: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3.4409654272667969E-2"/>
    <n v="211"/>
    <x v="1"/>
    <s v="USD"/>
    <x v="58"/>
    <n v="1442811600"/>
    <d v="2015-10-04T05:00: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3.3238119968839262E-2"/>
    <n v="128"/>
    <x v="1"/>
    <s v="USD"/>
    <x v="59"/>
    <n v="1497243600"/>
    <d v="2017-06-27T05:00: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.176496540364861E-2"/>
    <n v="1600"/>
    <x v="0"/>
    <s v="CAD"/>
    <x v="60"/>
    <n v="1342501200"/>
    <d v="2012-07-20T05:00: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1.2194857916102841E-2"/>
    <n v="2253"/>
    <x v="0"/>
    <s v="CAD"/>
    <x v="61"/>
    <n v="1298268000"/>
    <d v="2011-04-02T05:00: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1.7229449211181844E-2"/>
    <n v="249"/>
    <x v="1"/>
    <s v="USD"/>
    <x v="62"/>
    <n v="1433480400"/>
    <d v="2015-06-06T05:00: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8.9766606822262122E-3"/>
    <n v="5"/>
    <x v="1"/>
    <s v="USD"/>
    <x v="63"/>
    <n v="1493355600"/>
    <d v="2017-05-04T05:00: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1.3899049012435992E-2"/>
    <n v="38"/>
    <x v="1"/>
    <s v="USD"/>
    <x v="64"/>
    <n v="1530507600"/>
    <d v="2018-07-17T05:00: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1.6383200277681361E-2"/>
    <n v="236"/>
    <x v="1"/>
    <s v="USD"/>
    <x v="65"/>
    <n v="1296108000"/>
    <d v="2011-02-03T06:00: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9.181331293037491E-3"/>
    <n v="12"/>
    <x v="1"/>
    <s v="USD"/>
    <x v="66"/>
    <n v="1428469200"/>
    <d v="2015-04-13T05:00: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3.4480711159366198E-2"/>
    <n v="4065"/>
    <x v="4"/>
    <s v="GBP"/>
    <x v="67"/>
    <n v="1264399200"/>
    <d v="2010-01-30T06:00: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1.695616211745244E-2"/>
    <n v="246"/>
    <x v="6"/>
    <s v="EUR"/>
    <x v="68"/>
    <n v="1501131600"/>
    <d v="2017-09-12T05:00: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8.9426617569700155E-3"/>
    <n v="17"/>
    <x v="1"/>
    <s v="USD"/>
    <x v="69"/>
    <n v="1292738400"/>
    <d v="2011-01-22T06:00: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1.5626085144801724E-2"/>
    <n v="2475"/>
    <x v="6"/>
    <s v="EUR"/>
    <x v="70"/>
    <n v="1288674000"/>
    <d v="2010-12-21T06:00: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1.1721159777914868E-2"/>
    <n v="76"/>
    <x v="1"/>
    <s v="USD"/>
    <x v="71"/>
    <n v="1575093600"/>
    <d v="2019-12-04T06:00: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1.3426156141223273E-2"/>
    <n v="54"/>
    <x v="1"/>
    <s v="USD"/>
    <x v="72"/>
    <n v="1435726800"/>
    <d v="2015-08-06T05:00: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9.5104290500378254E-3"/>
    <n v="88"/>
    <x v="1"/>
    <s v="USD"/>
    <x v="73"/>
    <n v="1480226400"/>
    <d v="2016-11-30T06:00: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1.7797319932998323E-2"/>
    <n v="85"/>
    <x v="4"/>
    <s v="GBP"/>
    <x v="74"/>
    <n v="1459054800"/>
    <d v="2016-03-28T05:00: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.1639052444201013E-2"/>
    <n v="170"/>
    <x v="1"/>
    <s v="USD"/>
    <x v="75"/>
    <n v="1531630800"/>
    <d v="2018-07-23T05:00: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.754294583980082E-2"/>
    <n v="1684"/>
    <x v="1"/>
    <s v="USD"/>
    <x v="76"/>
    <n v="1421992800"/>
    <d v="2015-03-13T05:00: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1.2556053811659192E-2"/>
    <n v="56"/>
    <x v="1"/>
    <s v="USD"/>
    <x v="77"/>
    <n v="1285563600"/>
    <d v="2010-10-11T05:00: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2.4379432624113476E-2"/>
    <n v="330"/>
    <x v="1"/>
    <s v="USD"/>
    <x v="78"/>
    <n v="1523854800"/>
    <d v="2018-04-17T05:00: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2.0831261807696132E-2"/>
    <n v="838"/>
    <x v="1"/>
    <s v="USD"/>
    <x v="79"/>
    <n v="1529125200"/>
    <d v="2018-06-21T05:00: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.8111808328579577E-2"/>
    <n v="127"/>
    <x v="1"/>
    <s v="USD"/>
    <x v="80"/>
    <n v="1503982800"/>
    <d v="2017-09-28T05:00: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1.0856644742055631E-2"/>
    <n v="411"/>
    <x v="1"/>
    <s v="USD"/>
    <x v="81"/>
    <n v="1511416800"/>
    <d v="2017-12-18T06:00: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.2021638950110198E-2"/>
    <n v="180"/>
    <x v="4"/>
    <s v="GBP"/>
    <x v="82"/>
    <n v="1547704800"/>
    <d v="2019-01-24T06:00: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2.5002500250025001E-2"/>
    <n v="1000"/>
    <x v="1"/>
    <s v="USD"/>
    <x v="83"/>
    <n v="1469682000"/>
    <d v="2016-08-19T05:00: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8.9981714945626019E-3"/>
    <n v="374"/>
    <x v="1"/>
    <s v="USD"/>
    <x v="84"/>
    <n v="1343451600"/>
    <d v="2012-08-07T05:00: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1.104199066874028E-2"/>
    <n v="71"/>
    <x v="2"/>
    <s v="AUD"/>
    <x v="85"/>
    <n v="1315717200"/>
    <d v="2011-09-19T05:00: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1.6364369205965335E-2"/>
    <n v="203"/>
    <x v="1"/>
    <s v="USD"/>
    <x v="86"/>
    <n v="1430715600"/>
    <d v="2015-05-17T05:00: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.2044863459037712E-2"/>
    <n v="1482"/>
    <x v="2"/>
    <s v="AUD"/>
    <x v="87"/>
    <n v="1299564000"/>
    <d v="2011-03-19T05:00: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9.0284435922019807E-3"/>
    <n v="113"/>
    <x v="1"/>
    <s v="USD"/>
    <x v="88"/>
    <n v="1429160400"/>
    <d v="2015-05-08T05:00: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1.1178388448998603E-2"/>
    <n v="96"/>
    <x v="1"/>
    <s v="USD"/>
    <x v="89"/>
    <n v="1271307600"/>
    <d v="2010-04-17T05:00: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.7286366601435094E-2"/>
    <n v="106"/>
    <x v="1"/>
    <s v="USD"/>
    <x v="90"/>
    <n v="1456380000"/>
    <d v="2016-02-25T06:00: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9.0911525278491861E-3"/>
    <n v="679"/>
    <x v="6"/>
    <s v="EUR"/>
    <x v="91"/>
    <n v="1470459600"/>
    <d v="2016-09-03T05:00: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9.6185417672621926E-3"/>
    <n v="498"/>
    <x v="5"/>
    <s v="CHF"/>
    <x v="92"/>
    <n v="1277269200"/>
    <d v="2010-06-24T05:00: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9.2596809205033621E-3"/>
    <n v="610"/>
    <x v="1"/>
    <s v="USD"/>
    <x v="93"/>
    <n v="1350709200"/>
    <d v="2012-10-24T05:00: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2.0438287725672761E-2"/>
    <n v="180"/>
    <x v="4"/>
    <s v="GBP"/>
    <x v="94"/>
    <n v="1554613200"/>
    <d v="2019-04-18T05:00: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.6548672566371681E-2"/>
    <n v="27"/>
    <x v="1"/>
    <s v="USD"/>
    <x v="95"/>
    <n v="1571029200"/>
    <d v="2019-10-21T05:00: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1.5384818464422195E-2"/>
    <n v="2331"/>
    <x v="1"/>
    <s v="USD"/>
    <x v="96"/>
    <n v="1299736800"/>
    <d v="2011-03-23T05:00: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9.3799286129326795E-3"/>
    <n v="113"/>
    <x v="1"/>
    <s v="USD"/>
    <x v="48"/>
    <n v="1435208400"/>
    <d v="2015-08-18T05:00: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3.7024672999301997E-2"/>
    <n v="1220"/>
    <x v="2"/>
    <s v="AUD"/>
    <x v="97"/>
    <n v="1437973200"/>
    <d v="2015-07-31T05:00: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.0969165942077454E-2"/>
    <n v="164"/>
    <x v="1"/>
    <s v="USD"/>
    <x v="98"/>
    <n v="1416895200"/>
    <d v="2014-12-24T06:00: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19000400"/>
    <d v="2011-11-06T05:00: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.7839660611334712E-2"/>
    <n v="164"/>
    <x v="1"/>
    <s v="USD"/>
    <x v="100"/>
    <n v="1424498400"/>
    <d v="2015-02-28T06:00: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.223949337938975E-2"/>
    <n v="336"/>
    <x v="1"/>
    <s v="USD"/>
    <x v="101"/>
    <n v="1526274000"/>
    <d v="2018-05-21T05:00: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1.5034538805363673E-2"/>
    <n v="37"/>
    <x v="6"/>
    <s v="EUR"/>
    <x v="102"/>
    <n v="1287896400"/>
    <d v="2010-11-02T05:00: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.1235296530948348E-2"/>
    <n v="1917"/>
    <x v="1"/>
    <s v="USD"/>
    <x v="103"/>
    <n v="1495515600"/>
    <d v="2017-05-24T05:00: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.6652762234204909E-3"/>
    <n v="95"/>
    <x v="1"/>
    <s v="USD"/>
    <x v="104"/>
    <n v="1364878800"/>
    <d v="2013-04-20T05:00: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.0495501927745251E-2"/>
    <n v="147"/>
    <x v="1"/>
    <s v="USD"/>
    <x v="105"/>
    <n v="1567918800"/>
    <d v="2019-09-13T05:00: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1.3176037996016547E-2"/>
    <n v="86"/>
    <x v="1"/>
    <s v="USD"/>
    <x v="106"/>
    <n v="1524459600"/>
    <d v="2018-05-10T05:00: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9.2955538134169551E-3"/>
    <n v="83"/>
    <x v="1"/>
    <s v="USD"/>
    <x v="107"/>
    <n v="1333688400"/>
    <d v="2012-05-13T05:00: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1.948684637869438E-2"/>
    <n v="60"/>
    <x v="1"/>
    <s v="USD"/>
    <x v="108"/>
    <n v="1389506400"/>
    <d v="2014-01-14T06:00: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1.389214812033604E-2"/>
    <n v="296"/>
    <x v="1"/>
    <s v="USD"/>
    <x v="109"/>
    <n v="1536642000"/>
    <d v="2018-09-30T05:00: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9.1781733262732007E-3"/>
    <n v="676"/>
    <x v="1"/>
    <s v="USD"/>
    <x v="110"/>
    <n v="1348290000"/>
    <d v="2012-09-28T05:00: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2.8571428571428571E-2"/>
    <n v="361"/>
    <x v="2"/>
    <s v="AUD"/>
    <x v="111"/>
    <n v="1408856400"/>
    <d v="2014-09-08T05:00: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.0533086757256574E-2"/>
    <n v="131"/>
    <x v="1"/>
    <s v="USD"/>
    <x v="112"/>
    <n v="1505192400"/>
    <d v="2017-09-19T05:00: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9.1198610306890554E-3"/>
    <n v="126"/>
    <x v="1"/>
    <s v="USD"/>
    <x v="113"/>
    <n v="1554786000"/>
    <d v="2019-04-10T05:00: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2.2726334759461283E-2"/>
    <n v="3304"/>
    <x v="6"/>
    <s v="EUR"/>
    <x v="114"/>
    <n v="1510898400"/>
    <d v="2017-12-22T06:00: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1.1521464646464646E-2"/>
    <n v="73"/>
    <x v="1"/>
    <s v="USD"/>
    <x v="115"/>
    <n v="1442552400"/>
    <d v="2015-09-19T05:00: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3.226563416637334E-2"/>
    <n v="275"/>
    <x v="1"/>
    <s v="USD"/>
    <x v="116"/>
    <n v="1316667600"/>
    <d v="2011-09-28T05:00: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1.0549519760667611E-2"/>
    <n v="67"/>
    <x v="1"/>
    <s v="USD"/>
    <x v="117"/>
    <n v="1390716000"/>
    <d v="2014-02-01T06:00: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.4328247115742463E-2"/>
    <n v="154"/>
    <x v="1"/>
    <s v="USD"/>
    <x v="118"/>
    <n v="1402894800"/>
    <d v="2014-07-03T05:00: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.5872167592988456E-2"/>
    <n v="1782"/>
    <x v="1"/>
    <s v="USD"/>
    <x v="119"/>
    <n v="1429246800"/>
    <d v="2015-04-21T05:00: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.088072785096768E-3"/>
    <n v="903"/>
    <x v="1"/>
    <s v="USD"/>
    <x v="33"/>
    <n v="1412485200"/>
    <d v="2014-10-18T05:00: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.8464595991141902E-2"/>
    <n v="3387"/>
    <x v="1"/>
    <s v="USD"/>
    <x v="120"/>
    <n v="1417068000"/>
    <d v="2014-12-24T06:00: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2.000483500543938E-2"/>
    <n v="662"/>
    <x v="0"/>
    <s v="CAD"/>
    <x v="121"/>
    <n v="1448344800"/>
    <d v="2015-11-27T06:00: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.8305793766994345E-3"/>
    <n v="94"/>
    <x v="6"/>
    <s v="EUR"/>
    <x v="122"/>
    <n v="1557723600"/>
    <d v="2019-07-05T05:00: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2.1238938053097345E-2"/>
    <n v="180"/>
    <x v="1"/>
    <s v="USD"/>
    <x v="123"/>
    <n v="1537333200"/>
    <d v="2018-09-23T05:00: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1.1117974058060531E-2"/>
    <n v="774"/>
    <x v="1"/>
    <s v="USD"/>
    <x v="124"/>
    <n v="1471150800"/>
    <d v="2016-09-11T05:00: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1.2663237039968342E-2"/>
    <n v="672"/>
    <x v="0"/>
    <s v="CAD"/>
    <x v="125"/>
    <n v="1273640400"/>
    <d v="2010-05-15T05:00: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1.2489435627758476E-2"/>
    <n v="532"/>
    <x v="1"/>
    <s v="USD"/>
    <x v="126"/>
    <n v="1282885200"/>
    <d v="2010-09-09T05:00: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1.1564339781328847E-2"/>
    <n v="55"/>
    <x v="2"/>
    <s v="AUD"/>
    <x v="127"/>
    <n v="1422943200"/>
    <d v="2015-02-28T06:00: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3.5711892797319934E-2"/>
    <n v="533"/>
    <x v="3"/>
    <s v="DKK"/>
    <x v="128"/>
    <n v="1319605200"/>
    <d v="2011-11-11T06:00: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1.4706590575260661E-2"/>
    <n v="2443"/>
    <x v="4"/>
    <s v="GBP"/>
    <x v="129"/>
    <n v="1385704800"/>
    <d v="2013-12-12T06:00: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2.3213354199269693E-2"/>
    <n v="89"/>
    <x v="1"/>
    <s v="USD"/>
    <x v="130"/>
    <n v="1515736800"/>
    <d v="2018-01-28T06:00: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.136932427601001E-2"/>
    <n v="159"/>
    <x v="1"/>
    <s v="USD"/>
    <x v="131"/>
    <n v="1313125200"/>
    <d v="2011-09-03T05:00: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1.0527730490099453E-2"/>
    <n v="940"/>
    <x v="5"/>
    <s v="CHF"/>
    <x v="132"/>
    <n v="1308459600"/>
    <d v="2011-08-07T05:00: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2.131924198250729E-2"/>
    <n v="117"/>
    <x v="1"/>
    <s v="USD"/>
    <x v="133"/>
    <n v="1362636000"/>
    <d v="2013-03-12T05:00: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2.1315692760014701E-2"/>
    <n v="58"/>
    <x v="1"/>
    <s v="USD"/>
    <x v="134"/>
    <n v="1402117200"/>
    <d v="2014-06-19T05:00: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1.0611205432937181E-2"/>
    <n v="50"/>
    <x v="1"/>
    <s v="USD"/>
    <x v="135"/>
    <n v="1286341200"/>
    <d v="2010-10-12T05:00: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.2478298611111112E-2"/>
    <n v="115"/>
    <x v="1"/>
    <s v="USD"/>
    <x v="136"/>
    <n v="1348808400"/>
    <d v="2012-10-04T05:00: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1.6938584640964358E-2"/>
    <n v="326"/>
    <x v="1"/>
    <s v="USD"/>
    <x v="137"/>
    <n v="1429592400"/>
    <d v="2015-05-07T05:00: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.5153984031285645E-2"/>
    <n v="186"/>
    <x v="1"/>
    <s v="USD"/>
    <x v="138"/>
    <n v="1519538400"/>
    <d v="2018-03-02T06:00: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.6395450300812884E-2"/>
    <n v="1071"/>
    <x v="1"/>
    <s v="USD"/>
    <x v="139"/>
    <n v="1434085200"/>
    <d v="2015-06-18T05:00: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.0172143974960876E-2"/>
    <n v="117"/>
    <x v="1"/>
    <s v="USD"/>
    <x v="107"/>
    <n v="1333688400"/>
    <d v="2012-05-17T05:00: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9.5602294455066923E-3"/>
    <n v="70"/>
    <x v="1"/>
    <s v="USD"/>
    <x v="140"/>
    <n v="1277701200"/>
    <d v="2010-07-18T05:00: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.1618900077459334E-2"/>
    <n v="135"/>
    <x v="1"/>
    <s v="USD"/>
    <x v="141"/>
    <n v="1560747600"/>
    <d v="2019-06-25T05:00: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1.298877012582871E-2"/>
    <n v="768"/>
    <x v="5"/>
    <s v="CHF"/>
    <x v="142"/>
    <n v="1410066000"/>
    <d v="2014-09-12T05:00: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3.3596837944664032E-2"/>
    <n v="51"/>
    <x v="1"/>
    <s v="USD"/>
    <x v="143"/>
    <n v="1320732000"/>
    <d v="2011-11-28T06:00: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2.1313055585305773E-2"/>
    <n v="199"/>
    <x v="1"/>
    <s v="USD"/>
    <x v="144"/>
    <n v="1465794000"/>
    <d v="2016-06-19T05:00: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9.506885828520658E-3"/>
    <n v="107"/>
    <x v="1"/>
    <s v="USD"/>
    <x v="145"/>
    <n v="1500958800"/>
    <d v="2017-08-03T05:00: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.4304577464788732E-2"/>
    <n v="195"/>
    <x v="1"/>
    <s v="USD"/>
    <x v="146"/>
    <n v="1357020000"/>
    <d v="2013-02-22T06:00: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4940000"/>
    <d v="2018-12-17T06:00: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.666344832286425E-2"/>
    <n v="1467"/>
    <x v="1"/>
    <s v="USD"/>
    <x v="148"/>
    <n v="1402290000"/>
    <d v="2014-07-30T05:00: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1.9228469069845593E-2"/>
    <n v="3376"/>
    <x v="1"/>
    <s v="USD"/>
    <x v="149"/>
    <n v="1487311200"/>
    <d v="2017-02-24T06:00: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3.2257881348232945E-2"/>
    <n v="5681"/>
    <x v="1"/>
    <s v="USD"/>
    <x v="150"/>
    <n v="1350622800"/>
    <d v="2012-10-25T05:00: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.052160953800298E-2"/>
    <n v="1059"/>
    <x v="1"/>
    <s v="USD"/>
    <x v="151"/>
    <n v="1463029200"/>
    <d v="2016-06-04T05:00: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.3163407051352723E-2"/>
    <n v="1194"/>
    <x v="1"/>
    <s v="USD"/>
    <x v="152"/>
    <n v="1269493200"/>
    <d v="2010-04-09T05:00: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1.4081890465928512E-2"/>
    <n v="379"/>
    <x v="2"/>
    <s v="AUD"/>
    <x v="153"/>
    <n v="1570251600"/>
    <d v="2019-10-29T05:00: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1.3562386980108499E-2"/>
    <n v="30"/>
    <x v="2"/>
    <s v="AUD"/>
    <x v="154"/>
    <n v="1388383200"/>
    <d v="2014-01-11T06:00: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8.8362068965517244E-3"/>
    <n v="41"/>
    <x v="1"/>
    <s v="USD"/>
    <x v="155"/>
    <n v="1449554400"/>
    <d v="2015-12-09T06:00: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9.5229628390038797E-3"/>
    <n v="1821"/>
    <x v="1"/>
    <s v="USD"/>
    <x v="156"/>
    <n v="1553662800"/>
    <d v="2019-04-14T05:00: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.2629957643434732E-2"/>
    <n v="164"/>
    <x v="1"/>
    <s v="USD"/>
    <x v="157"/>
    <n v="1556341200"/>
    <d v="2019-05-13T05:00: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1.7441860465116279E-2"/>
    <n v="75"/>
    <x v="1"/>
    <s v="USD"/>
    <x v="158"/>
    <n v="1442984400"/>
    <d v="2015-09-29T05:00: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.7188526384935406E-2"/>
    <n v="157"/>
    <x v="5"/>
    <s v="CHF"/>
    <x v="159"/>
    <n v="1544248800"/>
    <d v="2019-01-07T06:00: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.7752707581227436E-2"/>
    <n v="246"/>
    <x v="1"/>
    <s v="USD"/>
    <x v="160"/>
    <n v="1508475600"/>
    <d v="2017-12-08T06:00: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9.2600577095287052E-3"/>
    <n v="1396"/>
    <x v="1"/>
    <s v="USD"/>
    <x v="161"/>
    <n v="1507438800"/>
    <d v="2017-10-09T05:00: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.2724181394463135E-2"/>
    <n v="2506"/>
    <x v="1"/>
    <s v="USD"/>
    <x v="162"/>
    <n v="1501563600"/>
    <d v="2017-09-02T05:00: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1.8156112806012353E-2"/>
    <n v="244"/>
    <x v="1"/>
    <s v="USD"/>
    <x v="163"/>
    <n v="1292997600"/>
    <d v="2010-12-26T06:00: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.3513513513513514E-2"/>
    <n v="146"/>
    <x v="2"/>
    <s v="AUD"/>
    <x v="164"/>
    <n v="1370840400"/>
    <d v="2013-06-20T05:00: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2.3811304759767622E-2"/>
    <n v="955"/>
    <x v="3"/>
    <s v="DKK"/>
    <x v="165"/>
    <n v="1550815200"/>
    <d v="2019-03-17T05:00: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.2822459037961361E-2"/>
    <n v="1267"/>
    <x v="1"/>
    <s v="USD"/>
    <x v="166"/>
    <n v="1339909200"/>
    <d v="2012-07-15T05:00: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1.2120115774240232E-2"/>
    <n v="67"/>
    <x v="1"/>
    <s v="USD"/>
    <x v="167"/>
    <n v="1501736400"/>
    <d v="2017-08-10T05:00: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9.5969289827255271E-3"/>
    <n v="5"/>
    <x v="1"/>
    <s v="USD"/>
    <x v="168"/>
    <n v="1395291600"/>
    <d v="2014-04-11T05:00: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3.9215686274509803E-2"/>
    <n v="26"/>
    <x v="1"/>
    <s v="USD"/>
    <x v="169"/>
    <n v="1405746000"/>
    <d v="2014-08-03T05:00: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9.9026231484124726E-3"/>
    <n v="1561"/>
    <x v="1"/>
    <s v="USD"/>
    <x v="170"/>
    <n v="1368853200"/>
    <d v="2013-05-24T05:00: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8.9418777943368107E-3"/>
    <n v="48"/>
    <x v="1"/>
    <s v="USD"/>
    <x v="171"/>
    <n v="1444021200"/>
    <d v="2015-10-06T05:00: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2.3810025495691018E-2"/>
    <n v="1130"/>
    <x v="1"/>
    <s v="USD"/>
    <x v="172"/>
    <n v="1472619600"/>
    <d v="2016-09-19T05:00: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9.0866837090402049E-3"/>
    <n v="782"/>
    <x v="1"/>
    <s v="USD"/>
    <x v="173"/>
    <n v="1472878800"/>
    <d v="2016-09-12T05:00: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1.6949991645677721E-2"/>
    <n v="2739"/>
    <x v="1"/>
    <s v="USD"/>
    <x v="174"/>
    <n v="1289800800"/>
    <d v="2010-12-10T06:00: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3.0316154179298397E-2"/>
    <n v="210"/>
    <x v="1"/>
    <s v="USD"/>
    <x v="175"/>
    <n v="1505970000"/>
    <d v="2017-09-30T05:00: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2.2219430222696863E-2"/>
    <n v="3537"/>
    <x v="0"/>
    <s v="CAD"/>
    <x v="176"/>
    <n v="1363496400"/>
    <d v="2013-03-18T05:00: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1.2197804742497221E-2"/>
    <n v="2107"/>
    <x v="2"/>
    <s v="AUD"/>
    <x v="177"/>
    <n v="1269234000"/>
    <d v="2010-03-27T05:00: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2.5587958607714015E-2"/>
    <n v="136"/>
    <x v="1"/>
    <s v="USD"/>
    <x v="178"/>
    <n v="1507093200"/>
    <d v="2017-10-22T05:00: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1.6950191570881228E-2"/>
    <n v="3318"/>
    <x v="3"/>
    <s v="DKK"/>
    <x v="179"/>
    <n v="1560574800"/>
    <d v="2019-07-01T05:00: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2.4397163120567375E-2"/>
    <n v="86"/>
    <x v="0"/>
    <s v="CAD"/>
    <x v="180"/>
    <n v="1284008400"/>
    <d v="2010-09-22T05:00: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.2227488151658767E-2"/>
    <n v="340"/>
    <x v="1"/>
    <s v="USD"/>
    <x v="181"/>
    <n v="1556859600"/>
    <d v="2019-05-04T05:00: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2.6462395543175487E-2"/>
    <n v="19"/>
    <x v="1"/>
    <s v="USD"/>
    <x v="182"/>
    <n v="1526187600"/>
    <d v="2018-05-24T05:00: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3.1243388109175541E-2"/>
    <n v="886"/>
    <x v="1"/>
    <s v="USD"/>
    <x v="183"/>
    <n v="1400821200"/>
    <d v="2014-06-07T05:00: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.0420279801133079E-2"/>
    <n v="1442"/>
    <x v="0"/>
    <s v="CAD"/>
    <x v="184"/>
    <n v="1361599200"/>
    <d v="2013-03-23T05:00: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1.3333333333333334E-2"/>
    <n v="35"/>
    <x v="6"/>
    <s v="EUR"/>
    <x v="185"/>
    <n v="1417500000"/>
    <d v="2014-12-03T06:00: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9.7991289663141058E-3"/>
    <n v="441"/>
    <x v="1"/>
    <s v="USD"/>
    <x v="186"/>
    <n v="1457071200"/>
    <d v="2016-03-04T06:00: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9.4562647754137114E-3"/>
    <n v="24"/>
    <x v="1"/>
    <s v="USD"/>
    <x v="187"/>
    <n v="1370322000"/>
    <d v="2013-06-05T05:00: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2.6976160602258468E-2"/>
    <n v="86"/>
    <x v="6"/>
    <s v="EUR"/>
    <x v="188"/>
    <n v="1552366800"/>
    <d v="2019-03-15T05:00: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.8531172948221203E-2"/>
    <n v="243"/>
    <x v="1"/>
    <s v="USD"/>
    <x v="189"/>
    <n v="1403845200"/>
    <d v="2014-07-01T05:00: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2.158034528552457E-2"/>
    <n v="65"/>
    <x v="1"/>
    <s v="USD"/>
    <x v="190"/>
    <n v="1523163600"/>
    <d v="2018-04-12T05:00: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.445617255621845E-2"/>
    <n v="126"/>
    <x v="1"/>
    <s v="USD"/>
    <x v="191"/>
    <n v="1442206800"/>
    <d v="2015-09-30T05:00: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9.1677309865808212E-3"/>
    <n v="524"/>
    <x v="1"/>
    <s v="USD"/>
    <x v="192"/>
    <n v="1532840400"/>
    <d v="2018-08-05T05:00: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.9312475859405175E-2"/>
    <n v="100"/>
    <x v="3"/>
    <s v="DKK"/>
    <x v="173"/>
    <n v="1472878800"/>
    <d v="2016-09-22T05:00: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.2193626699689795E-2"/>
    <n v="1989"/>
    <x v="1"/>
    <s v="USD"/>
    <x v="193"/>
    <n v="1498194000"/>
    <d v="2017-07-07T05:00: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2.7809965237543453E-2"/>
    <n v="168"/>
    <x v="1"/>
    <s v="USD"/>
    <x v="194"/>
    <n v="1281070800"/>
    <d v="2010-09-04T05:00: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.3429752066115703E-2"/>
    <n v="13"/>
    <x v="1"/>
    <s v="USD"/>
    <x v="195"/>
    <n v="1436245200"/>
    <d v="2015-07-11T05:00: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0.5"/>
    <n v="1"/>
    <x v="0"/>
    <s v="CAD"/>
    <x v="152"/>
    <n v="1269493200"/>
    <d v="2010-04-05T05:00: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.0975183502271934E-2"/>
    <n v="157"/>
    <x v="1"/>
    <s v="USD"/>
    <x v="196"/>
    <n v="1406264400"/>
    <d v="2014-08-12T05:00: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1.2532477456824087E-2"/>
    <n v="82"/>
    <x v="1"/>
    <s v="USD"/>
    <x v="197"/>
    <n v="1317531600"/>
    <d v="2011-10-06T05:00: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2.3255934192634414E-2"/>
    <n v="4498"/>
    <x v="2"/>
    <s v="AUD"/>
    <x v="198"/>
    <n v="1484632800"/>
    <d v="2017-01-19T06:00: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1.5816528272044286E-2"/>
    <n v="40"/>
    <x v="1"/>
    <s v="USD"/>
    <x v="199"/>
    <n v="1301806800"/>
    <d v="2011-04-13T05:00: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1.4250089063056644E-2"/>
    <n v="80"/>
    <x v="1"/>
    <s v="USD"/>
    <x v="200"/>
    <n v="1539752400"/>
    <d v="2018-10-29T05:00: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1.6304347826086956E-2"/>
    <n v="57"/>
    <x v="1"/>
    <s v="USD"/>
    <x v="201"/>
    <n v="1267250400"/>
    <d v="2010-03-08T06:00: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1.0101010101010102E-2"/>
    <n v="43"/>
    <x v="1"/>
    <s v="USD"/>
    <x v="202"/>
    <n v="1535432400"/>
    <d v="2018-09-17T05:00: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1.0310883431269147E-2"/>
    <n v="2053"/>
    <x v="1"/>
    <s v="USD"/>
    <x v="203"/>
    <n v="1510207200"/>
    <d v="2017-12-03T06:00: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1.9605940017470638E-2"/>
    <n v="808"/>
    <x v="2"/>
    <s v="AUD"/>
    <x v="204"/>
    <n v="1462510800"/>
    <d v="2016-05-13T05:00: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3.5657936257494478E-2"/>
    <n v="226"/>
    <x v="3"/>
    <s v="DKK"/>
    <x v="205"/>
    <n v="1488520800"/>
    <d v="2017-03-30T05:00: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.6397578203834511E-2"/>
    <n v="1625"/>
    <x v="1"/>
    <s v="USD"/>
    <x v="206"/>
    <n v="1377579600"/>
    <d v="2013-09-20T05:00: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.3658536585365854E-2"/>
    <n v="168"/>
    <x v="1"/>
    <s v="USD"/>
    <x v="207"/>
    <n v="1576389600"/>
    <d v="2020-01-30T06:00: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2.5001603040530694E-2"/>
    <n v="4289"/>
    <x v="1"/>
    <s v="USD"/>
    <x v="208"/>
    <n v="1289019600"/>
    <d v="2010-11-14T06:00: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.1519128734990227E-2"/>
    <n v="165"/>
    <x v="1"/>
    <s v="USD"/>
    <x v="209"/>
    <n v="1282194000"/>
    <d v="2010-08-25T05:00: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2.3738379814077025E-2"/>
    <n v="143"/>
    <x v="1"/>
    <s v="USD"/>
    <x v="210"/>
    <n v="1550037600"/>
    <d v="2019-02-15T06:00: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9.6173716756481793E-3"/>
    <n v="1815"/>
    <x v="1"/>
    <s v="USD"/>
    <x v="211"/>
    <n v="1321941600"/>
    <d v="2011-11-24T06:00: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1.6128196715649877E-2"/>
    <n v="934"/>
    <x v="1"/>
    <s v="USD"/>
    <x v="212"/>
    <n v="1556427600"/>
    <d v="2019-05-07T05:00: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.2252823137541638E-2"/>
    <n v="397"/>
    <x v="4"/>
    <s v="GBP"/>
    <x v="213"/>
    <n v="1320991200"/>
    <d v="2011-12-15T06:00: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.1112154053878423E-2"/>
    <n v="1539"/>
    <x v="1"/>
    <s v="USD"/>
    <x v="214"/>
    <n v="1345093200"/>
    <d v="2012-08-28T05:00: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2.5487256371814093E-2"/>
    <n v="17"/>
    <x v="1"/>
    <s v="USD"/>
    <x v="215"/>
    <n v="1309496400"/>
    <d v="2011-07-19T05:00: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1.8184094133355588E-2"/>
    <n v="2179"/>
    <x v="1"/>
    <s v="USD"/>
    <x v="216"/>
    <n v="1340254800"/>
    <d v="2012-06-23T05:00: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2.0836478937037595E-2"/>
    <n v="138"/>
    <x v="1"/>
    <s v="USD"/>
    <x v="217"/>
    <n v="1412226000"/>
    <d v="2014-10-03T05:00: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1.1367937775498492E-2"/>
    <n v="931"/>
    <x v="1"/>
    <s v="USD"/>
    <x v="218"/>
    <n v="1458104400"/>
    <d v="2016-03-30T05:00: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1.9231077935628862E-2"/>
    <n v="3594"/>
    <x v="1"/>
    <s v="USD"/>
    <x v="219"/>
    <n v="1411534800"/>
    <d v="2014-11-08T06:00: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3.3333711266567645E-2"/>
    <n v="5880"/>
    <x v="1"/>
    <s v="USD"/>
    <x v="220"/>
    <n v="1399093200"/>
    <d v="2014-05-03T05:00: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.0182743885807801E-2"/>
    <n v="112"/>
    <x v="1"/>
    <s v="USD"/>
    <x v="221"/>
    <n v="1270702800"/>
    <d v="2010-05-15T05:00: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.1775262527858618E-3"/>
    <n v="943"/>
    <x v="1"/>
    <s v="USD"/>
    <x v="222"/>
    <n v="1431666000"/>
    <d v="2015-05-21T05:00: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1.4925734191300982E-2"/>
    <n v="2468"/>
    <x v="1"/>
    <s v="USD"/>
    <x v="172"/>
    <n v="1472619600"/>
    <d v="2016-09-25T05:00: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1.5386192837066793E-2"/>
    <n v="2551"/>
    <x v="1"/>
    <s v="USD"/>
    <x v="223"/>
    <n v="1496293200"/>
    <d v="2017-07-19T05:00: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.0015866719555733E-2"/>
    <n v="101"/>
    <x v="1"/>
    <s v="USD"/>
    <x v="224"/>
    <n v="1575612000"/>
    <d v="2019-12-06T06:00: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1.2131088176715554E-2"/>
    <n v="67"/>
    <x v="1"/>
    <s v="USD"/>
    <x v="225"/>
    <n v="1369112400"/>
    <d v="2013-07-18T05:00: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1.5799416108535119E-2"/>
    <n v="92"/>
    <x v="1"/>
    <s v="USD"/>
    <x v="226"/>
    <n v="1469422800"/>
    <d v="2016-07-26T05:00: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1.0333333333333333E-2"/>
    <n v="62"/>
    <x v="1"/>
    <s v="USD"/>
    <x v="227"/>
    <n v="1307854800"/>
    <d v="2011-06-28T05:00: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.8212932404351546E-2"/>
    <n v="149"/>
    <x v="6"/>
    <s v="EUR"/>
    <x v="228"/>
    <n v="1503378000"/>
    <d v="2017-08-29T05:00: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2.5633881303984397E-2"/>
    <n v="92"/>
    <x v="1"/>
    <s v="USD"/>
    <x v="229"/>
    <n v="1486965600"/>
    <d v="2017-02-18T06:00: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1.31852879944483E-2"/>
    <n v="57"/>
    <x v="2"/>
    <s v="AUD"/>
    <x v="230"/>
    <n v="1561438800"/>
    <d v="2019-07-02T05:00: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2.2196734583726892E-2"/>
    <n v="329"/>
    <x v="1"/>
    <s v="USD"/>
    <x v="231"/>
    <n v="1398402000"/>
    <d v="2014-04-27T05:00: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.567962122706648E-3"/>
    <n v="97"/>
    <x v="3"/>
    <s v="DKK"/>
    <x v="232"/>
    <n v="1513231200"/>
    <d v="2018-01-08T06:00: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1.311160857051487E-2"/>
    <n v="41"/>
    <x v="1"/>
    <s v="USD"/>
    <x v="233"/>
    <n v="1440824400"/>
    <d v="2015-09-02T05:00: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.4489457782398232E-2"/>
    <n v="1784"/>
    <x v="1"/>
    <s v="USD"/>
    <x v="194"/>
    <n v="1281070800"/>
    <d v="2010-08-07T05:00: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9.8061480588601813E-3"/>
    <n v="1684"/>
    <x v="2"/>
    <s v="AUD"/>
    <x v="234"/>
    <n v="1397365200"/>
    <d v="2014-04-23T05:00: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.3301332836238232E-2"/>
    <n v="250"/>
    <x v="1"/>
    <s v="USD"/>
    <x v="235"/>
    <n v="1494392400"/>
    <d v="2017-05-20T05:00: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.3242187500000001E-2"/>
    <n v="238"/>
    <x v="1"/>
    <s v="USD"/>
    <x v="236"/>
    <n v="1520143200"/>
    <d v="2018-03-07T06:00: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1.328986960882648E-2"/>
    <n v="53"/>
    <x v="1"/>
    <s v="USD"/>
    <x v="237"/>
    <n v="1405314000"/>
    <d v="2014-09-04T05:00: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1.4487847809897772E-2"/>
    <n v="214"/>
    <x v="1"/>
    <s v="USD"/>
    <x v="238"/>
    <n v="1396846800"/>
    <d v="2014-04-08T05:00: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1.5154618062666393E-2"/>
    <n v="222"/>
    <x v="1"/>
    <s v="USD"/>
    <x v="239"/>
    <n v="1375678800"/>
    <d v="2013-08-09T05:00: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.0202644889471348E-2"/>
    <n v="1884"/>
    <x v="1"/>
    <s v="USD"/>
    <x v="240"/>
    <n v="1482386400"/>
    <d v="2017-01-06T06:00: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1.6637411279859574E-2"/>
    <n v="218"/>
    <x v="2"/>
    <s v="AUD"/>
    <x v="241"/>
    <n v="1420005600"/>
    <d v="2015-01-05T06:00: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3.8460394419822123E-2"/>
    <n v="6465"/>
    <x v="1"/>
    <s v="USD"/>
    <x v="242"/>
    <n v="1420178400"/>
    <d v="2015-01-09T06:00: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0.33333333333333331"/>
    <n v="1"/>
    <x v="1"/>
    <s v="USD"/>
    <x v="67"/>
    <n v="1264399200"/>
    <d v="2010-03-01T06:00: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2.6302083333333334E-2"/>
    <n v="101"/>
    <x v="1"/>
    <s v="USD"/>
    <x v="243"/>
    <n v="1355032800"/>
    <d v="2012-12-11T06:00: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9.4204055564426001E-3"/>
    <n v="59"/>
    <x v="1"/>
    <s v="USD"/>
    <x v="244"/>
    <n v="1382677200"/>
    <d v="2013-10-30T05:00: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.2342711328482541E-2"/>
    <n v="1335"/>
    <x v="0"/>
    <s v="CAD"/>
    <x v="245"/>
    <n v="1302238800"/>
    <d v="2011-04-20T05:00: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1.0346854791299235E-2"/>
    <n v="88"/>
    <x v="1"/>
    <s v="USD"/>
    <x v="246"/>
    <n v="1487656800"/>
    <d v="2017-02-23T06:00: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.7542771489119761E-2"/>
    <n v="1697"/>
    <x v="1"/>
    <s v="USD"/>
    <x v="247"/>
    <n v="1297836000"/>
    <d v="2011-02-21T06:00: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.5641293013555789E-2"/>
    <n v="15"/>
    <x v="4"/>
    <s v="GBP"/>
    <x v="248"/>
    <n v="1453615200"/>
    <d v="2016-03-01T06:00: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1.1055034847392453E-2"/>
    <n v="92"/>
    <x v="1"/>
    <s v="USD"/>
    <x v="249"/>
    <n v="1362463200"/>
    <d v="2013-03-19T05:00: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.3855780691299165E-2"/>
    <n v="186"/>
    <x v="1"/>
    <s v="USD"/>
    <x v="250"/>
    <n v="1481176800"/>
    <d v="2016-12-28T06:00: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.2831241283124128E-2"/>
    <n v="138"/>
    <x v="1"/>
    <s v="USD"/>
    <x v="251"/>
    <n v="1354946400"/>
    <d v="2012-12-27T06:00: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.6270759939607449E-2"/>
    <n v="261"/>
    <x v="1"/>
    <s v="USD"/>
    <x v="136"/>
    <n v="1348808400"/>
    <d v="2012-10-10T05:00: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1.7260388548834733E-2"/>
    <n v="454"/>
    <x v="1"/>
    <s v="USD"/>
    <x v="252"/>
    <n v="1282712400"/>
    <d v="2010-08-29T05:00: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2.0082582582582581E-2"/>
    <n v="107"/>
    <x v="1"/>
    <s v="USD"/>
    <x v="253"/>
    <n v="1301979600"/>
    <d v="2011-05-01T05:00: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.8501301599107473E-2"/>
    <n v="199"/>
    <x v="1"/>
    <s v="USD"/>
    <x v="254"/>
    <n v="1263016800"/>
    <d v="2010-01-09T06:00: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3.3330309901738471E-2"/>
    <n v="5512"/>
    <x v="1"/>
    <s v="USD"/>
    <x v="255"/>
    <n v="1360648800"/>
    <d v="2013-02-28T06:00: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1.4259658431437573E-2"/>
    <n v="86"/>
    <x v="1"/>
    <s v="USD"/>
    <x v="256"/>
    <n v="1451800800"/>
    <d v="2016-02-16T06:00: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.7042210891480992E-2"/>
    <n v="3182"/>
    <x v="6"/>
    <s v="EUR"/>
    <x v="257"/>
    <n v="1415340000"/>
    <d v="2014-12-10T06:00: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1.9234243624487526E-2"/>
    <n v="2768"/>
    <x v="2"/>
    <s v="AUD"/>
    <x v="258"/>
    <n v="1351054800"/>
    <d v="2012-11-09T06:00: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1.7725258493353029E-2"/>
    <n v="48"/>
    <x v="1"/>
    <s v="USD"/>
    <x v="259"/>
    <n v="1349326800"/>
    <d v="2012-11-19T06:00: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9.8394028500339292E-3"/>
    <n v="87"/>
    <x v="1"/>
    <s v="USD"/>
    <x v="260"/>
    <n v="1548914400"/>
    <d v="2019-02-21T06:00: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3.9991536182818449E-2"/>
    <n v="1890"/>
    <x v="1"/>
    <s v="USD"/>
    <x v="261"/>
    <n v="1291269600"/>
    <d v="2010-12-04T06:00: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3.1233998975934461E-2"/>
    <n v="61"/>
    <x v="1"/>
    <s v="USD"/>
    <x v="262"/>
    <n v="1449468000"/>
    <d v="2016-01-07T06:00: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.2191903391718002E-2"/>
    <n v="1894"/>
    <x v="1"/>
    <s v="USD"/>
    <x v="263"/>
    <n v="1562734800"/>
    <d v="2019-08-04T05:00: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.6345291479820628E-2"/>
    <n v="282"/>
    <x v="0"/>
    <s v="CAD"/>
    <x v="264"/>
    <n v="1505624400"/>
    <d v="2017-09-20T05:00: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.9404915912031046E-2"/>
    <n v="15"/>
    <x v="1"/>
    <s v="USD"/>
    <x v="265"/>
    <n v="1509948000"/>
    <d v="2017-11-11T06:00: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.2315532434441024E-2"/>
    <n v="116"/>
    <x v="1"/>
    <s v="USD"/>
    <x v="266"/>
    <n v="1554526800"/>
    <d v="2019-04-14T05:00: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2.4981217129977459E-2"/>
    <n v="133"/>
    <x v="1"/>
    <s v="USD"/>
    <x v="267"/>
    <n v="1334811600"/>
    <d v="2012-04-24T05:00: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1.1118553248492967E-2"/>
    <n v="83"/>
    <x v="1"/>
    <s v="USD"/>
    <x v="268"/>
    <n v="1279515600"/>
    <d v="2010-07-21T05:00: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1.0342084327764518E-2"/>
    <n v="91"/>
    <x v="1"/>
    <s v="USD"/>
    <x v="269"/>
    <n v="1353909600"/>
    <d v="2012-12-21T06:00: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3.9982425307557121E-2"/>
    <n v="546"/>
    <x v="1"/>
    <s v="USD"/>
    <x v="270"/>
    <n v="1535950800"/>
    <d v="2018-09-06T05:00: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2.7036323610346726E-2"/>
    <n v="393"/>
    <x v="1"/>
    <s v="USD"/>
    <x v="271"/>
    <n v="1511244000"/>
    <d v="2017-11-27T06:00: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1.3696264413624528E-2"/>
    <n v="2062"/>
    <x v="1"/>
    <s v="USD"/>
    <x v="272"/>
    <n v="1331445600"/>
    <d v="2012-04-01T05:00: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.4654032613486117E-2"/>
    <n v="133"/>
    <x v="1"/>
    <s v="USD"/>
    <x v="73"/>
    <n v="1480226400"/>
    <d v="2016-12-03T06:00: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1.9116677653263019E-2"/>
    <n v="29"/>
    <x v="3"/>
    <s v="DKK"/>
    <x v="273"/>
    <n v="1464584400"/>
    <d v="2016-06-04T05:00: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.6190359376916472E-2"/>
    <n v="132"/>
    <x v="1"/>
    <s v="USD"/>
    <x v="274"/>
    <n v="1335848400"/>
    <d v="2012-05-06T05:00: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3.9955954066383512E-2"/>
    <n v="254"/>
    <x v="1"/>
    <s v="USD"/>
    <x v="275"/>
    <n v="1473483600"/>
    <d v="2016-10-18T05:00: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9.4083959707521609E-3"/>
    <n v="184"/>
    <x v="1"/>
    <s v="USD"/>
    <x v="276"/>
    <n v="1479880800"/>
    <d v="2016-11-30T06:00: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.3320214939831983E-2"/>
    <n v="176"/>
    <x v="1"/>
    <s v="USD"/>
    <x v="277"/>
    <n v="1430197200"/>
    <d v="2015-04-28T05:00: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2.501826150474799E-2"/>
    <n v="137"/>
    <x v="3"/>
    <s v="DKK"/>
    <x v="278"/>
    <n v="1331701200"/>
    <d v="2012-03-15T05:00: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2.5011132551580821E-2"/>
    <n v="337"/>
    <x v="0"/>
    <s v="CAD"/>
    <x v="279"/>
    <n v="1438578000"/>
    <d v="2015-08-06T05:00: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.8994788600335806E-3"/>
    <n v="908"/>
    <x v="1"/>
    <s v="USD"/>
    <x v="280"/>
    <n v="1368162000"/>
    <d v="2013-06-11T05:00: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.3018615403333739E-2"/>
    <n v="107"/>
    <x v="1"/>
    <s v="USD"/>
    <x v="281"/>
    <n v="1318654800"/>
    <d v="2011-10-19T05:00: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.3947001394700139E-2"/>
    <n v="10"/>
    <x v="1"/>
    <s v="USD"/>
    <x v="282"/>
    <n v="1331874000"/>
    <d v="2012-04-03T05:00: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.0046948356807511E-2"/>
    <n v="32"/>
    <x v="6"/>
    <s v="EUR"/>
    <x v="283"/>
    <n v="1286254800"/>
    <d v="2010-10-14T05:00: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2.2766857427220701E-2"/>
    <n v="183"/>
    <x v="1"/>
    <s v="USD"/>
    <x v="284"/>
    <n v="1540530000"/>
    <d v="2018-11-07T06:00: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2.7774142418822433E-2"/>
    <n v="1910"/>
    <x v="5"/>
    <s v="CHF"/>
    <x v="285"/>
    <n v="1381813200"/>
    <d v="2013-11-09T06:00: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1.1336515513126491E-2"/>
    <n v="38"/>
    <x v="2"/>
    <s v="AUD"/>
    <x v="286"/>
    <n v="1548655200"/>
    <d v="2019-02-19T06:00: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.5327929255711128E-2"/>
    <n v="104"/>
    <x v="2"/>
    <s v="AUD"/>
    <x v="287"/>
    <n v="1389679200"/>
    <d v="2014-01-23T06:00: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1.4294222751637879E-2"/>
    <n v="72"/>
    <x v="1"/>
    <s v="USD"/>
    <x v="288"/>
    <n v="1456466400"/>
    <d v="2016-03-15T05:00: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2.5076765609007165E-2"/>
    <n v="49"/>
    <x v="1"/>
    <s v="USD"/>
    <x v="289"/>
    <n v="1456984800"/>
    <d v="2016-04-28T05:00: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0.2"/>
    <n v="1"/>
    <x v="3"/>
    <s v="DKK"/>
    <x v="290"/>
    <n v="1504069200"/>
    <d v="2017-08-31T05:00: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.4376136175838704E-2"/>
    <n v="295"/>
    <x v="1"/>
    <s v="USD"/>
    <x v="291"/>
    <n v="1424930400"/>
    <d v="2015-03-15T05:00: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1.0109763142692086E-2"/>
    <n v="245"/>
    <x v="1"/>
    <s v="USD"/>
    <x v="292"/>
    <n v="1535864400"/>
    <d v="2018-09-16T05:00: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1.1391954432182272E-2"/>
    <n v="32"/>
    <x v="1"/>
    <s v="USD"/>
    <x v="293"/>
    <n v="1452146400"/>
    <d v="2016-01-12T06:00: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.238120149969483E-2"/>
    <n v="142"/>
    <x v="1"/>
    <s v="USD"/>
    <x v="294"/>
    <n v="1470546000"/>
    <d v="2016-09-17T05:00: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1.0606438732218617E-2"/>
    <n v="85"/>
    <x v="1"/>
    <s v="USD"/>
    <x v="295"/>
    <n v="1458363600"/>
    <d v="2016-04-29T05:00: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1.3618677042801557E-2"/>
    <n v="7"/>
    <x v="1"/>
    <s v="USD"/>
    <x v="296"/>
    <n v="1500008400"/>
    <d v="2017-07-17T05:00: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1.5158834218940492E-2"/>
    <n v="659"/>
    <x v="3"/>
    <s v="DKK"/>
    <x v="297"/>
    <n v="1338958800"/>
    <d v="2012-06-26T05:00: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9.1708542713567834E-3"/>
    <n v="803"/>
    <x v="1"/>
    <s v="USD"/>
    <x v="298"/>
    <n v="1303102800"/>
    <d v="2011-04-19T05:00: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2.4295432458697766E-2"/>
    <n v="75"/>
    <x v="1"/>
    <s v="USD"/>
    <x v="299"/>
    <n v="1316581200"/>
    <d v="2011-10-11T05:00: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.0088272383354351E-2"/>
    <n v="16"/>
    <x v="1"/>
    <s v="USD"/>
    <x v="300"/>
    <n v="1270789200"/>
    <d v="2010-04-25T05:00: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9.4442709959413045E-3"/>
    <n v="121"/>
    <x v="1"/>
    <s v="USD"/>
    <x v="247"/>
    <n v="1297836000"/>
    <d v="2011-02-28T06:00: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2.0409610297526522E-2"/>
    <n v="3742"/>
    <x v="1"/>
    <s v="USD"/>
    <x v="244"/>
    <n v="1382677200"/>
    <d v="2013-11-01T05:00: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.564102564102564E-2"/>
    <n v="223"/>
    <x v="1"/>
    <s v="USD"/>
    <x v="301"/>
    <n v="1330322400"/>
    <d v="2012-02-29T06:00: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3.2234609791565678E-2"/>
    <n v="133"/>
    <x v="1"/>
    <s v="USD"/>
    <x v="188"/>
    <n v="1552366800"/>
    <d v="2019-03-17T05:00: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9.6273291925465833E-3"/>
    <n v="31"/>
    <x v="1"/>
    <s v="USD"/>
    <x v="302"/>
    <n v="1400907600"/>
    <d v="2014-06-22T05:00: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.6872363693172941E-2"/>
    <n v="108"/>
    <x v="6"/>
    <s v="EUR"/>
    <x v="303"/>
    <n v="1574143200"/>
    <d v="2019-11-20T06:00: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2.3640661938534278E-2"/>
    <n v="30"/>
    <x v="1"/>
    <s v="USD"/>
    <x v="304"/>
    <n v="1494738000"/>
    <d v="2017-05-27T05:00: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.8826135105204873E-2"/>
    <n v="17"/>
    <x v="1"/>
    <s v="USD"/>
    <x v="305"/>
    <n v="1392357600"/>
    <d v="2014-02-16T06:00: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1.9686250384497079E-2"/>
    <n v="64"/>
    <x v="1"/>
    <s v="USD"/>
    <x v="306"/>
    <n v="1281589200"/>
    <d v="2010-09-05T05:00: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9.8863074641621362E-3"/>
    <n v="80"/>
    <x v="1"/>
    <s v="USD"/>
    <x v="307"/>
    <n v="1305003600"/>
    <d v="2011-05-19T05:00: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1.5384423582800365E-2"/>
    <n v="2468"/>
    <x v="1"/>
    <s v="USD"/>
    <x v="308"/>
    <n v="1301634000"/>
    <d v="2011-04-09T05:00: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2.6316727519006808E-2"/>
    <n v="5168"/>
    <x v="1"/>
    <s v="USD"/>
    <x v="309"/>
    <n v="1290664800"/>
    <d v="2010-12-08T06:00: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1.2104283054003724E-2"/>
    <n v="26"/>
    <x v="4"/>
    <s v="GBP"/>
    <x v="310"/>
    <n v="1395896400"/>
    <d v="2014-03-29T05:00: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2.6356456043956044E-2"/>
    <n v="307"/>
    <x v="1"/>
    <s v="USD"/>
    <x v="311"/>
    <n v="1434862800"/>
    <d v="2015-07-03T05:00: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1.2379175852128201E-2"/>
    <n v="73"/>
    <x v="1"/>
    <s v="USD"/>
    <x v="79"/>
    <n v="1529125200"/>
    <d v="2018-07-09T05:00: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3.8484666265784728E-2"/>
    <n v="128"/>
    <x v="1"/>
    <s v="USD"/>
    <x v="312"/>
    <n v="1451109600"/>
    <d v="2016-01-01T06:00: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.2934131736526949E-2"/>
    <n v="33"/>
    <x v="1"/>
    <s v="USD"/>
    <x v="313"/>
    <n v="1566968400"/>
    <d v="2019-09-01T05:00: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1.8516832794744587E-2"/>
    <n v="2441"/>
    <x v="1"/>
    <s v="USD"/>
    <x v="314"/>
    <n v="1543557600"/>
    <d v="2018-12-11T06:00: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9.8244633794291568E-3"/>
    <n v="211"/>
    <x v="1"/>
    <s v="USD"/>
    <x v="315"/>
    <n v="1481522400"/>
    <d v="2016-12-23T06:00: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2.2220439595700303E-2"/>
    <n v="1385"/>
    <x v="4"/>
    <s v="GBP"/>
    <x v="316"/>
    <n v="1512712800"/>
    <d v="2017-12-09T06:00: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.2975483166017893E-2"/>
    <n v="190"/>
    <x v="1"/>
    <s v="USD"/>
    <x v="317"/>
    <n v="1324274400"/>
    <d v="2011-12-20T06:00: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1.1353753985892357E-2"/>
    <n v="470"/>
    <x v="1"/>
    <s v="USD"/>
    <x v="318"/>
    <n v="1364446800"/>
    <d v="2013-03-29T05:00: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.1260504201680672E-2"/>
    <n v="253"/>
    <x v="1"/>
    <s v="USD"/>
    <x v="319"/>
    <n v="1542693600"/>
    <d v="2018-12-18T06:00: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9.0093736340235396E-3"/>
    <n v="1113"/>
    <x v="1"/>
    <s v="USD"/>
    <x v="32"/>
    <n v="1515564000"/>
    <d v="2018-01-17T06:00: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1.1493847795879735E-2"/>
    <n v="2283"/>
    <x v="1"/>
    <s v="USD"/>
    <x v="320"/>
    <n v="1573797600"/>
    <d v="2019-11-28T06:00: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.562636657823387E-2"/>
    <n v="1072"/>
    <x v="1"/>
    <s v="USD"/>
    <x v="321"/>
    <n v="1292392800"/>
    <d v="2010-12-16T06:00: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9.4344499586435076E-3"/>
    <n v="1095"/>
    <x v="1"/>
    <s v="USD"/>
    <x v="322"/>
    <n v="1573452000"/>
    <d v="2019-11-12T06:00: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.3515458805841237E-2"/>
    <n v="1690"/>
    <x v="1"/>
    <s v="USD"/>
    <x v="323"/>
    <n v="1317790800"/>
    <d v="2011-11-04T05:00: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.1901921559271019E-2"/>
    <n v="1297"/>
    <x v="0"/>
    <s v="CAD"/>
    <x v="324"/>
    <n v="1501650000"/>
    <d v="2017-08-16T05:00: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1.1240132707928155E-2"/>
    <n v="393"/>
    <x v="1"/>
    <s v="USD"/>
    <x v="325"/>
    <n v="1323669600"/>
    <d v="2011-12-13T06:00: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.2988623329923432E-2"/>
    <n v="1257"/>
    <x v="1"/>
    <s v="USD"/>
    <x v="326"/>
    <n v="1440738000"/>
    <d v="2015-09-04T05:00: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1.0293748430831032E-2"/>
    <n v="328"/>
    <x v="1"/>
    <s v="USD"/>
    <x v="327"/>
    <n v="1374296400"/>
    <d v="2013-08-01T05:00: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3.0290541932825057E-2"/>
    <n v="147"/>
    <x v="1"/>
    <s v="USD"/>
    <x v="328"/>
    <n v="1384840800"/>
    <d v="2014-01-11T06:00: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1.0004942200364035E-2"/>
    <n v="830"/>
    <x v="1"/>
    <s v="USD"/>
    <x v="329"/>
    <n v="1516600800"/>
    <d v="2018-03-03T06:00: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1.429249967615182E-2"/>
    <n v="331"/>
    <x v="4"/>
    <s v="GBP"/>
    <x v="330"/>
    <n v="1436418000"/>
    <d v="2015-07-10T05:00: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9.0645395213923129E-3"/>
    <n v="25"/>
    <x v="1"/>
    <s v="USD"/>
    <x v="331"/>
    <n v="1503550800"/>
    <d v="2017-10-18T05:00: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.5150313317997937E-2"/>
    <n v="191"/>
    <x v="1"/>
    <s v="USD"/>
    <x v="332"/>
    <n v="1423634400"/>
    <d v="2015-03-07T06:00: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2.4386828452000027E-2"/>
    <n v="3483"/>
    <x v="1"/>
    <s v="USD"/>
    <x v="333"/>
    <n v="1487224800"/>
    <d v="2017-03-01T06:00: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.6187915546384877E-3"/>
    <n v="923"/>
    <x v="1"/>
    <s v="USD"/>
    <x v="296"/>
    <n v="1500008400"/>
    <d v="2017-08-13T05:00: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0.2"/>
    <n v="1"/>
    <x v="1"/>
    <s v="USD"/>
    <x v="334"/>
    <n v="1432098000"/>
    <d v="2015-06-07T05:00: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.1272098995043908E-2"/>
    <n v="2013"/>
    <x v="1"/>
    <s v="USD"/>
    <x v="335"/>
    <n v="1440392400"/>
    <d v="2015-09-07T05:00: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.3776867963152504E-2"/>
    <n v="33"/>
    <x v="0"/>
    <s v="CAD"/>
    <x v="336"/>
    <n v="1446876000"/>
    <d v="2015-11-15T06:00: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.2344068251172433E-2"/>
    <n v="1703"/>
    <x v="1"/>
    <s v="USD"/>
    <x v="337"/>
    <n v="1562302800"/>
    <d v="2019-07-06T05:00: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1.0598834128245893E-2"/>
    <n v="80"/>
    <x v="3"/>
    <s v="DKK"/>
    <x v="338"/>
    <n v="1378184400"/>
    <d v="2013-09-10T05:00: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3.8375725122713075E-2"/>
    <n v="86"/>
    <x v="1"/>
    <s v="USD"/>
    <x v="339"/>
    <n v="1485064800"/>
    <d v="2017-03-03T06:00: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1.1658408627222384E-2"/>
    <n v="40"/>
    <x v="6"/>
    <s v="EUR"/>
    <x v="340"/>
    <n v="1326520800"/>
    <d v="2012-01-23T06:00: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9.6402539383964262E-3"/>
    <n v="41"/>
    <x v="1"/>
    <s v="USD"/>
    <x v="341"/>
    <n v="1441256400"/>
    <d v="2015-09-28T05:00: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.006980802792321E-2"/>
    <n v="23"/>
    <x v="0"/>
    <s v="CAD"/>
    <x v="342"/>
    <n v="1533877200"/>
    <d v="2018-08-13T05:00: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.5651155005021761E-2"/>
    <n v="187"/>
    <x v="1"/>
    <s v="USD"/>
    <x v="343"/>
    <n v="1314421200"/>
    <d v="2011-09-03T05:00: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.1275493591451321E-2"/>
    <n v="2875"/>
    <x v="4"/>
    <s v="GBP"/>
    <x v="344"/>
    <n v="1293861600"/>
    <d v="2011-01-15T06:00: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9.2185208464278228E-3"/>
    <n v="88"/>
    <x v="1"/>
    <s v="USD"/>
    <x v="345"/>
    <n v="1507352400"/>
    <d v="2017-10-31T05:00: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.3885859687386405E-2"/>
    <n v="191"/>
    <x v="1"/>
    <s v="USD"/>
    <x v="65"/>
    <n v="1296108000"/>
    <d v="2011-03-06T06:00: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.6686674669867948E-2"/>
    <n v="139"/>
    <x v="1"/>
    <s v="USD"/>
    <x v="346"/>
    <n v="1324965600"/>
    <d v="2011-12-28T06:00: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.278614147246855E-2"/>
    <n v="186"/>
    <x v="1"/>
    <s v="USD"/>
    <x v="347"/>
    <n v="1520229600"/>
    <d v="2018-04-04T05:00: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9.5440988495952284E-3"/>
    <n v="112"/>
    <x v="2"/>
    <s v="AUD"/>
    <x v="348"/>
    <n v="1482991200"/>
    <d v="2017-01-25T06:00: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9.4764496153124413E-3"/>
    <n v="101"/>
    <x v="1"/>
    <s v="USD"/>
    <x v="349"/>
    <n v="1294034400"/>
    <d v="2011-01-04T06:00: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4.0106951871657755E-2"/>
    <n v="75"/>
    <x v="1"/>
    <s v="USD"/>
    <x v="350"/>
    <n v="1413608400"/>
    <d v="2014-11-11T06:00: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1.4311518688342365E-2"/>
    <n v="206"/>
    <x v="4"/>
    <s v="GBP"/>
    <x v="351"/>
    <n v="1286946000"/>
    <d v="2010-11-05T05:00: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.0445635216713016E-2"/>
    <n v="154"/>
    <x v="1"/>
    <s v="USD"/>
    <x v="352"/>
    <n v="1359871200"/>
    <d v="2013-03-14T05:00: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3.3336127175704749E-2"/>
    <n v="5966"/>
    <x v="1"/>
    <s v="USD"/>
    <x v="353"/>
    <n v="1555304400"/>
    <d v="2019-04-21T05:00: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1.6945720738260259E-2"/>
    <n v="2176"/>
    <x v="1"/>
    <s v="USD"/>
    <x v="354"/>
    <n v="1423375200"/>
    <d v="2015-03-31T05:00: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.1798380340686958E-2"/>
    <n v="169"/>
    <x v="1"/>
    <s v="USD"/>
    <x v="355"/>
    <n v="1420696800"/>
    <d v="2015-01-28T06:00: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1.281871800646414E-2"/>
    <n v="2106"/>
    <x v="1"/>
    <s v="USD"/>
    <x v="356"/>
    <n v="1502946000"/>
    <d v="2017-08-25T05:00: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1.9979160059801569E-2"/>
    <n v="441"/>
    <x v="1"/>
    <s v="USD"/>
    <x v="357"/>
    <n v="1547186400"/>
    <d v="2019-01-16T06:00: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1.6903313049357674E-2"/>
    <n v="25"/>
    <x v="1"/>
    <s v="USD"/>
    <x v="358"/>
    <n v="1444971600"/>
    <d v="2015-12-12T06:00: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.0672097759674135E-2"/>
    <n v="131"/>
    <x v="1"/>
    <s v="USD"/>
    <x v="359"/>
    <n v="1404622800"/>
    <d v="2014-07-12T05:00: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2.4911730090231465E-2"/>
    <n v="127"/>
    <x v="1"/>
    <s v="USD"/>
    <x v="12"/>
    <n v="1571720400"/>
    <d v="2019-11-05T06:00: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1.426734185354875E-2"/>
    <n v="355"/>
    <x v="1"/>
    <s v="USD"/>
    <x v="360"/>
    <n v="1526878800"/>
    <d v="2018-06-28T05:00: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1.510989010989011E-2"/>
    <n v="44"/>
    <x v="4"/>
    <s v="GBP"/>
    <x v="361"/>
    <n v="1319691600"/>
    <d v="2011-11-10T06:00: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2.0958083832335328E-2"/>
    <n v="84"/>
    <x v="1"/>
    <s v="USD"/>
    <x v="362"/>
    <n v="1371963600"/>
    <d v="2013-06-28T05:00: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.5899066570930351E-2"/>
    <n v="155"/>
    <x v="1"/>
    <s v="USD"/>
    <x v="363"/>
    <n v="1433739600"/>
    <d v="2015-07-24T05:00: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1.154575219713941E-2"/>
    <n v="67"/>
    <x v="1"/>
    <s v="USD"/>
    <x v="364"/>
    <n v="1508130000"/>
    <d v="2017-11-04T05:00: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.3310796534967251E-2"/>
    <n v="189"/>
    <x v="1"/>
    <s v="USD"/>
    <x v="210"/>
    <n v="1550037600"/>
    <d v="2019-02-19T06:00: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2.4387764954593733E-2"/>
    <n v="4799"/>
    <x v="1"/>
    <s v="USD"/>
    <x v="365"/>
    <n v="1486706400"/>
    <d v="2017-03-09T06:00: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.9996834274257372E-2"/>
    <n v="1137"/>
    <x v="1"/>
    <s v="USD"/>
    <x v="366"/>
    <n v="1553835600"/>
    <d v="2019-04-30T05:00: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.0313459644243583E-2"/>
    <n v="1068"/>
    <x v="1"/>
    <s v="USD"/>
    <x v="367"/>
    <n v="1277528400"/>
    <d v="2010-07-08T05:00: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9.9076994976048608E-3"/>
    <n v="424"/>
    <x v="1"/>
    <s v="USD"/>
    <x v="368"/>
    <n v="1339477200"/>
    <d v="2012-06-17T05:00: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.1207296336373473E-2"/>
    <n v="145"/>
    <x v="5"/>
    <s v="CHF"/>
    <x v="369"/>
    <n v="1325656800"/>
    <d v="2012-01-06T06:00: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.1366327255505565E-2"/>
    <n v="1152"/>
    <x v="1"/>
    <s v="USD"/>
    <x v="370"/>
    <n v="1288242000"/>
    <d v="2010-11-24T06:00: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1.1168192986374805E-2"/>
    <n v="50"/>
    <x v="1"/>
    <s v="USD"/>
    <x v="371"/>
    <n v="1379048400"/>
    <d v="2013-09-28T05:00: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3.4372865923059416E-2"/>
    <n v="151"/>
    <x v="1"/>
    <s v="USD"/>
    <x v="287"/>
    <n v="1389679200"/>
    <d v="2014-01-16T06:00: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2.3805998874840851E-2"/>
    <n v="1608"/>
    <x v="1"/>
    <s v="USD"/>
    <x v="372"/>
    <n v="1294293600"/>
    <d v="2011-01-08T06:00: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2.1274376164909448E-2"/>
    <n v="3059"/>
    <x v="0"/>
    <s v="CAD"/>
    <x v="373"/>
    <n v="1500267600"/>
    <d v="2017-07-18T05:00: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9.054593874833556E-3"/>
    <n v="34"/>
    <x v="1"/>
    <s v="USD"/>
    <x v="374"/>
    <n v="1375074000"/>
    <d v="2013-08-08T05:00: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.3814678501840224E-2"/>
    <n v="220"/>
    <x v="1"/>
    <s v="USD"/>
    <x v="375"/>
    <n v="1323324000"/>
    <d v="2011-12-09T06:00: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2.0827922921103206E-2"/>
    <n v="1604"/>
    <x v="2"/>
    <s v="AUD"/>
    <x v="376"/>
    <n v="1538715600"/>
    <d v="2018-10-13T05:00: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3.223744940708656E-2"/>
    <n v="454"/>
    <x v="1"/>
    <s v="USD"/>
    <x v="377"/>
    <n v="1369285200"/>
    <d v="2013-05-29T05:00: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.0080314702507786E-2"/>
    <n v="123"/>
    <x v="6"/>
    <s v="EUR"/>
    <x v="378"/>
    <n v="1525755600"/>
    <d v="2018-05-10T05:00: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1.5146393677467123E-2"/>
    <n v="941"/>
    <x v="1"/>
    <s v="USD"/>
    <x v="379"/>
    <n v="1296626400"/>
    <d v="2011-02-09T06:00: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0.5"/>
    <n v="1"/>
    <x v="1"/>
    <s v="USD"/>
    <x v="380"/>
    <n v="1376629200"/>
    <d v="2013-09-07T05:00: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.1710717397618356E-2"/>
    <n v="299"/>
    <x v="1"/>
    <s v="USD"/>
    <x v="381"/>
    <n v="1572152400"/>
    <d v="2019-10-27T05:00: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1.3577732518669382E-2"/>
    <n v="40"/>
    <x v="1"/>
    <s v="USD"/>
    <x v="382"/>
    <n v="1325829600"/>
    <d v="2012-02-22T06:00: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1.7859258381708328E-2"/>
    <n v="3015"/>
    <x v="0"/>
    <s v="CAD"/>
    <x v="125"/>
    <n v="1273640400"/>
    <d v="2010-06-17T05:00: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1.4495758840339292E-2"/>
    <n v="2237"/>
    <x v="1"/>
    <s v="USD"/>
    <x v="383"/>
    <n v="1510639200"/>
    <d v="2017-11-17T06:00: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1.6398386549553286E-2"/>
    <n v="435"/>
    <x v="1"/>
    <s v="USD"/>
    <x v="384"/>
    <n v="1528088400"/>
    <d v="2018-07-24T05:00: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9.0105192573655749E-3"/>
    <n v="645"/>
    <x v="1"/>
    <s v="USD"/>
    <x v="385"/>
    <n v="1359525600"/>
    <d v="2013-02-11T06:00: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0.04"/>
    <n v="484"/>
    <x v="3"/>
    <s v="DKK"/>
    <x v="386"/>
    <n v="1570942800"/>
    <d v="2019-10-20T05:00: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.2696842278835848E-2"/>
    <n v="154"/>
    <x v="0"/>
    <s v="CAD"/>
    <x v="387"/>
    <n v="1466398800"/>
    <d v="2016-07-10T05:00: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1.1368702630405706E-2"/>
    <n v="714"/>
    <x v="1"/>
    <s v="USD"/>
    <x v="388"/>
    <n v="1492491600"/>
    <d v="2017-04-22T05:00: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2.0005041774704697E-2"/>
    <n v="1111"/>
    <x v="1"/>
    <s v="USD"/>
    <x v="277"/>
    <n v="1430197200"/>
    <d v="2015-04-28T05:00: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1.0047788261242495E-2"/>
    <n v="82"/>
    <x v="1"/>
    <s v="USD"/>
    <x v="389"/>
    <n v="1496034000"/>
    <d v="2017-05-31T05:00: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9.5400825857895489E-3"/>
    <n v="134"/>
    <x v="1"/>
    <s v="USD"/>
    <x v="390"/>
    <n v="1388728800"/>
    <d v="2014-01-13T06:00: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9.2579997959669463E-3"/>
    <n v="1089"/>
    <x v="1"/>
    <s v="USD"/>
    <x v="391"/>
    <n v="1543298400"/>
    <d v="2018-12-24T06:00: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3.44844891941909E-2"/>
    <n v="5497"/>
    <x v="1"/>
    <s v="USD"/>
    <x v="392"/>
    <n v="1271739600"/>
    <d v="2010-04-28T05:00: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3.3301465901848314E-2"/>
    <n v="418"/>
    <x v="1"/>
    <s v="USD"/>
    <x v="393"/>
    <n v="1326434400"/>
    <d v="2012-01-30T06:00: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2.4386937143050826E-2"/>
    <n v="1439"/>
    <x v="1"/>
    <s v="USD"/>
    <x v="394"/>
    <n v="1295244000"/>
    <d v="2011-01-26T06:00: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.5906680805938492E-2"/>
    <n v="15"/>
    <x v="1"/>
    <s v="USD"/>
    <x v="395"/>
    <n v="1541221200"/>
    <d v="2018-11-27T06:00: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2.1274331385758224E-2"/>
    <n v="1999"/>
    <x v="0"/>
    <s v="CAD"/>
    <x v="396"/>
    <n v="1336280400"/>
    <d v="2012-05-07T05:00: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3.704020104079904E-2"/>
    <n v="5203"/>
    <x v="1"/>
    <s v="USD"/>
    <x v="397"/>
    <n v="1324533600"/>
    <d v="2011-12-28T06:00: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1.4634905807255176E-2"/>
    <n v="94"/>
    <x v="1"/>
    <s v="USD"/>
    <x v="398"/>
    <n v="1498366800"/>
    <d v="2017-07-09T05:00: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.9617622610141314E-2"/>
    <n v="118"/>
    <x v="1"/>
    <s v="USD"/>
    <x v="399"/>
    <n v="1498712400"/>
    <d v="2017-07-29T05:00: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1.8510158013544019E-2"/>
    <n v="205"/>
    <x v="1"/>
    <s v="USD"/>
    <x v="400"/>
    <n v="1271480400"/>
    <d v="2010-05-07T05:00: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.0303377218088151E-2"/>
    <n v="162"/>
    <x v="1"/>
    <s v="USD"/>
    <x v="116"/>
    <n v="1316667600"/>
    <d v="2011-09-24T05:00: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4.0213178294573645E-2"/>
    <n v="83"/>
    <x v="1"/>
    <s v="USD"/>
    <x v="401"/>
    <n v="1524027600"/>
    <d v="2018-04-24T05:00: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1.1844985193768507E-2"/>
    <n v="92"/>
    <x v="1"/>
    <s v="USD"/>
    <x v="402"/>
    <n v="1438059600"/>
    <d v="2015-08-03T05:00: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.1235334044409967E-2"/>
    <n v="219"/>
    <x v="1"/>
    <s v="USD"/>
    <x v="403"/>
    <n v="1361944800"/>
    <d v="2013-03-06T06:00: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1.2821163548508258E-2"/>
    <n v="2526"/>
    <x v="1"/>
    <s v="USD"/>
    <x v="404"/>
    <n v="1410584400"/>
    <d v="2014-10-15T05:00: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1.5881114867019579E-2"/>
    <n v="747"/>
    <x v="1"/>
    <s v="USD"/>
    <x v="405"/>
    <n v="1297404000"/>
    <d v="2011-02-18T06:00: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1.234475232546726E-2"/>
    <n v="2138"/>
    <x v="1"/>
    <s v="USD"/>
    <x v="406"/>
    <n v="1392012000"/>
    <d v="2014-03-10T05:00: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1.530891197375615E-2"/>
    <n v="84"/>
    <x v="1"/>
    <s v="USD"/>
    <x v="407"/>
    <n v="1569733200"/>
    <d v="2019-11-02T05:00: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.5752266476520319E-3"/>
    <n v="94"/>
    <x v="1"/>
    <s v="USD"/>
    <x v="408"/>
    <n v="1529643600"/>
    <d v="2018-07-09T05:00: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1.4287957293138641E-2"/>
    <n v="91"/>
    <x v="1"/>
    <s v="USD"/>
    <x v="409"/>
    <n v="1399006800"/>
    <d v="2014-05-22T05:00: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1.2044711428788685E-2"/>
    <n v="792"/>
    <x v="1"/>
    <s v="USD"/>
    <x v="410"/>
    <n v="1385359200"/>
    <d v="2013-12-11T06:00: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.1074197120708749E-2"/>
    <n v="10"/>
    <x v="0"/>
    <s v="CAD"/>
    <x v="411"/>
    <n v="1480572000"/>
    <d v="2016-12-15T06:00: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9.6171120592858754E-3"/>
    <n v="1713"/>
    <x v="6"/>
    <s v="EUR"/>
    <x v="412"/>
    <n v="1418623200"/>
    <d v="2014-12-27T06:00: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1.8204415850270508E-2"/>
    <n v="249"/>
    <x v="1"/>
    <s v="USD"/>
    <x v="413"/>
    <n v="1555736400"/>
    <d v="2019-04-21T05:00: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.9259705085765876E-2"/>
    <n v="192"/>
    <x v="1"/>
    <s v="USD"/>
    <x v="414"/>
    <n v="1442120400"/>
    <d v="2015-09-16T05:00: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1.6658798138531057E-2"/>
    <n v="247"/>
    <x v="1"/>
    <s v="USD"/>
    <x v="415"/>
    <n v="1362376800"/>
    <d v="2013-04-03T05:00: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.2725470763131812E-2"/>
    <n v="2293"/>
    <x v="1"/>
    <s v="USD"/>
    <x v="416"/>
    <n v="1478408400"/>
    <d v="2016-11-13T06:00: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1.8866673897586079E-2"/>
    <n v="3131"/>
    <x v="1"/>
    <s v="USD"/>
    <x v="417"/>
    <n v="1498798800"/>
    <d v="2017-07-10T05:00: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1.834862385321101E-2"/>
    <n v="32"/>
    <x v="1"/>
    <s v="USD"/>
    <x v="418"/>
    <n v="1335416400"/>
    <d v="2012-05-24T05:00: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.3325878296524089E-2"/>
    <n v="143"/>
    <x v="6"/>
    <s v="EUR"/>
    <x v="419"/>
    <n v="1504328400"/>
    <d v="2017-09-18T05:00: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2.7846534653465347E-2"/>
    <n v="90"/>
    <x v="1"/>
    <s v="USD"/>
    <x v="420"/>
    <n v="1285822800"/>
    <d v="2010-10-19T05:00: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.7061620040226733E-2"/>
    <n v="296"/>
    <x v="1"/>
    <s v="USD"/>
    <x v="421"/>
    <n v="1311483600"/>
    <d v="2011-07-26T05:00: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.5830151783220038E-2"/>
    <n v="170"/>
    <x v="1"/>
    <s v="USD"/>
    <x v="422"/>
    <n v="1291356000"/>
    <d v="2010-12-24T06:00: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3.333930811973472E-2"/>
    <n v="186"/>
    <x v="1"/>
    <s v="USD"/>
    <x v="423"/>
    <n v="1355810400"/>
    <d v="2012-12-20T06:00: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1.1627906976744186E-2"/>
    <n v="439"/>
    <x v="4"/>
    <s v="GBP"/>
    <x v="424"/>
    <n v="1513663200"/>
    <d v="2018-01-04T06:00: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1.3330689229684471E-2"/>
    <n v="605"/>
    <x v="1"/>
    <s v="USD"/>
    <x v="425"/>
    <n v="1365915600"/>
    <d v="2013-04-16T05:00: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9.8816500057451462E-3"/>
    <n v="86"/>
    <x v="3"/>
    <s v="DKK"/>
    <x v="426"/>
    <n v="1551852000"/>
    <d v="2019-03-23T05:00: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0.25"/>
    <n v="1"/>
    <x v="0"/>
    <s v="CAD"/>
    <x v="427"/>
    <n v="1540098000"/>
    <d v="2018-11-13T06:00: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3.4481245405974699E-2"/>
    <n v="6286"/>
    <x v="1"/>
    <s v="USD"/>
    <x v="428"/>
    <n v="1500440400"/>
    <d v="2017-08-19T05:00: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1.0180623973727421E-2"/>
    <n v="31"/>
    <x v="1"/>
    <s v="USD"/>
    <x v="429"/>
    <n v="1278392400"/>
    <d v="2010-07-07T05:00: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.1494029138969722E-2"/>
    <n v="1181"/>
    <x v="1"/>
    <s v="USD"/>
    <x v="411"/>
    <n v="1480572000"/>
    <d v="2017-01-11T06:00: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2.2121384004537718E-2"/>
    <n v="39"/>
    <x v="1"/>
    <s v="USD"/>
    <x v="430"/>
    <n v="1382331600"/>
    <d v="2013-11-26T06:00: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2.7026047105232626E-2"/>
    <n v="3727"/>
    <x v="1"/>
    <s v="USD"/>
    <x v="431"/>
    <n v="1316754000"/>
    <d v="2011-10-16T05:00: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.0528870754011467E-2"/>
    <n v="1605"/>
    <x v="1"/>
    <s v="USD"/>
    <x v="432"/>
    <n v="1518242400"/>
    <d v="2018-02-10T06:00: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3.4534534534534533E-2"/>
    <n v="46"/>
    <x v="1"/>
    <s v="USD"/>
    <x v="433"/>
    <n v="1476421200"/>
    <d v="2016-10-16T05:00: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1.7859248900645292E-2"/>
    <n v="2120"/>
    <x v="1"/>
    <s v="USD"/>
    <x v="434"/>
    <n v="1269752400"/>
    <d v="2010-05-11T05:00: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.8505463517800493E-2"/>
    <n v="105"/>
    <x v="1"/>
    <s v="USD"/>
    <x v="435"/>
    <n v="1419746400"/>
    <d v="2015-01-22T06:00: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1.2138868657441126E-2"/>
    <n v="50"/>
    <x v="1"/>
    <s v="USD"/>
    <x v="8"/>
    <n v="1281330000"/>
    <d v="2010-08-12T05:00: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1.4926015758428175E-2"/>
    <n v="2080"/>
    <x v="1"/>
    <s v="USD"/>
    <x v="436"/>
    <n v="1398661200"/>
    <d v="2014-05-18T05:00: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9.2666366439186614E-3"/>
    <n v="535"/>
    <x v="1"/>
    <s v="USD"/>
    <x v="385"/>
    <n v="1359525600"/>
    <d v="2013-03-09T06:00: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1.4490758269369772E-2"/>
    <n v="2105"/>
    <x v="1"/>
    <s v="USD"/>
    <x v="437"/>
    <n v="1388469600"/>
    <d v="2014-01-04T06:00: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.5636708061460744E-2"/>
    <n v="2436"/>
    <x v="1"/>
    <s v="USD"/>
    <x v="438"/>
    <n v="1518328800"/>
    <d v="2018-02-25T06:00: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9.0610488164004979E-3"/>
    <n v="80"/>
    <x v="1"/>
    <s v="USD"/>
    <x v="439"/>
    <n v="1517032800"/>
    <d v="2018-02-05T06:00: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1.0542168674698794E-2"/>
    <n v="42"/>
    <x v="1"/>
    <s v="USD"/>
    <x v="440"/>
    <n v="1368594000"/>
    <d v="2013-06-07T05:00: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.7260648205637649E-2"/>
    <n v="139"/>
    <x v="0"/>
    <s v="CAD"/>
    <x v="441"/>
    <n v="1448258400"/>
    <d v="2015-11-30T06:00: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9.876543209876543E-3"/>
    <n v="16"/>
    <x v="1"/>
    <s v="USD"/>
    <x v="442"/>
    <n v="1555218000"/>
    <d v="2019-04-30T05:00: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.5395042602633618E-2"/>
    <n v="159"/>
    <x v="1"/>
    <s v="USD"/>
    <x v="443"/>
    <n v="1431925200"/>
    <d v="2015-05-20T05:00: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.7029837690737678E-2"/>
    <n v="381"/>
    <x v="1"/>
    <s v="USD"/>
    <x v="315"/>
    <n v="1481522400"/>
    <d v="2016-12-19T06:00: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.9617757103852766E-2"/>
    <n v="194"/>
    <x v="4"/>
    <s v="GBP"/>
    <x v="444"/>
    <n v="1335934800"/>
    <d v="2012-05-02T05:00: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9.529017931125915E-3"/>
    <n v="575"/>
    <x v="1"/>
    <s v="USD"/>
    <x v="445"/>
    <n v="1552280400"/>
    <d v="2019-05-04T05:00: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.1900752217357135E-2"/>
    <n v="106"/>
    <x v="1"/>
    <s v="USD"/>
    <x v="446"/>
    <n v="1529989200"/>
    <d v="2018-06-27T05:00: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9.7220320416267283E-3"/>
    <n v="142"/>
    <x v="1"/>
    <s v="USD"/>
    <x v="447"/>
    <n v="1418709600"/>
    <d v="2014-12-17T06:00: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.502371916508539E-2"/>
    <n v="211"/>
    <x v="1"/>
    <s v="USD"/>
    <x v="448"/>
    <n v="1372136400"/>
    <d v="2013-06-29T05:00: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.9607156612163439E-2"/>
    <n v="1120"/>
    <x v="1"/>
    <s v="USD"/>
    <x v="342"/>
    <n v="1533877200"/>
    <d v="2018-08-16T05:00: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2.4495989594623888E-2"/>
    <n v="113"/>
    <x v="1"/>
    <s v="USD"/>
    <x v="449"/>
    <n v="1309064400"/>
    <d v="2011-07-23T05:00: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1.694925677878022E-2"/>
    <n v="2756"/>
    <x v="1"/>
    <s v="USD"/>
    <x v="450"/>
    <n v="1425877200"/>
    <d v="2015-03-21T05:00: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.4053614947197401E-2"/>
    <n v="173"/>
    <x v="4"/>
    <s v="GBP"/>
    <x v="451"/>
    <n v="1501304400"/>
    <d v="2017-07-31T05:00: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1.0050831792975971E-2"/>
    <n v="87"/>
    <x v="1"/>
    <s v="USD"/>
    <x v="452"/>
    <n v="1268287200"/>
    <d v="2010-03-20T05:00: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9.6166471790959853E-3"/>
    <n v="1538"/>
    <x v="1"/>
    <s v="USD"/>
    <x v="453"/>
    <n v="1412139600"/>
    <d v="2014-11-12T06:00: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1.3062409288824383E-2"/>
    <n v="9"/>
    <x v="1"/>
    <s v="USD"/>
    <x v="454"/>
    <n v="1330063200"/>
    <d v="2012-03-06T06:00: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1.1485197777593499E-2"/>
    <n v="554"/>
    <x v="1"/>
    <s v="USD"/>
    <x v="455"/>
    <n v="1576130400"/>
    <d v="2019-12-19T06:00: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2.0410018047026135E-2"/>
    <n v="1572"/>
    <x v="4"/>
    <s v="GBP"/>
    <x v="456"/>
    <n v="1407128400"/>
    <d v="2014-09-22T05:00: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2.3272518316333861E-2"/>
    <n v="648"/>
    <x v="4"/>
    <s v="GBP"/>
    <x v="457"/>
    <n v="1560142800"/>
    <d v="2019-07-21T05:00: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.9914529914529916E-2"/>
    <n v="21"/>
    <x v="4"/>
    <s v="GBP"/>
    <x v="458"/>
    <n v="1520575200"/>
    <d v="2018-03-24T05:00: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1.1907178820854313E-2"/>
    <n v="2346"/>
    <x v="1"/>
    <s v="USD"/>
    <x v="459"/>
    <n v="1492664400"/>
    <d v="2017-05-23T05:00: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9.8602417902769433E-3"/>
    <n v="115"/>
    <x v="1"/>
    <s v="USD"/>
    <x v="460"/>
    <n v="1454479200"/>
    <d v="2016-02-20T06:00: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9.101616875468465E-3"/>
    <n v="85"/>
    <x v="6"/>
    <s v="EUR"/>
    <x v="461"/>
    <n v="1281934800"/>
    <d v="2010-08-21T05:00: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3.1331592689295036E-2"/>
    <n v="144"/>
    <x v="1"/>
    <s v="USD"/>
    <x v="462"/>
    <n v="1573970400"/>
    <d v="2019-11-24T06:00: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1.4085806373495852E-2"/>
    <n v="2443"/>
    <x v="1"/>
    <s v="USD"/>
    <x v="463"/>
    <n v="1372654800"/>
    <d v="2013-07-27T05:00: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1.2982479108027318E-2"/>
    <n v="595"/>
    <x v="1"/>
    <s v="USD"/>
    <x v="464"/>
    <n v="1275886800"/>
    <d v="2010-07-12T05:00: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9.8249923242247472E-3"/>
    <n v="64"/>
    <x v="1"/>
    <s v="USD"/>
    <x v="465"/>
    <n v="1561784400"/>
    <d v="2019-07-12T05:00: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1.9584916691026015E-2"/>
    <n v="268"/>
    <x v="1"/>
    <s v="USD"/>
    <x v="466"/>
    <n v="1332392400"/>
    <d v="2012-03-23T05:00: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.4701447527141134E-2"/>
    <n v="195"/>
    <x v="3"/>
    <s v="DKK"/>
    <x v="467"/>
    <n v="1402376400"/>
    <d v="2014-06-14T05:00: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3.239352129574085E-2"/>
    <n v="54"/>
    <x v="1"/>
    <s v="USD"/>
    <x v="468"/>
    <n v="1495342800"/>
    <d v="2017-06-07T05:00: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3.5831591519856675E-2"/>
    <n v="120"/>
    <x v="1"/>
    <s v="USD"/>
    <x v="469"/>
    <n v="1482213600"/>
    <d v="2016-12-20T06:00: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1.2500809637929917E-2"/>
    <n v="579"/>
    <x v="3"/>
    <s v="DKK"/>
    <x v="470"/>
    <n v="1420092000"/>
    <d v="2015-01-03T06:00: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.6313450084451951E-2"/>
    <n v="2072"/>
    <x v="1"/>
    <s v="USD"/>
    <x v="471"/>
    <n v="1458018000"/>
    <d v="2016-03-20T05:00: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7384400"/>
    <d v="2013-05-29T05:00: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.666929638120342E-2"/>
    <n v="1796"/>
    <x v="1"/>
    <s v="USD"/>
    <x v="473"/>
    <n v="1363064400"/>
    <d v="2013-03-14T05:00: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2.6999564523152851E-2"/>
    <n v="186"/>
    <x v="2"/>
    <s v="AUD"/>
    <x v="474"/>
    <n v="1343365200"/>
    <d v="2012-08-25T05:00: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1.0003697018463344E-2"/>
    <n v="460"/>
    <x v="1"/>
    <s v="USD"/>
    <x v="72"/>
    <n v="1435726800"/>
    <d v="2015-07-21T05:00: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8.9543616406701325E-3"/>
    <n v="62"/>
    <x v="6"/>
    <s v="EUR"/>
    <x v="443"/>
    <n v="1431925200"/>
    <d v="2015-05-19T05:00: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2.7766663999359845E-2"/>
    <n v="347"/>
    <x v="1"/>
    <s v="USD"/>
    <x v="475"/>
    <n v="1362722400"/>
    <d v="2013-04-19T05:00: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1.5149154451861884E-2"/>
    <n v="2528"/>
    <x v="1"/>
    <s v="USD"/>
    <x v="81"/>
    <n v="1511416800"/>
    <d v="2017-12-10T06:00: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2.2700119474313024E-2"/>
    <n v="19"/>
    <x v="1"/>
    <s v="USD"/>
    <x v="476"/>
    <n v="1365483600"/>
    <d v="2013-05-28T05:00: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1.8868021875967391E-2"/>
    <n v="3657"/>
    <x v="1"/>
    <s v="USD"/>
    <x v="192"/>
    <n v="1532840400"/>
    <d v="2018-08-19T05:00: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.0526315789473684E-2"/>
    <n v="1258"/>
    <x v="1"/>
    <s v="USD"/>
    <x v="477"/>
    <n v="1336194000"/>
    <d v="2012-05-15T05:00: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.4102702120788029E-2"/>
    <n v="131"/>
    <x v="2"/>
    <s v="AUD"/>
    <x v="478"/>
    <n v="1527742800"/>
    <d v="2018-06-24T05:00: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1.0197757620147614E-2"/>
    <n v="362"/>
    <x v="1"/>
    <s v="USD"/>
    <x v="479"/>
    <n v="1564030800"/>
    <d v="2019-08-04T05:00: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1.8851553872850608E-2"/>
    <n v="239"/>
    <x v="1"/>
    <s v="USD"/>
    <x v="480"/>
    <n v="1404536400"/>
    <d v="2014-07-06T05:00: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1.0736196319018405E-2"/>
    <n v="35"/>
    <x v="1"/>
    <s v="USD"/>
    <x v="180"/>
    <n v="1284008400"/>
    <d v="2010-09-11T05:00: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1.6964945538669153E-2"/>
    <n v="528"/>
    <x v="5"/>
    <s v="CHF"/>
    <x v="481"/>
    <n v="1386309600"/>
    <d v="2013-12-11T06:00: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2.7725661872003336E-2"/>
    <n v="133"/>
    <x v="0"/>
    <s v="CAD"/>
    <x v="482"/>
    <n v="1324620000"/>
    <d v="2011-12-25T06:00: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1.586527642337409E-2"/>
    <n v="846"/>
    <x v="1"/>
    <s v="USD"/>
    <x v="194"/>
    <n v="1281070800"/>
    <d v="2010-09-13T05:00: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1.1803874092009685E-2"/>
    <n v="78"/>
    <x v="1"/>
    <s v="USD"/>
    <x v="483"/>
    <n v="1493960400"/>
    <d v="2017-05-10T05:00: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.607717041800643E-2"/>
    <n v="10"/>
    <x v="1"/>
    <s v="USD"/>
    <x v="484"/>
    <n v="1519365600"/>
    <d v="2018-02-25T06:00: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9.8063074523511914E-3"/>
    <n v="1773"/>
    <x v="1"/>
    <s v="USD"/>
    <x v="355"/>
    <n v="1420696800"/>
    <d v="2015-01-22T06:00: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9.3951849677040514E-3"/>
    <n v="32"/>
    <x v="1"/>
    <s v="USD"/>
    <x v="485"/>
    <n v="1555650000"/>
    <d v="2019-04-22T05:00: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.3360455655004069E-2"/>
    <n v="369"/>
    <x v="1"/>
    <s v="USD"/>
    <x v="486"/>
    <n v="1471928400"/>
    <d v="2016-08-29T05:00: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.1654158276893038E-2"/>
    <n v="191"/>
    <x v="1"/>
    <s v="USD"/>
    <x v="487"/>
    <n v="1341291600"/>
    <d v="2012-07-15T05:00: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1.4120260193558623E-2"/>
    <n v="89"/>
    <x v="1"/>
    <s v="USD"/>
    <x v="488"/>
    <n v="1267682400"/>
    <d v="2010-03-09T06:00: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2.4391145730625122E-2"/>
    <n v="1979"/>
    <x v="1"/>
    <s v="USD"/>
    <x v="489"/>
    <n v="1272258000"/>
    <d v="2010-05-09T05:00: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3.5633484162895926E-2"/>
    <n v="63"/>
    <x v="1"/>
    <s v="USD"/>
    <x v="490"/>
    <n v="1290492000"/>
    <d v="2010-11-27T06:00: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.1356613102595798E-2"/>
    <n v="147"/>
    <x v="1"/>
    <s v="USD"/>
    <x v="312"/>
    <n v="1451109600"/>
    <d v="2016-02-01T06:00: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3.2258064516129031E-2"/>
    <n v="6080"/>
    <x v="0"/>
    <s v="CAD"/>
    <x v="491"/>
    <n v="1454652000"/>
    <d v="2016-03-12T06:00: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1.1069600110696002E-2"/>
    <n v="80"/>
    <x v="4"/>
    <s v="GBP"/>
    <x v="492"/>
    <n v="1385186400"/>
    <d v="2014-01-07T06:00: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1.5679442508710801E-2"/>
    <n v="9"/>
    <x v="1"/>
    <s v="USD"/>
    <x v="493"/>
    <n v="1399698000"/>
    <d v="2014-06-07T05:00: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.8520056473714807E-2"/>
    <n v="1784"/>
    <x v="1"/>
    <s v="USD"/>
    <x v="494"/>
    <n v="1283230800"/>
    <d v="2010-09-14T05:00: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2.0410680841996657E-2"/>
    <n v="3640"/>
    <x v="5"/>
    <s v="CHF"/>
    <x v="495"/>
    <n v="1384149600"/>
    <d v="2014-01-06T06:00: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.5659955257270694E-2"/>
    <n v="126"/>
    <x v="0"/>
    <s v="CAD"/>
    <x v="496"/>
    <n v="1516860000"/>
    <d v="2018-01-26T06:00: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1.204871636083135E-2"/>
    <n v="2218"/>
    <x v="4"/>
    <s v="GBP"/>
    <x v="497"/>
    <n v="1374642000"/>
    <d v="2013-08-29T05:00: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1.8154650728427344E-2"/>
    <n v="243"/>
    <x v="1"/>
    <s v="USD"/>
    <x v="498"/>
    <n v="1534482000"/>
    <d v="2018-08-18T05:00: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1.6117449932179048E-2"/>
    <n v="202"/>
    <x v="6"/>
    <s v="EUR"/>
    <x v="499"/>
    <n v="1528434000"/>
    <d v="2018-06-10T05:00: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9.5257535551473097E-3"/>
    <n v="140"/>
    <x v="6"/>
    <s v="EUR"/>
    <x v="500"/>
    <n v="1282626000"/>
    <d v="2010-09-19T05:00: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.0633244049123162E-2"/>
    <n v="1052"/>
    <x v="3"/>
    <s v="DKK"/>
    <x v="501"/>
    <n v="1535605200"/>
    <d v="2018-09-22T05:00: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2.2723287863379737E-2"/>
    <n v="1296"/>
    <x v="1"/>
    <s v="USD"/>
    <x v="502"/>
    <n v="1379826000"/>
    <d v="2013-10-08T05:00: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1.0814606741573033E-2"/>
    <n v="77"/>
    <x v="1"/>
    <s v="USD"/>
    <x v="503"/>
    <n v="1561957200"/>
    <d v="2019-07-07T05:00: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1.7521458466340355E-2"/>
    <n v="247"/>
    <x v="1"/>
    <s v="USD"/>
    <x v="504"/>
    <n v="1525496400"/>
    <d v="2018-05-27T05:00: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9.1677110894490092E-3"/>
    <n v="395"/>
    <x v="6"/>
    <s v="EUR"/>
    <x v="505"/>
    <n v="1433912400"/>
    <d v="2015-07-06T05:00: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2.5388601036269429E-2"/>
    <n v="49"/>
    <x v="4"/>
    <s v="GBP"/>
    <x v="506"/>
    <n v="1453442400"/>
    <d v="2016-02-21T06:00: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.2983266012694748E-2"/>
    <n v="180"/>
    <x v="1"/>
    <s v="USD"/>
    <x v="507"/>
    <n v="1378875600"/>
    <d v="2013-09-26T05:00: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1.0849909584086799E-2"/>
    <n v="84"/>
    <x v="1"/>
    <s v="USD"/>
    <x v="508"/>
    <n v="1452232800"/>
    <d v="2016-01-21T06:00: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1.639154464410849E-2"/>
    <n v="2690"/>
    <x v="1"/>
    <s v="USD"/>
    <x v="509"/>
    <n v="1577253600"/>
    <d v="2020-01-14T06:00: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1.2809315866084425E-2"/>
    <n v="88"/>
    <x v="1"/>
    <s v="USD"/>
    <x v="510"/>
    <n v="1537160400"/>
    <d v="2018-09-20T05:00: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.238390092879257E-2"/>
    <n v="156"/>
    <x v="1"/>
    <s v="USD"/>
    <x v="511"/>
    <n v="1422165600"/>
    <d v="2015-02-06T06:00: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1.6669086522889977E-2"/>
    <n v="2985"/>
    <x v="1"/>
    <s v="USD"/>
    <x v="512"/>
    <n v="1459486800"/>
    <d v="2016-04-14T05:00: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9.0884152523168296E-3"/>
    <n v="762"/>
    <x v="1"/>
    <s v="USD"/>
    <x v="513"/>
    <n v="1369717200"/>
    <d v="2013-06-06T05:00: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0.25"/>
    <n v="1"/>
    <x v="5"/>
    <s v="CHF"/>
    <x v="514"/>
    <n v="1330495200"/>
    <d v="2012-03-21T05:00: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.6316786302770886E-2"/>
    <n v="2779"/>
    <x v="2"/>
    <s v="AUD"/>
    <x v="515"/>
    <n v="1419055200"/>
    <d v="2015-01-29T06:00: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1.0376720054139409E-2"/>
    <n v="92"/>
    <x v="1"/>
    <s v="USD"/>
    <x v="516"/>
    <n v="1480140000"/>
    <d v="2016-11-28T06:00: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.3702647223481112E-2"/>
    <n v="1028"/>
    <x v="1"/>
    <s v="USD"/>
    <x v="517"/>
    <n v="1293948000"/>
    <d v="2011-01-03T06:00: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3.8450860632981677E-2"/>
    <n v="554"/>
    <x v="0"/>
    <s v="CAD"/>
    <x v="518"/>
    <n v="1482127200"/>
    <d v="2016-12-25T06:00: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9.5819433600681375E-3"/>
    <n v="135"/>
    <x v="3"/>
    <s v="DKK"/>
    <x v="519"/>
    <n v="1396414800"/>
    <d v="2014-05-03T05:00: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9.7858346033528523E-3"/>
    <n v="122"/>
    <x v="1"/>
    <s v="USD"/>
    <x v="520"/>
    <n v="1315285200"/>
    <d v="2011-09-13T05:00: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1.8478260869565218E-2"/>
    <n v="221"/>
    <x v="1"/>
    <s v="USD"/>
    <x v="521"/>
    <n v="1443762000"/>
    <d v="2015-10-05T05:00: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.5817223198594025E-2"/>
    <n v="126"/>
    <x v="1"/>
    <s v="USD"/>
    <x v="522"/>
    <n v="1456293600"/>
    <d v="2016-04-07T05:00: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9.6124001843474003E-3"/>
    <n v="1022"/>
    <x v="1"/>
    <s v="USD"/>
    <x v="523"/>
    <n v="1470114000"/>
    <d v="2016-08-09T05:00: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2.0002266545784225E-2"/>
    <n v="3177"/>
    <x v="1"/>
    <s v="USD"/>
    <x v="524"/>
    <n v="1321596000"/>
    <d v="2011-12-28T06:00: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.7852312685961592E-2"/>
    <n v="198"/>
    <x v="5"/>
    <s v="CHF"/>
    <x v="525"/>
    <n v="1318827600"/>
    <d v="2011-10-19T05:00: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.048857368006304E-2"/>
    <n v="26"/>
    <x v="5"/>
    <s v="CHF"/>
    <x v="188"/>
    <n v="1552366800"/>
    <d v="2019-03-14T05:00: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1.6643822204816919E-2"/>
    <n v="85"/>
    <x v="2"/>
    <s v="AUD"/>
    <x v="526"/>
    <n v="1542088800"/>
    <d v="2018-12-03T06:00: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.2659749775448573E-2"/>
    <n v="1790"/>
    <x v="1"/>
    <s v="USD"/>
    <x v="527"/>
    <n v="1426395600"/>
    <d v="2015-03-23T05:00: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1.8520235262610343E-2"/>
    <n v="3596"/>
    <x v="1"/>
    <s v="USD"/>
    <x v="528"/>
    <n v="1321336800"/>
    <d v="2011-12-05T06:00: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8.971871968962172E-3"/>
    <n v="37"/>
    <x v="1"/>
    <s v="USD"/>
    <x v="522"/>
    <n v="1456293600"/>
    <d v="2016-03-18T05:00: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1.641439623276152E-2"/>
    <n v="244"/>
    <x v="1"/>
    <s v="USD"/>
    <x v="529"/>
    <n v="1404968400"/>
    <d v="2014-07-12T05:00: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3.8459253979567593E-2"/>
    <n v="5180"/>
    <x v="1"/>
    <s v="USD"/>
    <x v="530"/>
    <n v="1279170000"/>
    <d v="2010-08-29T05:00: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1.2346714180903469E-2"/>
    <n v="589"/>
    <x v="6"/>
    <s v="EUR"/>
    <x v="531"/>
    <n v="1294725600"/>
    <d v="2011-01-23T06:00: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.8574724214588315E-2"/>
    <n v="2725"/>
    <x v="1"/>
    <s v="USD"/>
    <x v="515"/>
    <n v="1419055200"/>
    <d v="2014-12-26T06:00: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1.0622154779969651E-2"/>
    <n v="35"/>
    <x v="6"/>
    <s v="EUR"/>
    <x v="532"/>
    <n v="1434690000"/>
    <d v="2015-08-05T05:00: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1.9199346405228759E-2"/>
    <n v="94"/>
    <x v="1"/>
    <s v="USD"/>
    <x v="533"/>
    <n v="1443416400"/>
    <d v="2015-10-14T05:00: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4.0021344717182494E-2"/>
    <n v="300"/>
    <x v="1"/>
    <s v="USD"/>
    <x v="409"/>
    <n v="1399006800"/>
    <d v="2014-05-04T05:00: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.444767733520618E-2"/>
    <n v="144"/>
    <x v="1"/>
    <s v="USD"/>
    <x v="534"/>
    <n v="1575698400"/>
    <d v="2019-12-17T06:00: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1.0644589000591367E-2"/>
    <n v="558"/>
    <x v="1"/>
    <s v="USD"/>
    <x v="53"/>
    <n v="1400562000"/>
    <d v="2014-05-23T05:00: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1.0161956176563989E-2"/>
    <n v="64"/>
    <x v="1"/>
    <s v="USD"/>
    <x v="535"/>
    <n v="1509512400"/>
    <d v="2017-11-18T06:00: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2.3932729624838292E-2"/>
    <n v="37"/>
    <x v="1"/>
    <s v="USD"/>
    <x v="536"/>
    <n v="1299823200"/>
    <d v="2011-04-06T05:00: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1.5153389411182583E-2"/>
    <n v="245"/>
    <x v="1"/>
    <s v="USD"/>
    <x v="537"/>
    <n v="1322719200"/>
    <d v="2011-12-04T06:00: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1.3877811453182325E-2"/>
    <n v="87"/>
    <x v="1"/>
    <s v="USD"/>
    <x v="538"/>
    <n v="1312693200"/>
    <d v="2011-08-19T05:00: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2.0831940526013185E-2"/>
    <n v="3116"/>
    <x v="1"/>
    <s v="USD"/>
    <x v="539"/>
    <n v="1393394400"/>
    <d v="2014-03-06T06:00: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1.8484769591252278E-2"/>
    <n v="71"/>
    <x v="1"/>
    <s v="USD"/>
    <x v="540"/>
    <n v="1304053200"/>
    <d v="2011-05-14T05:00: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9.2694769366585741E-3"/>
    <n v="42"/>
    <x v="1"/>
    <s v="USD"/>
    <x v="505"/>
    <n v="1433912400"/>
    <d v="2015-06-15T05:00: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1.4917779892998983E-2"/>
    <n v="909"/>
    <x v="1"/>
    <s v="USD"/>
    <x v="541"/>
    <n v="1329717600"/>
    <d v="2012-03-08T06:00: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.5621519539005375E-2"/>
    <n v="1613"/>
    <x v="1"/>
    <s v="USD"/>
    <x v="542"/>
    <n v="1335330000"/>
    <d v="2012-05-09T05:00: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.0409491006505931E-2"/>
    <n v="136"/>
    <x v="1"/>
    <s v="USD"/>
    <x v="543"/>
    <n v="1268888400"/>
    <d v="2010-03-28T05:00: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.9537120529005109E-2"/>
    <n v="130"/>
    <x v="1"/>
    <s v="USD"/>
    <x v="544"/>
    <n v="1289973600"/>
    <d v="2010-12-06T06:00: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2.276707530647986E-2"/>
    <n v="156"/>
    <x v="0"/>
    <s v="CAD"/>
    <x v="35"/>
    <n v="1547877600"/>
    <d v="2019-03-12T05:00: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.0986451649172403E-2"/>
    <n v="1368"/>
    <x v="4"/>
    <s v="GBP"/>
    <x v="152"/>
    <n v="1269493200"/>
    <d v="2010-04-25T05:00: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.9949149227459419E-2"/>
    <n v="102"/>
    <x v="1"/>
    <s v="USD"/>
    <x v="545"/>
    <n v="1436072400"/>
    <d v="2015-07-12T05:00: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1.4766483516483516E-2"/>
    <n v="86"/>
    <x v="2"/>
    <s v="AUD"/>
    <x v="546"/>
    <n v="1419141600"/>
    <d v="2015-01-01T06:00: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.6382910375843239E-2"/>
    <n v="102"/>
    <x v="1"/>
    <s v="USD"/>
    <x v="547"/>
    <n v="1279083600"/>
    <d v="2010-07-24T05:00: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1.2498147507780468E-2"/>
    <n v="253"/>
    <x v="1"/>
    <s v="USD"/>
    <x v="548"/>
    <n v="1401426000"/>
    <d v="2014-06-08T05:00: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2.127591774303195E-2"/>
    <n v="4006"/>
    <x v="1"/>
    <s v="USD"/>
    <x v="549"/>
    <n v="1395810000"/>
    <d v="2014-04-08T05:00: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.4059281812483209E-2"/>
    <n v="157"/>
    <x v="1"/>
    <s v="USD"/>
    <x v="550"/>
    <n v="1467003600"/>
    <d v="2016-06-30T05:00: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.1112248030287528E-2"/>
    <n v="1629"/>
    <x v="1"/>
    <s v="USD"/>
    <x v="551"/>
    <n v="1268715600"/>
    <d v="2010-04-06T05:00: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2.3238095238095238E-2"/>
    <n v="183"/>
    <x v="1"/>
    <s v="USD"/>
    <x v="552"/>
    <n v="1457157600"/>
    <d v="2016-03-12T06:00: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1.4706376571962441E-2"/>
    <n v="2188"/>
    <x v="1"/>
    <s v="USD"/>
    <x v="462"/>
    <n v="1573970400"/>
    <d v="2019-12-05T06:00: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1.3697773329997498E-2"/>
    <n v="2409"/>
    <x v="6"/>
    <s v="EUR"/>
    <x v="553"/>
    <n v="1276578000"/>
    <d v="2010-07-14T05:00: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1.6040688575899843E-2"/>
    <n v="82"/>
    <x v="3"/>
    <s v="DKK"/>
    <x v="554"/>
    <n v="1423720800"/>
    <d v="2015-02-20T06:00: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0.2"/>
    <n v="1"/>
    <x v="4"/>
    <s v="GBP"/>
    <x v="555"/>
    <n v="1375160400"/>
    <d v="2013-08-11T05:00: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.4902442771547088E-2"/>
    <n v="194"/>
    <x v="1"/>
    <s v="USD"/>
    <x v="548"/>
    <n v="1401426000"/>
    <d v="2014-06-16T05:00: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.2503290339563043E-2"/>
    <n v="1140"/>
    <x v="1"/>
    <s v="USD"/>
    <x v="62"/>
    <n v="1433480400"/>
    <d v="2015-06-16T05:00: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.6083254493850521E-2"/>
    <n v="102"/>
    <x v="1"/>
    <s v="USD"/>
    <x v="556"/>
    <n v="1555563600"/>
    <d v="2019-05-15T05:00: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1.8865806468653837E-2"/>
    <n v="2857"/>
    <x v="1"/>
    <s v="USD"/>
    <x v="557"/>
    <n v="1295676000"/>
    <d v="2011-02-12T06:00: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.7319520880543865E-2"/>
    <n v="107"/>
    <x v="1"/>
    <s v="USD"/>
    <x v="27"/>
    <n v="1443848400"/>
    <d v="2015-11-13T06:00: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2.4980483996877439E-2"/>
    <n v="160"/>
    <x v="4"/>
    <s v="GBP"/>
    <x v="558"/>
    <n v="1457330400"/>
    <d v="2016-03-18T05:00: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1.234315065839362E-2"/>
    <n v="2230"/>
    <x v="1"/>
    <s v="USD"/>
    <x v="559"/>
    <n v="1395550800"/>
    <d v="2014-03-25T05:00: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2.8532731376975169E-2"/>
    <n v="316"/>
    <x v="1"/>
    <s v="USD"/>
    <x v="426"/>
    <n v="1551852000"/>
    <d v="2019-03-10T06:00: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9.7159940209267555E-3"/>
    <n v="117"/>
    <x v="1"/>
    <s v="USD"/>
    <x v="560"/>
    <n v="1547618400"/>
    <d v="2019-02-02T06:00: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3.5716675215771987E-2"/>
    <n v="6406"/>
    <x v="1"/>
    <s v="USD"/>
    <x v="561"/>
    <n v="1355637600"/>
    <d v="2012-12-30T06:00: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.3204225352112676E-2"/>
    <n v="15"/>
    <x v="1"/>
    <s v="USD"/>
    <x v="562"/>
    <n v="1374728400"/>
    <d v="2013-08-06T05:00: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2.2209369577790631E-2"/>
    <n v="192"/>
    <x v="1"/>
    <s v="USD"/>
    <x v="563"/>
    <n v="1287810000"/>
    <d v="2010-11-15T06:00: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1.3584117032392894E-2"/>
    <n v="26"/>
    <x v="0"/>
    <s v="CAD"/>
    <x v="564"/>
    <n v="1503723600"/>
    <d v="2017-09-04T05:00: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1.7546414270112852E-2"/>
    <n v="723"/>
    <x v="1"/>
    <s v="USD"/>
    <x v="565"/>
    <n v="1484114400"/>
    <d v="2017-01-29T06:00: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.1733848702374379E-2"/>
    <n v="170"/>
    <x v="6"/>
    <s v="EUR"/>
    <x v="566"/>
    <n v="1461906000"/>
    <d v="2016-05-09T05:00: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1.9622392612746311E-2"/>
    <n v="238"/>
    <x v="4"/>
    <s v="GBP"/>
    <x v="567"/>
    <n v="1379653200"/>
    <d v="2013-09-21T05:00: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1.5732265446224258E-2"/>
    <n v="55"/>
    <x v="1"/>
    <s v="USD"/>
    <x v="568"/>
    <n v="1401858000"/>
    <d v="2014-06-14T05:00: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.2345806238857343E-2"/>
    <n v="1198"/>
    <x v="1"/>
    <s v="USD"/>
    <x v="569"/>
    <n v="1367470800"/>
    <d v="2013-05-23T05:00: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1.1621859138762847E-2"/>
    <n v="648"/>
    <x v="1"/>
    <s v="USD"/>
    <x v="570"/>
    <n v="1304658000"/>
    <d v="2011-05-07T05:00: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.1106290672451193E-2"/>
    <n v="128"/>
    <x v="2"/>
    <s v="AUD"/>
    <x v="571"/>
    <n v="1467954000"/>
    <d v="2016-07-12T05:00: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1.3512406330159011E-2"/>
    <n v="2144"/>
    <x v="1"/>
    <s v="USD"/>
    <x v="572"/>
    <n v="1473742800"/>
    <d v="2016-09-18T05:00: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1.0818120351588911E-2"/>
    <n v="64"/>
    <x v="1"/>
    <s v="USD"/>
    <x v="573"/>
    <n v="1523768400"/>
    <d v="2018-05-11T05:00: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1.7857379679853586E-2"/>
    <n v="2693"/>
    <x v="4"/>
    <s v="GBP"/>
    <x v="574"/>
    <n v="1437022800"/>
    <d v="2015-07-21T05:00: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3.0317917046810302E-2"/>
    <n v="432"/>
    <x v="1"/>
    <s v="USD"/>
    <x v="511"/>
    <n v="1422165600"/>
    <d v="2015-01-31T06:00: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1.0684128898845425E-2"/>
    <n v="62"/>
    <x v="1"/>
    <s v="USD"/>
    <x v="575"/>
    <n v="1580104800"/>
    <d v="2020-02-10T06:00: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.431276031806134E-2"/>
    <n v="189"/>
    <x v="1"/>
    <s v="USD"/>
    <x v="576"/>
    <n v="1285650000"/>
    <d v="2010-10-07T05:00: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.386388188692834E-2"/>
    <n v="154"/>
    <x v="4"/>
    <s v="GBP"/>
    <x v="577"/>
    <n v="1276664400"/>
    <d v="2010-07-10T05:00: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3.3287101248266296E-2"/>
    <n v="96"/>
    <x v="1"/>
    <s v="USD"/>
    <x v="578"/>
    <n v="1286168400"/>
    <d v="2010-10-07T05:00: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1.3519359723123512E-2"/>
    <n v="750"/>
    <x v="1"/>
    <s v="USD"/>
    <x v="579"/>
    <n v="1467781200"/>
    <d v="2016-07-08T05:00: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1.4565544952285283E-2"/>
    <n v="87"/>
    <x v="1"/>
    <s v="USD"/>
    <x v="580"/>
    <n v="1556686800"/>
    <d v="2019-05-12T05:00: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1.6668843466335792E-2"/>
    <n v="3063"/>
    <x v="1"/>
    <s v="USD"/>
    <x v="581"/>
    <n v="1553576400"/>
    <d v="2019-03-30T05:00: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8.9961814769270593E-3"/>
    <n v="278"/>
    <x v="1"/>
    <s v="USD"/>
    <x v="582"/>
    <n v="1414904400"/>
    <d v="2014-11-20T06:00: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.8854372418746632E-2"/>
    <n v="105"/>
    <x v="1"/>
    <s v="USD"/>
    <x v="336"/>
    <n v="1446876000"/>
    <d v="2015-11-11T06:00: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.7861759889683703E-2"/>
    <n v="1658"/>
    <x v="1"/>
    <s v="USD"/>
    <x v="583"/>
    <n v="1490418000"/>
    <d v="2017-04-08T05:00: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1.4288416671921307E-2"/>
    <n v="2266"/>
    <x v="1"/>
    <s v="USD"/>
    <x v="584"/>
    <n v="1360389600"/>
    <d v="2013-03-13T05:00: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.0408963014632693E-2"/>
    <n v="2604"/>
    <x v="3"/>
    <s v="DKK"/>
    <x v="585"/>
    <n v="1326866400"/>
    <d v="2012-03-03T06:00: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9.6296296296296303E-3"/>
    <n v="65"/>
    <x v="1"/>
    <s v="USD"/>
    <x v="586"/>
    <n v="1479103200"/>
    <d v="2016-11-22T06:00: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1.0088001717106675E-2"/>
    <n v="94"/>
    <x v="1"/>
    <s v="USD"/>
    <x v="587"/>
    <n v="1280206800"/>
    <d v="2010-08-08T05:00: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9.3129139072847689E-3"/>
    <n v="45"/>
    <x v="1"/>
    <s v="USD"/>
    <x v="588"/>
    <n v="1532754000"/>
    <d v="2018-07-28T05:00: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1.3000151752744195E-2"/>
    <n v="257"/>
    <x v="1"/>
    <s v="USD"/>
    <x v="589"/>
    <n v="1453096800"/>
    <d v="2016-01-21T06:00: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.7203156867961339E-2"/>
    <n v="194"/>
    <x v="5"/>
    <s v="CHF"/>
    <x v="590"/>
    <n v="1487570400"/>
    <d v="2017-03-20T05:00: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9.6398146764310275E-3"/>
    <n v="129"/>
    <x v="0"/>
    <s v="CAD"/>
    <x v="591"/>
    <n v="1545026400"/>
    <d v="2018-12-26T06:00: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1.1368459346389378E-2"/>
    <n v="375"/>
    <x v="1"/>
    <s v="USD"/>
    <x v="592"/>
    <n v="1488348000"/>
    <d v="2017-03-19T05:00: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3.5714285714285712E-2"/>
    <n v="2928"/>
    <x v="0"/>
    <s v="CAD"/>
    <x v="593"/>
    <n v="1545112800"/>
    <d v="2019-01-03T06:00: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2.6316231797986363E-2"/>
    <n v="4697"/>
    <x v="1"/>
    <s v="USD"/>
    <x v="594"/>
    <n v="1537938000"/>
    <d v="2018-10-17T05:00: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3.3334095691153601E-2"/>
    <n v="2915"/>
    <x v="1"/>
    <s v="USD"/>
    <x v="595"/>
    <n v="1363150800"/>
    <d v="2013-03-24T05:00: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9.6618357487922701E-3"/>
    <n v="18"/>
    <x v="1"/>
    <s v="USD"/>
    <x v="596"/>
    <n v="1523250000"/>
    <d v="2018-05-03T05:00: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1.1628655064818092E-2"/>
    <n v="723"/>
    <x v="1"/>
    <s v="USD"/>
    <x v="597"/>
    <n v="1499317200"/>
    <d v="2017-07-24T05:00: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1.020287104045557E-2"/>
    <n v="602"/>
    <x v="5"/>
    <s v="CHF"/>
    <x v="598"/>
    <n v="1287550800"/>
    <d v="2010-10-31T05:00: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0.5"/>
    <n v="1"/>
    <x v="1"/>
    <s v="USD"/>
    <x v="599"/>
    <n v="1404795600"/>
    <d v="2014-08-04T05:00: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2.2224903613557882E-2"/>
    <n v="3868"/>
    <x v="6"/>
    <s v="EUR"/>
    <x v="600"/>
    <n v="1393048800"/>
    <d v="2014-03-09T06:00: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3.2245348470514031E-2"/>
    <n v="409"/>
    <x v="1"/>
    <s v="USD"/>
    <x v="601"/>
    <n v="1470373200"/>
    <d v="2016-09-17T05:00: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1.6674980403334996E-2"/>
    <n v="234"/>
    <x v="1"/>
    <s v="USD"/>
    <x v="602"/>
    <n v="1460091600"/>
    <d v="2016-04-10T05:00: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1.6949914576027337E-2"/>
    <n v="3016"/>
    <x v="1"/>
    <s v="USD"/>
    <x v="335"/>
    <n v="1440392400"/>
    <d v="2015-08-29T05:00: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1.9981834695731154E-2"/>
    <n v="264"/>
    <x v="1"/>
    <s v="USD"/>
    <x v="603"/>
    <n v="1488434400"/>
    <d v="2017-03-15T05:00: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1.0104452775717235E-2"/>
    <n v="504"/>
    <x v="2"/>
    <s v="AUD"/>
    <x v="604"/>
    <n v="1514440800"/>
    <d v="2018-01-02T06:00: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.6990291262135922E-2"/>
    <n v="14"/>
    <x v="1"/>
    <s v="USD"/>
    <x v="605"/>
    <n v="1514354400"/>
    <d v="2018-01-12T06:00: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1.2344115971386972E-2"/>
    <n v="390"/>
    <x v="1"/>
    <s v="USD"/>
    <x v="606"/>
    <n v="1440910800"/>
    <d v="2015-09-22T05:00: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1.3155586739168567E-2"/>
    <n v="750"/>
    <x v="4"/>
    <s v="GBP"/>
    <x v="65"/>
    <n v="1296108000"/>
    <d v="2011-01-28T06:00: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1.0352245227211615E-2"/>
    <n v="77"/>
    <x v="1"/>
    <s v="USD"/>
    <x v="607"/>
    <n v="1440133200"/>
    <d v="2015-08-30T05:00: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1.2994194083494609E-2"/>
    <n v="752"/>
    <x v="3"/>
    <s v="DKK"/>
    <x v="608"/>
    <n v="1332910800"/>
    <d v="2012-04-27T05:00: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.4709184819222995E-2"/>
    <n v="131"/>
    <x v="1"/>
    <s v="USD"/>
    <x v="609"/>
    <n v="1544335200"/>
    <d v="2018-12-13T06:00: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1.1263593992749871E-2"/>
    <n v="87"/>
    <x v="1"/>
    <s v="USD"/>
    <x v="610"/>
    <n v="1286427600"/>
    <d v="2010-10-30T05:00: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4.0006021602498963E-2"/>
    <n v="1063"/>
    <x v="1"/>
    <s v="USD"/>
    <x v="541"/>
    <n v="1329717600"/>
    <d v="2012-03-01T06:00: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.2260414109174238E-2"/>
    <n v="272"/>
    <x v="1"/>
    <s v="USD"/>
    <x v="611"/>
    <n v="1310187600"/>
    <d v="2011-07-23T05:00: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1.2594458438287154E-2"/>
    <n v="25"/>
    <x v="1"/>
    <s v="USD"/>
    <x v="612"/>
    <n v="1377838800"/>
    <d v="2013-09-05T05:00: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3.4471410941999174E-2"/>
    <n v="419"/>
    <x v="1"/>
    <s v="USD"/>
    <x v="613"/>
    <n v="1410325200"/>
    <d v="2014-09-19T05:00: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1.3588414089039871E-2"/>
    <n v="76"/>
    <x v="1"/>
    <s v="USD"/>
    <x v="614"/>
    <n v="1343797200"/>
    <d v="2012-08-13T05:00: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9.2617986515826766E-3"/>
    <n v="1621"/>
    <x v="6"/>
    <s v="EUR"/>
    <x v="615"/>
    <n v="1498453200"/>
    <d v="2017-07-05T05:00: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.449542492265157E-2"/>
    <n v="1101"/>
    <x v="1"/>
    <s v="USD"/>
    <x v="90"/>
    <n v="1456380000"/>
    <d v="2016-03-08T06:00: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9.0071940030387737E-3"/>
    <n v="1073"/>
    <x v="1"/>
    <s v="USD"/>
    <x v="616"/>
    <n v="1280552400"/>
    <d v="2010-08-04T05:00: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.0003975101410259E-2"/>
    <n v="4428"/>
    <x v="2"/>
    <s v="AUD"/>
    <x v="617"/>
    <n v="1521608400"/>
    <d v="2018-03-31T05:00: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2.3721881390593048E-2"/>
    <n v="58"/>
    <x v="6"/>
    <s v="EUR"/>
    <x v="618"/>
    <n v="1460696400"/>
    <d v="2016-05-06T05:00: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2.1275109170305676E-2"/>
    <n v="1218"/>
    <x v="1"/>
    <s v="USD"/>
    <x v="619"/>
    <n v="1313730000"/>
    <d v="2011-10-05T05:00: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2.7747506077625952E-2"/>
    <n v="331"/>
    <x v="1"/>
    <s v="USD"/>
    <x v="620"/>
    <n v="1568178000"/>
    <d v="2019-09-18T05:00: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9.8973048877459523E-3"/>
    <n v="1170"/>
    <x v="1"/>
    <s v="USD"/>
    <x v="621"/>
    <n v="1348635600"/>
    <d v="2012-10-05T05:00: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2.5045126353790612E-2"/>
    <n v="111"/>
    <x v="1"/>
    <s v="USD"/>
    <x v="622"/>
    <n v="1468126800"/>
    <d v="2016-08-29T05:00: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1.2025281055987472E-2"/>
    <n v="215"/>
    <x v="1"/>
    <s v="USD"/>
    <x v="35"/>
    <n v="1547877600"/>
    <d v="2019-01-21T06:00: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2.5015505478602439E-2"/>
    <n v="363"/>
    <x v="1"/>
    <s v="USD"/>
    <x v="623"/>
    <n v="1571374800"/>
    <d v="2019-10-23T05:00: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.0835977492913653E-2"/>
    <n v="2955"/>
    <x v="1"/>
    <s v="USD"/>
    <x v="624"/>
    <n v="1576303200"/>
    <d v="2019-12-16T06:00: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.041895911014418E-2"/>
    <n v="1657"/>
    <x v="1"/>
    <s v="USD"/>
    <x v="625"/>
    <n v="1324447200"/>
    <d v="2011-12-27T06:00: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.2701936120360094E-2"/>
    <n v="103"/>
    <x v="1"/>
    <s v="USD"/>
    <x v="626"/>
    <n v="1386741600"/>
    <d v="2013-12-20T06:00: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.7831149927219795E-2"/>
    <n v="147"/>
    <x v="1"/>
    <s v="USD"/>
    <x v="627"/>
    <n v="1537074000"/>
    <d v="2018-09-18T05:00: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.4473684210526316E-2"/>
    <n v="110"/>
    <x v="0"/>
    <s v="CAD"/>
    <x v="628"/>
    <n v="1277787600"/>
    <d v="2010-07-19T05:00: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.7988381075332538E-3"/>
    <n v="926"/>
    <x v="0"/>
    <s v="CAD"/>
    <x v="629"/>
    <n v="1440306000"/>
    <d v="2015-09-16T05:00: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9.3178499408942354E-3"/>
    <n v="134"/>
    <x v="1"/>
    <s v="USD"/>
    <x v="630"/>
    <n v="1522126800"/>
    <d v="2018-04-07T05:00: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1.9241773962804007E-2"/>
    <n v="269"/>
    <x v="1"/>
    <s v="USD"/>
    <x v="631"/>
    <n v="1489298400"/>
    <d v="2017-03-15T05:00: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.4057354004337698E-2"/>
    <n v="175"/>
    <x v="1"/>
    <s v="USD"/>
    <x v="632"/>
    <n v="1547100000"/>
    <d v="2019-01-26T06:00: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9.3903102885138819E-3"/>
    <n v="69"/>
    <x v="1"/>
    <s v="USD"/>
    <x v="633"/>
    <n v="1383022800"/>
    <d v="2013-11-10T06:00: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2.329002206423143E-2"/>
    <n v="190"/>
    <x v="1"/>
    <s v="USD"/>
    <x v="634"/>
    <n v="1322373600"/>
    <d v="2011-12-03T06:00: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3.3291192583227984E-2"/>
    <n v="237"/>
    <x v="1"/>
    <s v="USD"/>
    <x v="635"/>
    <n v="1349240400"/>
    <d v="2012-10-20T05:00: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1.4159617506436189E-2"/>
    <n v="77"/>
    <x v="4"/>
    <s v="GBP"/>
    <x v="636"/>
    <n v="1562648400"/>
    <d v="2019-07-27T05:00: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.5147838746577004E-2"/>
    <n v="1748"/>
    <x v="1"/>
    <s v="USD"/>
    <x v="637"/>
    <n v="1508216400"/>
    <d v="2017-11-03T05:00: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1.0318704284221526E-2"/>
    <n v="79"/>
    <x v="1"/>
    <s v="USD"/>
    <x v="638"/>
    <n v="1511762400"/>
    <d v="2018-01-03T06:00: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.590650868365525E-2"/>
    <n v="196"/>
    <x v="6"/>
    <s v="EUR"/>
    <x v="639"/>
    <n v="1447480800"/>
    <d v="2015-11-30T06:00: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9.1755428948889443E-3"/>
    <n v="889"/>
    <x v="1"/>
    <s v="USD"/>
    <x v="640"/>
    <n v="1429506000"/>
    <d v="2015-04-21T05:00: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3.7037977254264824E-2"/>
    <n v="7295"/>
    <x v="1"/>
    <s v="USD"/>
    <x v="641"/>
    <n v="1522472400"/>
    <d v="2018-04-02T05:00: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1.5383633685531514E-2"/>
    <n v="2893"/>
    <x v="0"/>
    <s v="CAD"/>
    <x v="642"/>
    <n v="1322114400"/>
    <d v="2011-12-08T06:00: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8.967173738991193E-3"/>
    <n v="56"/>
    <x v="1"/>
    <s v="USD"/>
    <x v="230"/>
    <n v="1561438800"/>
    <d v="2019-06-26T05:00: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0.33333333333333331"/>
    <n v="1"/>
    <x v="1"/>
    <s v="USD"/>
    <x v="67"/>
    <n v="1264399200"/>
    <d v="2010-02-09T06:00: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9.0096029182323602E-3"/>
    <n v="820"/>
    <x v="1"/>
    <s v="USD"/>
    <x v="643"/>
    <n v="1301202000"/>
    <d v="2011-04-03T05:00: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1.762208067940552E-2"/>
    <n v="83"/>
    <x v="1"/>
    <s v="USD"/>
    <x v="644"/>
    <n v="1374469200"/>
    <d v="2013-07-27T05:00: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1.03070885256514E-2"/>
    <n v="2038"/>
    <x v="1"/>
    <s v="USD"/>
    <x v="645"/>
    <n v="1334984400"/>
    <d v="2012-05-08T05:00: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.0859389627410598E-2"/>
    <n v="116"/>
    <x v="1"/>
    <s v="USD"/>
    <x v="646"/>
    <n v="1467608400"/>
    <d v="2016-07-19T05:00: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1.205012853470437E-2"/>
    <n v="2025"/>
    <x v="4"/>
    <s v="GBP"/>
    <x v="626"/>
    <n v="1386741600"/>
    <d v="2013-12-15T06:00: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9.7051650238840857E-3"/>
    <n v="1345"/>
    <x v="2"/>
    <s v="AUD"/>
    <x v="647"/>
    <n v="1546754400"/>
    <d v="2019-01-14T06:00: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.4509024958977459E-2"/>
    <n v="168"/>
    <x v="1"/>
    <s v="USD"/>
    <x v="159"/>
    <n v="1544248800"/>
    <d v="2019-01-13T06:00: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.1397670549084858E-2"/>
    <n v="137"/>
    <x v="5"/>
    <s v="CHF"/>
    <x v="648"/>
    <n v="1495429200"/>
    <d v="2017-06-01T05:00: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.332951125125412E-2"/>
    <n v="186"/>
    <x v="6"/>
    <s v="EUR"/>
    <x v="267"/>
    <n v="1334811600"/>
    <d v="2012-04-26T05:00: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.9660270525322428E-2"/>
    <n v="125"/>
    <x v="1"/>
    <s v="USD"/>
    <x v="649"/>
    <n v="1531544400"/>
    <d v="2018-07-21T05:00: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.1111111111111112E-2"/>
    <n v="14"/>
    <x v="6"/>
    <s v="EUR"/>
    <x v="248"/>
    <n v="1453615200"/>
    <d v="2016-01-26T06:00: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1.3718166383701189E-2"/>
    <n v="202"/>
    <x v="1"/>
    <s v="USD"/>
    <x v="571"/>
    <n v="1467954000"/>
    <d v="2016-08-18T05:00: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9.2178270986218013E-3"/>
    <n v="103"/>
    <x v="1"/>
    <s v="USD"/>
    <x v="650"/>
    <n v="1471842000"/>
    <d v="2016-09-03T05:00: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9.8057527082555107E-3"/>
    <n v="1785"/>
    <x v="1"/>
    <s v="USD"/>
    <x v="1"/>
    <n v="1408424400"/>
    <d v="2014-08-20T05:00: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2.2722549359196396E-2"/>
    <n v="656"/>
    <x v="1"/>
    <s v="USD"/>
    <x v="651"/>
    <n v="1281157200"/>
    <d v="2010-08-12T05:00: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.5164686564280884E-2"/>
    <n v="157"/>
    <x v="1"/>
    <s v="USD"/>
    <x v="652"/>
    <n v="1373432400"/>
    <d v="2013-08-07T05:00: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4.002019036631093E-2"/>
    <n v="555"/>
    <x v="1"/>
    <s v="USD"/>
    <x v="653"/>
    <n v="1313989200"/>
    <d v="2011-09-12T05:00: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3.5709991583503665E-2"/>
    <n v="297"/>
    <x v="1"/>
    <s v="USD"/>
    <x v="654"/>
    <n v="1371445200"/>
    <d v="2013-07-13T05:00: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.1651037226484797E-2"/>
    <n v="123"/>
    <x v="1"/>
    <s v="USD"/>
    <x v="655"/>
    <n v="1338267600"/>
    <d v="2012-06-09T05:00: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1.1775643012085528E-2"/>
    <n v="38"/>
    <x v="3"/>
    <s v="DKK"/>
    <x v="656"/>
    <n v="1519192800"/>
    <d v="2018-03-07T06:00: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1.1051759071652238E-2"/>
    <n v="60"/>
    <x v="1"/>
    <s v="USD"/>
    <x v="657"/>
    <n v="1522818000"/>
    <d v="2018-04-10T05:00: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.999683819460912E-2"/>
    <n v="3036"/>
    <x v="1"/>
    <s v="USD"/>
    <x v="265"/>
    <n v="1509948000"/>
    <d v="2017-12-03T06:00: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.0867924528301888E-2"/>
    <n v="144"/>
    <x v="2"/>
    <s v="AUD"/>
    <x v="658"/>
    <n v="1456898400"/>
    <d v="2016-03-23T05:00: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.0745049285143415E-2"/>
    <n v="121"/>
    <x v="4"/>
    <s v="GBP"/>
    <x v="659"/>
    <n v="1413954000"/>
    <d v="2014-10-24T05:00: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.6391253889841736E-2"/>
    <n v="1596"/>
    <x v="1"/>
    <s v="USD"/>
    <x v="660"/>
    <n v="1416031200"/>
    <d v="2014-11-17T06:00: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1.0865282932796981E-2"/>
    <n v="524"/>
    <x v="1"/>
    <s v="USD"/>
    <x v="661"/>
    <n v="1287982800"/>
    <d v="2010-10-31T05:00: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.2325502213142662E-2"/>
    <n v="181"/>
    <x v="1"/>
    <s v="USD"/>
    <x v="4"/>
    <n v="1547964000"/>
    <d v="2019-03-19T05:00: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.3605442176870748E-2"/>
    <n v="10"/>
    <x v="1"/>
    <s v="USD"/>
    <x v="662"/>
    <n v="1464152400"/>
    <d v="2016-06-05T05:00: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.1734154082908531E-2"/>
    <n v="122"/>
    <x v="1"/>
    <s v="USD"/>
    <x v="663"/>
    <n v="1359957600"/>
    <d v="2013-02-06T06:00: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9.0115863252753538E-3"/>
    <n v="1071"/>
    <x v="0"/>
    <s v="CAD"/>
    <x v="664"/>
    <n v="1432357200"/>
    <d v="2015-05-29T05:00: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3.0332409972299169E-2"/>
    <n v="219"/>
    <x v="1"/>
    <s v="USD"/>
    <x v="665"/>
    <n v="1500786000"/>
    <d v="2017-07-24T05:00: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.041608593038598E-2"/>
    <n v="1121"/>
    <x v="1"/>
    <s v="USD"/>
    <x v="666"/>
    <n v="1490158800"/>
    <d v="2017-04-14T05:00: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1.1769368417260138E-2"/>
    <n v="980"/>
    <x v="1"/>
    <s v="USD"/>
    <x v="43"/>
    <n v="1406178000"/>
    <d v="2014-08-06T05:00: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3.9988063264697109E-2"/>
    <n v="536"/>
    <x v="1"/>
    <s v="USD"/>
    <x v="667"/>
    <n v="1485583200"/>
    <d v="2017-02-09T06:00: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.5151745761164044E-2"/>
    <n v="1991"/>
    <x v="1"/>
    <s v="USD"/>
    <x v="668"/>
    <n v="1459314000"/>
    <d v="2016-04-06T05:00: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1.1448874851954205E-2"/>
    <n v="29"/>
    <x v="1"/>
    <s v="USD"/>
    <x v="669"/>
    <n v="1424412000"/>
    <d v="2015-02-24T06:00: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3.5799522673031027E-2"/>
    <n v="180"/>
    <x v="1"/>
    <s v="USD"/>
    <x v="670"/>
    <n v="1478844000"/>
    <d v="2016-11-23T06:00: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9.6339113680154135E-3"/>
    <n v="15"/>
    <x v="1"/>
    <s v="USD"/>
    <x v="671"/>
    <n v="1416117600"/>
    <d v="2014-12-08T06:00: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3.1311475409836066E-2"/>
    <n v="191"/>
    <x v="1"/>
    <s v="USD"/>
    <x v="672"/>
    <n v="1340946000"/>
    <d v="2012-06-30T05:00: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.0050251256281407E-2"/>
    <n v="16"/>
    <x v="1"/>
    <s v="USD"/>
    <x v="673"/>
    <n v="1486101600"/>
    <d v="2017-02-06T06:00: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9.1872791519434626E-3"/>
    <n v="130"/>
    <x v="1"/>
    <s v="USD"/>
    <x v="674"/>
    <n v="1274590800"/>
    <d v="2010-05-24T05:00: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9.0283430770369266E-3"/>
    <n v="122"/>
    <x v="1"/>
    <s v="USD"/>
    <x v="675"/>
    <n v="1263880800"/>
    <d v="2010-03-02T06:00: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3.3730158730158728E-2"/>
    <n v="17"/>
    <x v="1"/>
    <s v="USD"/>
    <x v="676"/>
    <n v="1445403600"/>
    <d v="2015-10-27T05:00: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9.8314606741573031E-3"/>
    <n v="140"/>
    <x v="1"/>
    <s v="USD"/>
    <x v="342"/>
    <n v="1533877200"/>
    <d v="2018-08-12T05:00: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1.6260162601626018E-2"/>
    <n v="34"/>
    <x v="1"/>
    <s v="USD"/>
    <x v="677"/>
    <n v="1275195600"/>
    <d v="2010-06-26T05:00: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2.8571428571428571E-2"/>
    <n v="3388"/>
    <x v="1"/>
    <s v="USD"/>
    <x v="678"/>
    <n v="1318136400"/>
    <d v="2011-10-14T05:00: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.4968789013732832E-2"/>
    <n v="280"/>
    <x v="1"/>
    <s v="USD"/>
    <x v="679"/>
    <n v="1283403600"/>
    <d v="2010-09-13T05:00: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9.0112567327589998E-3"/>
    <n v="614"/>
    <x v="1"/>
    <s v="USD"/>
    <x v="680"/>
    <n v="1267423200"/>
    <d v="2010-03-26T05:00: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2.7056997116877358E-2"/>
    <n v="366"/>
    <x v="6"/>
    <s v="EUR"/>
    <x v="681"/>
    <n v="1412744400"/>
    <d v="2014-10-20T05:00: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77960400"/>
    <d v="2010-07-26T05:00: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3.2285065168001913E-2"/>
    <n v="270"/>
    <x v="1"/>
    <s v="USD"/>
    <x v="683"/>
    <n v="1458190800"/>
    <d v="2016-04-01T05:00: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2.1260723610593061E-2"/>
    <n v="114"/>
    <x v="1"/>
    <s v="USD"/>
    <x v="684"/>
    <n v="1280984400"/>
    <d v="2010-08-23T05:00: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.1355159552424368E-2"/>
    <n v="137"/>
    <x v="1"/>
    <s v="USD"/>
    <x v="674"/>
    <n v="1274590800"/>
    <d v="2010-06-07T05:00: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2.7022925221115823E-2"/>
    <n v="3205"/>
    <x v="1"/>
    <s v="USD"/>
    <x v="685"/>
    <n v="1351400400"/>
    <d v="2012-12-20T06:00: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3.8420490928495199E-2"/>
    <n v="288"/>
    <x v="3"/>
    <s v="DKK"/>
    <x v="605"/>
    <n v="1514354400"/>
    <d v="2018-01-08T06:00: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.4745441865099133E-2"/>
    <n v="148"/>
    <x v="1"/>
    <s v="USD"/>
    <x v="686"/>
    <n v="1421733600"/>
    <d v="2015-01-26T06:00: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2.0014044943820225E-2"/>
    <n v="114"/>
    <x v="1"/>
    <s v="USD"/>
    <x v="687"/>
    <n v="1305176400"/>
    <d v="2011-05-16T05:00: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9.0895482171192473E-3"/>
    <n v="1518"/>
    <x v="0"/>
    <s v="CAD"/>
    <x v="688"/>
    <n v="1414126800"/>
    <d v="2014-11-02T05:00: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.1115473541857523E-2"/>
    <n v="1274"/>
    <x v="1"/>
    <s v="USD"/>
    <x v="689"/>
    <n v="1517810400"/>
    <d v="2018-03-07T06:00: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1.2656702025072323E-2"/>
    <n v="210"/>
    <x v="6"/>
    <s v="EUR"/>
    <x v="690"/>
    <n v="1564635600"/>
    <d v="2019-08-30T05:00: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.1511789181692095E-2"/>
    <n v="166"/>
    <x v="1"/>
    <s v="USD"/>
    <x v="691"/>
    <n v="1500699600"/>
    <d v="2017-07-27T05:00: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.6118633139909737E-2"/>
    <n v="100"/>
    <x v="2"/>
    <s v="AUD"/>
    <x v="692"/>
    <n v="1354082400"/>
    <d v="2012-12-09T06:00: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3.7077942568633636E-2"/>
    <n v="235"/>
    <x v="1"/>
    <s v="USD"/>
    <x v="693"/>
    <n v="1336453200"/>
    <d v="2012-06-12T05:00: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.8476903870162296E-2"/>
    <n v="148"/>
    <x v="1"/>
    <s v="USD"/>
    <x v="694"/>
    <n v="1305262800"/>
    <d v="2011-05-21T05:00: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2.4369230769230768E-2"/>
    <n v="198"/>
    <x v="1"/>
    <s v="USD"/>
    <x v="695"/>
    <n v="1492232400"/>
    <d v="2017-05-10T05:00: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1.8164505969384018E-2"/>
    <n v="248"/>
    <x v="2"/>
    <s v="AUD"/>
    <x v="123"/>
    <n v="1537333200"/>
    <d v="2018-09-20T05:00: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9.2646102723398099E-3"/>
    <n v="513"/>
    <x v="1"/>
    <s v="USD"/>
    <x v="696"/>
    <n v="1444107600"/>
    <d v="2015-11-20T06:00: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.3528138528138528E-2"/>
    <n v="150"/>
    <x v="1"/>
    <s v="USD"/>
    <x v="626"/>
    <n v="1386741600"/>
    <d v="2013-12-26T06:00: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.1254009861969093E-2"/>
    <n v="3410"/>
    <x v="1"/>
    <s v="USD"/>
    <x v="697"/>
    <n v="1376542800"/>
    <d v="2013-09-10T05:00: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1.855351314207181E-2"/>
    <n v="216"/>
    <x v="6"/>
    <s v="EUR"/>
    <x v="698"/>
    <n v="1397451600"/>
    <d v="2014-04-21T05:00: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9.3896713615023476E-3"/>
    <n v="26"/>
    <x v="1"/>
    <s v="USD"/>
    <x v="699"/>
    <n v="1548482400"/>
    <d v="2019-02-22T06:00: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3.0303208991308245E-2"/>
    <n v="5139"/>
    <x v="1"/>
    <s v="USD"/>
    <x v="700"/>
    <n v="1549692000"/>
    <d v="2019-02-13T06:00: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.3254434945891189E-2"/>
    <n v="2353"/>
    <x v="1"/>
    <s v="USD"/>
    <x v="701"/>
    <n v="1492059600"/>
    <d v="2017-04-23T05:00: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1.1512915129151291E-2"/>
    <n v="78"/>
    <x v="6"/>
    <s v="EUR"/>
    <x v="702"/>
    <n v="1463979600"/>
    <d v="2016-07-03T05:00: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.0330578512396695E-2"/>
    <n v="10"/>
    <x v="1"/>
    <s v="USD"/>
    <x v="703"/>
    <n v="1415253600"/>
    <d v="2014-11-16T06:00: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3.0307202952232763E-2"/>
    <n v="2201"/>
    <x v="1"/>
    <s v="USD"/>
    <x v="704"/>
    <n v="1562216400"/>
    <d v="2019-07-22T05:00: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1.4699806467045034E-2"/>
    <n v="676"/>
    <x v="1"/>
    <s v="USD"/>
    <x v="431"/>
    <n v="1316754000"/>
    <d v="2011-10-22T05:00: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.6987210778092357E-2"/>
    <n v="174"/>
    <x v="5"/>
    <s v="CHF"/>
    <x v="705"/>
    <n v="1313211600"/>
    <d v="2011-08-18T05:00: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9.5196636614619731E-3"/>
    <n v="831"/>
    <x v="1"/>
    <s v="USD"/>
    <x v="706"/>
    <n v="1439528400"/>
    <d v="2015-08-23T05:00: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3.0252720900202916E-2"/>
    <n v="164"/>
    <x v="1"/>
    <s v="USD"/>
    <x v="707"/>
    <n v="1469163600"/>
    <d v="2016-08-10T05:00: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1.2686905301314002E-2"/>
    <n v="56"/>
    <x v="5"/>
    <s v="CHF"/>
    <x v="708"/>
    <n v="1288501200"/>
    <d v="2010-12-21T06:00: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.466168837082233E-2"/>
    <n v="161"/>
    <x v="1"/>
    <s v="USD"/>
    <x v="709"/>
    <n v="1298959200"/>
    <d v="2011-03-29T05:00: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.3204478040378911E-2"/>
    <n v="138"/>
    <x v="1"/>
    <s v="USD"/>
    <x v="710"/>
    <n v="1387260000"/>
    <d v="2013-12-24T06:00: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.2262154386307113E-2"/>
    <n v="3308"/>
    <x v="1"/>
    <s v="USD"/>
    <x v="711"/>
    <n v="1457244000"/>
    <d v="2016-03-17T05:00: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9.8152871164695881E-3"/>
    <n v="127"/>
    <x v="2"/>
    <s v="AUD"/>
    <x v="157"/>
    <n v="1556341200"/>
    <d v="2019-05-31T05:00: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1.8911017723369266E-2"/>
    <n v="207"/>
    <x v="6"/>
    <s v="EUR"/>
    <x v="630"/>
    <n v="1522126800"/>
    <d v="2018-04-03T05:00: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1.4083352460897793E-2"/>
    <n v="859"/>
    <x v="0"/>
    <s v="CAD"/>
    <x v="712"/>
    <n v="1305954000"/>
    <d v="2011-05-30T05:00: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9.766855702583491E-3"/>
    <n v="31"/>
    <x v="1"/>
    <s v="USD"/>
    <x v="93"/>
    <n v="1350709200"/>
    <d v="2012-11-10T06:00: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1.342882721575649E-2"/>
    <n v="45"/>
    <x v="1"/>
    <s v="USD"/>
    <x v="713"/>
    <n v="1401166800"/>
    <d v="2014-07-03T05:00: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.9604044104695812E-2"/>
    <n v="1113"/>
    <x v="1"/>
    <s v="USD"/>
    <x v="714"/>
    <n v="1266127200"/>
    <d v="2010-02-20T06:00: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1.1111111111111112E-2"/>
    <n v="6"/>
    <x v="1"/>
    <s v="USD"/>
    <x v="715"/>
    <n v="1481436000"/>
    <d v="2016-12-27T06:00: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1.0294117647058823E-2"/>
    <n v="7"/>
    <x v="1"/>
    <s v="USD"/>
    <x v="716"/>
    <n v="1372222800"/>
    <d v="2013-07-24T05:00: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.3875047911077042E-2"/>
    <n v="181"/>
    <x v="5"/>
    <s v="CHF"/>
    <x v="448"/>
    <n v="1372136400"/>
    <d v="2013-06-29T05:00: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.3291445142580956E-2"/>
    <n v="110"/>
    <x v="1"/>
    <s v="USD"/>
    <x v="717"/>
    <n v="1513922400"/>
    <d v="2018-01-03T06:00: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.0332681017612523E-2"/>
    <n v="31"/>
    <x v="1"/>
    <s v="USD"/>
    <x v="718"/>
    <n v="1477976400"/>
    <d v="2016-11-04T05:00: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1.8245614035087718E-2"/>
    <n v="78"/>
    <x v="1"/>
    <s v="USD"/>
    <x v="719"/>
    <n v="1407474000"/>
    <d v="2014-08-15T05:00: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2.2203552568410945E-2"/>
    <n v="185"/>
    <x v="1"/>
    <s v="USD"/>
    <x v="720"/>
    <n v="1546149600"/>
    <d v="2019-01-22T06:00: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.8882646691635457E-2"/>
    <n v="121"/>
    <x v="1"/>
    <s v="USD"/>
    <x v="721"/>
    <n v="1338440400"/>
    <d v="2012-06-28T05:00: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.6661679497293327E-2"/>
    <n v="1225"/>
    <x v="4"/>
    <s v="GBP"/>
    <x v="722"/>
    <n v="1454133600"/>
    <d v="2016-02-03T06:00: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085200"/>
    <d v="2015-06-16T05:00: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2.2712663381187059E-2"/>
    <n v="106"/>
    <x v="1"/>
    <s v="USD"/>
    <x v="723"/>
    <n v="1577772000"/>
    <d v="2020-01-22T06:00: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.1624099541584807E-2"/>
    <n v="142"/>
    <x v="1"/>
    <s v="USD"/>
    <x v="704"/>
    <n v="1562216400"/>
    <d v="2019-07-06T05:00: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3.5697870384556456E-2"/>
    <n v="233"/>
    <x v="1"/>
    <s v="USD"/>
    <x v="724"/>
    <n v="1548568800"/>
    <d v="2019-03-02T06:00: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3.1200801488478602E-2"/>
    <n v="218"/>
    <x v="1"/>
    <s v="USD"/>
    <x v="725"/>
    <n v="1514872800"/>
    <d v="2018-01-22T06:00: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1.3584752635847526E-2"/>
    <n v="67"/>
    <x v="2"/>
    <s v="AUD"/>
    <x v="660"/>
    <n v="1416031200"/>
    <d v="2015-01-05T06:00: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9.198741224885015E-3"/>
    <n v="76"/>
    <x v="1"/>
    <s v="USD"/>
    <x v="726"/>
    <n v="1330927200"/>
    <d v="2012-03-29T05:00: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2.3268398268398268E-2"/>
    <n v="43"/>
    <x v="1"/>
    <s v="USD"/>
    <x v="727"/>
    <n v="1571115600"/>
    <d v="2019-11-28T06:00: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.2002526847757423E-2"/>
    <n v="19"/>
    <x v="1"/>
    <s v="USD"/>
    <x v="728"/>
    <n v="1463461200"/>
    <d v="2016-06-03T05:00: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.3809523809523808E-2"/>
    <n v="2108"/>
    <x v="5"/>
    <s v="CHF"/>
    <x v="729"/>
    <n v="1344920400"/>
    <d v="2012-08-15T05:00: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1.7880258899676375E-2"/>
    <n v="221"/>
    <x v="1"/>
    <s v="USD"/>
    <x v="730"/>
    <n v="1511848800"/>
    <d v="2017-12-08T06:00: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9.5204711160964666E-3"/>
    <n v="679"/>
    <x v="1"/>
    <s v="USD"/>
    <x v="731"/>
    <n v="1452319200"/>
    <d v="2016-01-11T06:00: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.0833333333333332E-2"/>
    <n v="2805"/>
    <x v="0"/>
    <s v="CAD"/>
    <x v="78"/>
    <n v="1523854800"/>
    <d v="2018-04-21T05:00: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8.8761258321367973E-3"/>
    <n v="68"/>
    <x v="1"/>
    <s v="USD"/>
    <x v="732"/>
    <n v="1346043600"/>
    <d v="2012-09-06T05:00: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1.2203389830508475E-2"/>
    <n v="36"/>
    <x v="3"/>
    <s v="DKK"/>
    <x v="733"/>
    <n v="1464325200"/>
    <d v="2016-05-29T05:00: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.5613002303557716E-2"/>
    <n v="183"/>
    <x v="0"/>
    <s v="CAD"/>
    <x v="734"/>
    <n v="1511935200"/>
    <d v="2017-12-25T06:00: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9.399293286219081E-3"/>
    <n v="133"/>
    <x v="1"/>
    <s v="USD"/>
    <x v="406"/>
    <n v="1392012000"/>
    <d v="2014-02-12T06:00: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1.3155947397352954E-2"/>
    <n v="2489"/>
    <x v="6"/>
    <s v="EUR"/>
    <x v="735"/>
    <n v="1556946000"/>
    <d v="2019-06-01T05:00: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9.0031315240083499E-3"/>
    <n v="69"/>
    <x v="1"/>
    <s v="USD"/>
    <x v="736"/>
    <n v="1548050400"/>
    <d v="2019-02-03T06:00: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1.0423597249944556E-2"/>
    <n v="47"/>
    <x v="1"/>
    <s v="USD"/>
    <x v="737"/>
    <n v="1353736800"/>
    <d v="2012-12-09T06:00: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.3232575568323758E-2"/>
    <n v="279"/>
    <x v="4"/>
    <s v="GBP"/>
    <x v="192"/>
    <n v="1532840400"/>
    <d v="2018-08-11T05:00: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1.4713094654242276E-2"/>
    <n v="210"/>
    <x v="1"/>
    <s v="USD"/>
    <x v="738"/>
    <n v="1488261600"/>
    <d v="2017-03-13T05:00: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1.1112169412959965E-2"/>
    <n v="2100"/>
    <x v="1"/>
    <s v="USD"/>
    <x v="739"/>
    <n v="1393567200"/>
    <d v="2014-03-17T05:00: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1.7213114754098362E-2"/>
    <n v="252"/>
    <x v="1"/>
    <s v="USD"/>
    <x v="613"/>
    <n v="1410325200"/>
    <d v="2014-10-05T05:00: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.190520480672644E-2"/>
    <n v="1280"/>
    <x v="1"/>
    <s v="USD"/>
    <x v="740"/>
    <n v="1276923600"/>
    <d v="2010-07-21T05:00: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.1254480286738351E-2"/>
    <n v="157"/>
    <x v="4"/>
    <s v="GBP"/>
    <x v="145"/>
    <n v="1500958800"/>
    <d v="2017-08-06T05:00: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.5159803078846604E-2"/>
    <n v="194"/>
    <x v="1"/>
    <s v="USD"/>
    <x v="741"/>
    <n v="1292220000"/>
    <d v="2011-01-10T06:00: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1.3368112161721553E-2"/>
    <n v="82"/>
    <x v="2"/>
    <s v="AUD"/>
    <x v="742"/>
    <n v="1304398800"/>
    <d v="2011-05-15T05:00: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1.4288630332720964E-2"/>
    <n v="70"/>
    <x v="1"/>
    <s v="USD"/>
    <x v="202"/>
    <n v="1535432400"/>
    <d v="2018-09-22T05:00: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3.1243659971596671E-2"/>
    <n v="154"/>
    <x v="1"/>
    <s v="USD"/>
    <x v="743"/>
    <n v="1433826000"/>
    <d v="2015-06-24T05:00: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1.5449438202247191E-2"/>
    <n v="22"/>
    <x v="1"/>
    <s v="USD"/>
    <x v="744"/>
    <n v="1514959200"/>
    <d v="2018-03-03T06:00: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.0003024088757007E-2"/>
    <n v="4233"/>
    <x v="1"/>
    <s v="USD"/>
    <x v="745"/>
    <n v="1332738000"/>
    <d v="2012-04-29T05:00: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9.5258380093422249E-3"/>
    <n v="1297"/>
    <x v="3"/>
    <s v="DKK"/>
    <x v="746"/>
    <n v="1445490000"/>
    <d v="2015-11-25T06:00: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.5387484845658864E-2"/>
    <n v="165"/>
    <x v="3"/>
    <s v="DKK"/>
    <x v="747"/>
    <n v="1297663200"/>
    <d v="2011-02-25T06:00: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.059850374064838E-2"/>
    <n v="119"/>
    <x v="1"/>
    <s v="USD"/>
    <x v="362"/>
    <n v="1371963600"/>
    <d v="2013-06-29T05:00: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2.2726391312778746E-2"/>
    <n v="1758"/>
    <x v="1"/>
    <s v="USD"/>
    <x v="748"/>
    <n v="1425103200"/>
    <d v="2015-03-06T06:00: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1.5445284258954979E-2"/>
    <n v="94"/>
    <x v="1"/>
    <s v="USD"/>
    <x v="749"/>
    <n v="1265349600"/>
    <d v="2010-02-16T06:00: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.1903815580286168E-2"/>
    <n v="1797"/>
    <x v="1"/>
    <s v="USD"/>
    <x v="643"/>
    <n v="1301202000"/>
    <d v="2011-05-20T05:00: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.935883014623172E-2"/>
    <n v="261"/>
    <x v="1"/>
    <s v="USD"/>
    <x v="750"/>
    <n v="1538024400"/>
    <d v="2018-10-06T05:00: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.0721114449603933E-2"/>
    <n v="157"/>
    <x v="1"/>
    <s v="USD"/>
    <x v="751"/>
    <n v="1395032400"/>
    <d v="2014-05-01T05:00: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.0304589863016047E-2"/>
    <n v="3533"/>
    <x v="1"/>
    <s v="USD"/>
    <x v="752"/>
    <n v="1405486800"/>
    <d v="2014-07-18T05:00: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.1931337079516588E-2"/>
    <n v="155"/>
    <x v="1"/>
    <s v="USD"/>
    <x v="753"/>
    <n v="1455861600"/>
    <d v="2016-03-06T06:00: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.5626849769148809E-2"/>
    <n v="132"/>
    <x v="6"/>
    <s v="EUR"/>
    <x v="754"/>
    <n v="1529038800"/>
    <d v="2018-06-18T05:00: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1.2208657047724751E-2"/>
    <n v="33"/>
    <x v="1"/>
    <s v="USD"/>
    <x v="755"/>
    <n v="1535259600"/>
    <d v="2018-09-01T05:00: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1.0746541671430205E-2"/>
    <n v="94"/>
    <x v="1"/>
    <s v="USD"/>
    <x v="756"/>
    <n v="1327212000"/>
    <d v="2012-01-25T06:00: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9.8054125297819487E-3"/>
    <n v="1354"/>
    <x v="4"/>
    <s v="GBP"/>
    <x v="757"/>
    <n v="1526360400"/>
    <d v="2018-06-21T05:00: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9.4395280235988199E-3"/>
    <n v="48"/>
    <x v="1"/>
    <s v="USD"/>
    <x v="758"/>
    <n v="1532149200"/>
    <d v="2018-08-26T05:00: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9.844281367460175E-3"/>
    <n v="110"/>
    <x v="1"/>
    <s v="USD"/>
    <x v="759"/>
    <n v="1515304800"/>
    <d v="2018-01-10T06:00: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.588034345859108E-2"/>
    <n v="172"/>
    <x v="1"/>
    <s v="USD"/>
    <x v="760"/>
    <n v="1276318800"/>
    <d v="2010-06-21T05:00: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.4428619490860152E-2"/>
    <n v="307"/>
    <x v="1"/>
    <s v="USD"/>
    <x v="761"/>
    <n v="1328767200"/>
    <d v="2012-02-12T06:00: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1682400"/>
    <d v="2011-12-04T06:00: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.2832852101379532E-2"/>
    <n v="160"/>
    <x v="1"/>
    <s v="USD"/>
    <x v="444"/>
    <n v="1335934800"/>
    <d v="2012-06-04T05:00: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1.2375249500998005E-2"/>
    <n v="31"/>
    <x v="1"/>
    <s v="USD"/>
    <x v="763"/>
    <n v="1310792400"/>
    <d v="2011-07-26T05:00: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.3156714677763628E-2"/>
    <n v="1467"/>
    <x v="0"/>
    <s v="CAD"/>
    <x v="764"/>
    <n v="1308546000"/>
    <d v="2011-06-25T05:00: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1.3699828623481156E-2"/>
    <n v="2662"/>
    <x v="0"/>
    <s v="CAD"/>
    <x v="765"/>
    <n v="1574056800"/>
    <d v="2019-12-15T06:00: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1.8867924528301886E-2"/>
    <n v="452"/>
    <x v="2"/>
    <s v="AUD"/>
    <x v="766"/>
    <n v="1308373200"/>
    <d v="2011-07-19T05:00: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.8462257536807667E-2"/>
    <n v="158"/>
    <x v="1"/>
    <s v="USD"/>
    <x v="767"/>
    <n v="1335243600"/>
    <d v="2012-05-11T05:00: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3.0352084176446782E-2"/>
    <n v="225"/>
    <x v="5"/>
    <s v="CHF"/>
    <x v="768"/>
    <n v="1328421600"/>
    <d v="2012-02-28T06:00: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1.259899208063355E-2"/>
    <n v="35"/>
    <x v="1"/>
    <s v="USD"/>
    <x v="769"/>
    <n v="1524286800"/>
    <d v="2018-04-28T05:00: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2.4286815728604472E-2"/>
    <n v="63"/>
    <x v="1"/>
    <s v="USD"/>
    <x v="770"/>
    <n v="1362117600"/>
    <d v="2013-03-19T05:00: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1.2914762567057422E-2"/>
    <n v="65"/>
    <x v="1"/>
    <s v="USD"/>
    <x v="771"/>
    <n v="1550556000"/>
    <d v="2019-03-01T06:00: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.7494901792422454E-2"/>
    <n v="163"/>
    <x v="1"/>
    <s v="USD"/>
    <x v="772"/>
    <n v="1269147600"/>
    <d v="2010-03-29T05:00: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1.2957317073170731E-2"/>
    <n v="85"/>
    <x v="1"/>
    <s v="USD"/>
    <x v="773"/>
    <n v="1312174800"/>
    <d v="2011-08-05T05:00: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4.0073868882733149E-2"/>
    <n v="217"/>
    <x v="1"/>
    <s v="USD"/>
    <x v="774"/>
    <n v="1434517200"/>
    <d v="2015-07-10T05:00: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.0290183165260341E-2"/>
    <n v="150"/>
    <x v="1"/>
    <s v="USD"/>
    <x v="775"/>
    <n v="1471582800"/>
    <d v="2016-08-24T05:00: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2.1738697139819952E-2"/>
    <n v="3272"/>
    <x v="1"/>
    <s v="USD"/>
    <x v="776"/>
    <n v="1410757200"/>
    <d v="2014-09-24T05:00: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1.1360617369852615E-2"/>
    <n v="898"/>
    <x v="1"/>
    <s v="USD"/>
    <x v="777"/>
    <n v="1304830800"/>
    <d v="2011-05-09T05:00: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.8476337052712584E-2"/>
    <n v="300"/>
    <x v="1"/>
    <s v="USD"/>
    <x v="778"/>
    <n v="1539061200"/>
    <d v="2018-10-15T05:00: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9.738001391143055E-3"/>
    <n v="126"/>
    <x v="1"/>
    <s v="USD"/>
    <x v="779"/>
    <n v="1381554000"/>
    <d v="2013-10-23T05:00: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1.3706483218678341E-2"/>
    <n v="526"/>
    <x v="1"/>
    <s v="USD"/>
    <x v="780"/>
    <n v="1277096400"/>
    <d v="2010-07-05T05:00: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.7485549132947979E-2"/>
    <n v="121"/>
    <x v="1"/>
    <s v="USD"/>
    <x v="335"/>
    <n v="1440392400"/>
    <d v="2015-09-18T05:00: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1.1902807420784764E-2"/>
    <n v="2320"/>
    <x v="1"/>
    <s v="USD"/>
    <x v="535"/>
    <n v="1509512400"/>
    <d v="2017-11-19T06:00: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1.0135135135135136E-2"/>
    <n v="81"/>
    <x v="2"/>
    <s v="AUD"/>
    <x v="270"/>
    <n v="1535950800"/>
    <d v="2018-09-08T05:00: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2.3805318665791997E-2"/>
    <n v="1887"/>
    <x v="1"/>
    <s v="USD"/>
    <x v="781"/>
    <n v="1389160800"/>
    <d v="2014-01-13T06:00: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3.1247311211173891E-2"/>
    <n v="4358"/>
    <x v="1"/>
    <s v="USD"/>
    <x v="782"/>
    <n v="1271998800"/>
    <d v="2010-05-31T05:00: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1.2259835315645014E-2"/>
    <n v="67"/>
    <x v="1"/>
    <s v="USD"/>
    <x v="783"/>
    <n v="1294898400"/>
    <d v="2011-01-14T06:00: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2.700142112742776E-2"/>
    <n v="57"/>
    <x v="0"/>
    <s v="CAD"/>
    <x v="784"/>
    <n v="1559970000"/>
    <d v="2019-07-02T05:00: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9.7055943393246358E-3"/>
    <n v="1229"/>
    <x v="1"/>
    <s v="USD"/>
    <x v="785"/>
    <n v="1469509200"/>
    <d v="2016-07-27T05:00: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.1857707509881422E-2"/>
    <n v="12"/>
    <x v="6"/>
    <s v="EUR"/>
    <x v="786"/>
    <n v="1579068000"/>
    <d v="2020-02-08T06:00: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9.7462302317028321E-3"/>
    <n v="53"/>
    <x v="1"/>
    <s v="USD"/>
    <x v="787"/>
    <n v="1487743200"/>
    <d v="2017-03-03T06:00: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1.2501229926307995E-2"/>
    <n v="2414"/>
    <x v="1"/>
    <s v="USD"/>
    <x v="788"/>
    <n v="1563685200"/>
    <d v="2019-07-23T05:00: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1.4274435496605084E-2"/>
    <n v="452"/>
    <x v="1"/>
    <s v="USD"/>
    <x v="330"/>
    <n v="1436418000"/>
    <d v="2015-08-07T05:00: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2.7027027027027029E-2"/>
    <n v="80"/>
    <x v="1"/>
    <s v="USD"/>
    <x v="789"/>
    <n v="1421820000"/>
    <d v="2015-01-25T06:00: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2.3859562368648782E-2"/>
    <n v="193"/>
    <x v="1"/>
    <s v="USD"/>
    <x v="790"/>
    <n v="1274763600"/>
    <d v="2010-06-30T05:00: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.7243586227074077E-2"/>
    <n v="1886"/>
    <x v="1"/>
    <s v="USD"/>
    <x v="791"/>
    <n v="1399179600"/>
    <d v="2014-05-06T05:00: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2.4424612494128698E-2"/>
    <n v="52"/>
    <x v="1"/>
    <s v="USD"/>
    <x v="792"/>
    <n v="1275800400"/>
    <d v="2010-07-14T05:00: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.4286273435359506E-2"/>
    <n v="1825"/>
    <x v="1"/>
    <s v="USD"/>
    <x v="793"/>
    <n v="1282798800"/>
    <d v="2010-09-13T05:00: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1.3543031891655745E-2"/>
    <n v="31"/>
    <x v="1"/>
    <s v="USD"/>
    <x v="794"/>
    <n v="1437109200"/>
    <d v="2015-09-02T05:00: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.3821258419582717E-2"/>
    <n v="290"/>
    <x v="1"/>
    <s v="USD"/>
    <x v="795"/>
    <n v="1491886800"/>
    <d v="2017-04-30T05:00: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.2831299957930165E-2"/>
    <n v="122"/>
    <x v="1"/>
    <s v="USD"/>
    <x v="796"/>
    <n v="1394600400"/>
    <d v="2014-03-19T05:00: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9.4322068155714821E-3"/>
    <n v="1470"/>
    <x v="1"/>
    <s v="USD"/>
    <x v="797"/>
    <n v="1561352400"/>
    <d v="2019-06-25T05:00: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2.1268368136117557E-2"/>
    <n v="165"/>
    <x v="0"/>
    <s v="CAD"/>
    <x v="798"/>
    <n v="1322892000"/>
    <d v="2012-01-16T06:00: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.315504156125768E-2"/>
    <n v="182"/>
    <x v="1"/>
    <s v="USD"/>
    <x v="799"/>
    <n v="1274418000"/>
    <d v="2010-07-01T05:00: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.8477251624883936E-2"/>
    <n v="199"/>
    <x v="6"/>
    <s v="EUR"/>
    <x v="800"/>
    <n v="1434344400"/>
    <d v="2015-06-19T05:00: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1.7456359102244388E-2"/>
    <n v="56"/>
    <x v="4"/>
    <s v="GBP"/>
    <x v="801"/>
    <n v="1373518800"/>
    <d v="2013-08-10T05:00: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9.6326971552034568E-3"/>
    <n v="107"/>
    <x v="1"/>
    <s v="USD"/>
    <x v="802"/>
    <n v="1517637600"/>
    <d v="2018-02-12T06:00: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9.5214493471937802E-3"/>
    <n v="1460"/>
    <x v="2"/>
    <s v="AUD"/>
    <x v="803"/>
    <n v="1310619600"/>
    <d v="2011-07-17T05:00: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1.107919573245794E-2"/>
    <n v="27"/>
    <x v="1"/>
    <s v="USD"/>
    <x v="212"/>
    <n v="1556427600"/>
    <d v="2019-04-30T05:00: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.2990605483503739E-2"/>
    <n v="1221"/>
    <x v="1"/>
    <s v="USD"/>
    <x v="804"/>
    <n v="1576476000"/>
    <d v="2019-12-22T06:00: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9.7464342313787634E-3"/>
    <n v="123"/>
    <x v="5"/>
    <s v="CHF"/>
    <x v="805"/>
    <n v="1381122000"/>
    <d v="2013-10-25T05:00: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0.5"/>
    <n v="1"/>
    <x v="1"/>
    <s v="USD"/>
    <x v="806"/>
    <n v="1411102800"/>
    <d v="2014-09-20T05:00: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.8179739309398583E-2"/>
    <n v="159"/>
    <x v="1"/>
    <s v="USD"/>
    <x v="807"/>
    <n v="1531803600"/>
    <d v="2018-08-19T05:00: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3.1126202603282398E-2"/>
    <n v="110"/>
    <x v="1"/>
    <s v="USD"/>
    <x v="722"/>
    <n v="1454133600"/>
    <d v="2016-03-12T06:00: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.9746121297602257E-2"/>
    <n v="14"/>
    <x v="1"/>
    <s v="USD"/>
    <x v="477"/>
    <n v="1336194000"/>
    <d v="2012-05-20T05:00: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2.0125786163522012E-2"/>
    <n v="16"/>
    <x v="1"/>
    <s v="USD"/>
    <x v="259"/>
    <n v="1349326800"/>
    <d v="2012-10-08T05:00: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1.821690467001158E-2"/>
    <n v="236"/>
    <x v="1"/>
    <s v="USD"/>
    <x v="9"/>
    <n v="1379566800"/>
    <d v="2013-09-22T05:00: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2.1307452030343597E-2"/>
    <n v="191"/>
    <x v="1"/>
    <s v="USD"/>
    <x v="808"/>
    <n v="1494651600"/>
    <d v="2017-06-18T05:00: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2.2246337493217579E-2"/>
    <n v="41"/>
    <x v="1"/>
    <s v="USD"/>
    <x v="809"/>
    <n v="1303880400"/>
    <d v="2011-05-04T05:00: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.225912259122591E-2"/>
    <n v="3934"/>
    <x v="1"/>
    <s v="USD"/>
    <x v="444"/>
    <n v="1335934800"/>
    <d v="2012-05-13T05:00: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9.2796659320264468E-3"/>
    <n v="80"/>
    <x v="0"/>
    <s v="CAD"/>
    <x v="384"/>
    <n v="1528088400"/>
    <d v="2018-07-01T05:00: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9.7964587125599859E-3"/>
    <n v="296"/>
    <x v="1"/>
    <s v="USD"/>
    <x v="810"/>
    <n v="1421906400"/>
    <d v="2015-01-23T06:00: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.0038131553860823E-2"/>
    <n v="462"/>
    <x v="1"/>
    <s v="USD"/>
    <x v="811"/>
    <n v="1568005200"/>
    <d v="2019-09-11T05:00: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.2508735150244584E-2"/>
    <n v="179"/>
    <x v="1"/>
    <s v="USD"/>
    <x v="812"/>
    <n v="1346821200"/>
    <d v="2012-09-18T05:00: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1.4717469608284557E-2"/>
    <n v="523"/>
    <x v="2"/>
    <s v="AUD"/>
    <x v="813"/>
    <n v="1557637200"/>
    <d v="2019-05-25T05:00: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3.8356909684439611E-2"/>
    <n v="141"/>
    <x v="4"/>
    <s v="GBP"/>
    <x v="814"/>
    <n v="1375592400"/>
    <d v="2013-08-16T05:00: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9.5235178833904949E-3"/>
    <n v="1866"/>
    <x v="4"/>
    <s v="GBP"/>
    <x v="80"/>
    <n v="1503982800"/>
    <d v="2017-09-07T05:00: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3.8719285182427399E-2"/>
    <n v="52"/>
    <x v="1"/>
    <s v="USD"/>
    <x v="815"/>
    <n v="1418882400"/>
    <d v="2014-12-27T06:00: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1.2875536480686695E-2"/>
    <n v="27"/>
    <x v="4"/>
    <s v="GBP"/>
    <x v="816"/>
    <n v="1309237200"/>
    <d v="2011-07-22T05:00: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.7292983039574328E-2"/>
    <n v="156"/>
    <x v="5"/>
    <s v="CHF"/>
    <x v="474"/>
    <n v="1343365200"/>
    <d v="2012-08-07T05:00: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1.0757829309108296E-2"/>
    <n v="225"/>
    <x v="2"/>
    <s v="AUD"/>
    <x v="817"/>
    <n v="1507957200"/>
    <d v="2017-11-15T06:00: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.635386523356759E-2"/>
    <n v="255"/>
    <x v="1"/>
    <s v="USD"/>
    <x v="818"/>
    <n v="1549519200"/>
    <d v="2019-02-27T06:00: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.1404958677685953E-2"/>
    <n v="38"/>
    <x v="1"/>
    <s v="USD"/>
    <x v="819"/>
    <n v="1329026400"/>
    <d v="2012-02-26T06:00: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.5000000000000001E-2"/>
    <n v="2261"/>
    <x v="1"/>
    <s v="USD"/>
    <x v="609"/>
    <n v="1544335200"/>
    <d v="2018-12-18T06:00: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9.8911968348170121E-3"/>
    <n v="40"/>
    <x v="1"/>
    <s v="USD"/>
    <x v="547"/>
    <n v="1279083600"/>
    <d v="2010-07-15T05:00: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1.1903771347741976E-2"/>
    <n v="2289"/>
    <x v="6"/>
    <s v="EUR"/>
    <x v="820"/>
    <n v="1572498000"/>
    <d v="2019-11-11T06:00: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9.6697411484677181E-3"/>
    <n v="65"/>
    <x v="1"/>
    <s v="USD"/>
    <x v="821"/>
    <n v="1506056400"/>
    <d v="2017-10-04T05:00: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9.5117311350665819E-3"/>
    <n v="15"/>
    <x v="1"/>
    <s v="USD"/>
    <x v="151"/>
    <n v="1463029200"/>
    <d v="2016-05-16T05:00: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1.1208724628900333E-2"/>
    <n v="37"/>
    <x v="1"/>
    <s v="USD"/>
    <x v="822"/>
    <n v="1342069200"/>
    <d v="2012-08-10T05:00: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1.9232531850539244E-2"/>
    <n v="3777"/>
    <x v="6"/>
    <s v="EUR"/>
    <x v="823"/>
    <n v="1388296800"/>
    <d v="2014-01-07T06:00: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.5394912985274432E-2"/>
    <n v="184"/>
    <x v="4"/>
    <s v="GBP"/>
    <x v="824"/>
    <n v="1493787600"/>
    <d v="2017-05-17T05:00: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2.1628498727735368E-2"/>
    <n v="85"/>
    <x v="1"/>
    <s v="USD"/>
    <x v="825"/>
    <n v="1424844000"/>
    <d v="2015-03-04T06:00: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.9549659626461862E-2"/>
    <n v="112"/>
    <x v="1"/>
    <s v="USD"/>
    <x v="826"/>
    <n v="1403931600"/>
    <d v="2014-06-30T05:00: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2.9490067581404874E-2"/>
    <n v="144"/>
    <x v="1"/>
    <s v="USD"/>
    <x v="827"/>
    <n v="1394514000"/>
    <d v="2014-03-14T05:00: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.0867639916578579E-2"/>
    <n v="1902"/>
    <x v="1"/>
    <s v="USD"/>
    <x v="828"/>
    <n v="1365397200"/>
    <d v="2013-04-21T05:00: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9.3085106382978719E-3"/>
    <n v="105"/>
    <x v="1"/>
    <s v="USD"/>
    <x v="829"/>
    <n v="1456120800"/>
    <d v="2016-02-28T06:00: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.3184178985217739E-2"/>
    <n v="132"/>
    <x v="1"/>
    <s v="USD"/>
    <x v="830"/>
    <n v="1437714000"/>
    <d v="2015-07-31T05:00: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1.242603550295858E-2"/>
    <n v="21"/>
    <x v="1"/>
    <s v="USD"/>
    <x v="831"/>
    <n v="1563771600"/>
    <d v="2019-07-25T05:00: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1.1497096276401502E-2"/>
    <n v="976"/>
    <x v="1"/>
    <s v="USD"/>
    <x v="832"/>
    <n v="1448517600"/>
    <d v="2015-12-05T06:00: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.5115426533240854E-3"/>
    <n v="96"/>
    <x v="1"/>
    <s v="USD"/>
    <x v="833"/>
    <n v="1528779600"/>
    <d v="2018-07-18T05:00: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1.7452461578536076E-2"/>
    <n v="67"/>
    <x v="1"/>
    <s v="USD"/>
    <x v="834"/>
    <n v="1304744400"/>
    <d v="2011-05-24T05:00: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1.0712546664502515E-2"/>
    <n v="66"/>
    <x v="0"/>
    <s v="CAD"/>
    <x v="835"/>
    <n v="1354341600"/>
    <d v="2012-12-23T06:00: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1.3891362422083704E-2"/>
    <n v="78"/>
    <x v="1"/>
    <s v="USD"/>
    <x v="836"/>
    <n v="1294552800"/>
    <d v="2011-02-13T06:00: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1.0797743755036261E-2"/>
    <n v="67"/>
    <x v="2"/>
    <s v="AUD"/>
    <x v="837"/>
    <n v="1295935200"/>
    <d v="2011-01-28T06:00: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9.5246052301779602E-3"/>
    <n v="114"/>
    <x v="1"/>
    <s v="USD"/>
    <x v="219"/>
    <n v="1411534800"/>
    <d v="2014-10-29T05:00: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3.2301645787275853E-2"/>
    <n v="263"/>
    <x v="2"/>
    <s v="AUD"/>
    <x v="365"/>
    <n v="1486706400"/>
    <d v="2017-03-01T06:00: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3.0301944270226682E-2"/>
    <n v="1691"/>
    <x v="1"/>
    <s v="USD"/>
    <x v="838"/>
    <n v="1333602000"/>
    <d v="2012-04-20T05:00: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.1878199238745241E-2"/>
    <n v="181"/>
    <x v="1"/>
    <s v="USD"/>
    <x v="839"/>
    <n v="1308200400"/>
    <d v="2011-06-18T05:00: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.3527575442247659E-2"/>
    <n v="13"/>
    <x v="1"/>
    <s v="USD"/>
    <x v="840"/>
    <n v="1411707600"/>
    <d v="2014-10-03T05:00: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2.7036160865157147E-2"/>
    <n v="160"/>
    <x v="1"/>
    <s v="USD"/>
    <x v="841"/>
    <n v="1418364000"/>
    <d v="2014-12-22T06:00: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.1323529411764706E-2"/>
    <n v="203"/>
    <x v="1"/>
    <s v="USD"/>
    <x v="842"/>
    <n v="1429333200"/>
    <d v="2015-05-07T05:00: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0.2"/>
    <n v="1"/>
    <x v="1"/>
    <s v="USD"/>
    <x v="843"/>
    <n v="1555390800"/>
    <d v="2019-04-21T05:00: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9.8015793179760582E-3"/>
    <n v="1559"/>
    <x v="1"/>
    <s v="USD"/>
    <x v="844"/>
    <n v="1482732000"/>
    <d v="2016-12-27T06:00: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.2218518046417682E-2"/>
    <n v="2266"/>
    <x v="1"/>
    <s v="USD"/>
    <x v="845"/>
    <n v="1470718800"/>
    <d v="2016-08-23T05:00: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1.0606060606060607E-2"/>
    <n v="21"/>
    <x v="1"/>
    <s v="USD"/>
    <x v="846"/>
    <n v="1450591200"/>
    <d v="2016-01-25T06:00: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9.898710865561695E-3"/>
    <n v="1548"/>
    <x v="2"/>
    <s v="AUD"/>
    <x v="110"/>
    <n v="1348290000"/>
    <d v="2012-10-16T05:00: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1.0305294344969728E-2"/>
    <n v="80"/>
    <x v="1"/>
    <s v="USD"/>
    <x v="847"/>
    <n v="1353823200"/>
    <d v="2012-11-27T06:00: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2.3250602274637235E-2"/>
    <n v="830"/>
    <x v="1"/>
    <s v="USD"/>
    <x v="848"/>
    <n v="1450764000"/>
    <d v="2015-12-26T06:00: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.0535628116454882E-2"/>
    <n v="131"/>
    <x v="1"/>
    <s v="USD"/>
    <x v="849"/>
    <n v="1329372000"/>
    <d v="2012-02-19T06:00: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.385967083281772E-2"/>
    <n v="112"/>
    <x v="1"/>
    <s v="USD"/>
    <x v="780"/>
    <n v="1277096400"/>
    <d v="2010-07-13T05:00: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.9604886140853567E-2"/>
    <n v="130"/>
    <x v="1"/>
    <s v="USD"/>
    <x v="140"/>
    <n v="1277701200"/>
    <d v="2010-07-26T05:00: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1.1757161179991449E-2"/>
    <n v="55"/>
    <x v="1"/>
    <s v="USD"/>
    <x v="850"/>
    <n v="1454911200"/>
    <d v="2016-03-16T05:00: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2.2794117647058822E-2"/>
    <n v="155"/>
    <x v="1"/>
    <s v="USD"/>
    <x v="851"/>
    <n v="1297922400"/>
    <d v="2011-02-21T06:00: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.4960120108848644E-2"/>
    <n v="266"/>
    <x v="1"/>
    <s v="USD"/>
    <x v="852"/>
    <n v="1384408800"/>
    <d v="2013-12-05T06:00: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2.2813688212927757E-2"/>
    <n v="114"/>
    <x v="6"/>
    <s v="EUR"/>
    <x v="853"/>
    <n v="1299304800"/>
    <d v="2011-03-11T06:00: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.1774536615010635E-2"/>
    <n v="155"/>
    <x v="1"/>
    <s v="USD"/>
    <x v="854"/>
    <n v="1431320400"/>
    <d v="2015-05-16T05:00: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.4350076461592755E-2"/>
    <n v="207"/>
    <x v="4"/>
    <s v="GBP"/>
    <x v="67"/>
    <n v="1264399200"/>
    <d v="2010-03-06T06:00: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1.8191268191268192E-2"/>
    <n v="245"/>
    <x v="1"/>
    <s v="USD"/>
    <x v="855"/>
    <n v="1497502800"/>
    <d v="2017-06-17T05:00: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.298519044395648E-2"/>
    <n v="1573"/>
    <x v="1"/>
    <s v="USD"/>
    <x v="107"/>
    <n v="1333688400"/>
    <d v="2012-05-13T05:00: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.4044597757792288E-2"/>
    <n v="114"/>
    <x v="1"/>
    <s v="USD"/>
    <x v="344"/>
    <n v="1293861600"/>
    <d v="2011-01-16T06:00: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1.087719298245614E-2"/>
    <n v="93"/>
    <x v="1"/>
    <s v="USD"/>
    <x v="856"/>
    <n v="1576994400"/>
    <d v="2019-12-29T06:00: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1.0301947657781092E-2"/>
    <n v="594"/>
    <x v="1"/>
    <s v="USD"/>
    <x v="857"/>
    <n v="1304917200"/>
    <d v="2011-05-10T05:00: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1.6973125884016973E-2"/>
    <n v="24"/>
    <x v="1"/>
    <s v="USD"/>
    <x v="858"/>
    <n v="1381208400"/>
    <d v="2013-10-14T05:00: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.7236782740658711E-2"/>
    <n v="1681"/>
    <x v="1"/>
    <s v="USD"/>
    <x v="859"/>
    <n v="1401685200"/>
    <d v="2014-06-11T05:00: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9.6271393643031777E-3"/>
    <n v="252"/>
    <x v="1"/>
    <s v="USD"/>
    <x v="860"/>
    <n v="1291960800"/>
    <d v="2010-12-12T06:00: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1.0698762955533266E-2"/>
    <n v="32"/>
    <x v="1"/>
    <s v="USD"/>
    <x v="170"/>
    <n v="1368853200"/>
    <d v="2013-05-19T05:00: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.6136743963662444E-2"/>
    <n v="135"/>
    <x v="1"/>
    <s v="USD"/>
    <x v="861"/>
    <n v="1448776800"/>
    <d v="2016-01-07T06:00: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.0864504112990843E-2"/>
    <n v="140"/>
    <x v="1"/>
    <s v="USD"/>
    <x v="862"/>
    <n v="1296194400"/>
    <d v="2011-02-03T06:00: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1.2941858219045779E-2"/>
    <n v="67"/>
    <x v="1"/>
    <s v="USD"/>
    <x v="863"/>
    <n v="1517983200"/>
    <d v="2018-03-11T06:00: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1.0646915866219188E-2"/>
    <n v="92"/>
    <x v="1"/>
    <s v="USD"/>
    <x v="864"/>
    <n v="1478930400"/>
    <d v="2016-12-04T06:00: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.1768934650526414E-2"/>
    <n v="1015"/>
    <x v="4"/>
    <s v="GBP"/>
    <x v="527"/>
    <n v="1426395600"/>
    <d v="2015-03-21T05:00: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9.4366018059264915E-3"/>
    <n v="742"/>
    <x v="1"/>
    <s v="USD"/>
    <x v="865"/>
    <n v="1446181200"/>
    <d v="2015-11-04T06:00: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2.7049660832426096E-2"/>
    <n v="323"/>
    <x v="1"/>
    <s v="USD"/>
    <x v="866"/>
    <n v="1514181600"/>
    <d v="2018-01-27T06:00: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1.2264922322158627E-2"/>
    <n v="75"/>
    <x v="1"/>
    <s v="USD"/>
    <x v="867"/>
    <n v="1311051600"/>
    <d v="2011-07-21T05:00: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1.23458100677268E-2"/>
    <n v="2326"/>
    <x v="1"/>
    <s v="USD"/>
    <x v="868"/>
    <n v="1564894800"/>
    <d v="2019-08-19T05:00: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.8446014127144296E-2"/>
    <n v="381"/>
    <x v="1"/>
    <s v="USD"/>
    <x v="105"/>
    <n v="1567918800"/>
    <d v="2019-10-04T05:00: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3.8463889349737608E-2"/>
    <n v="4405"/>
    <x v="1"/>
    <s v="USD"/>
    <x v="481"/>
    <n v="1386309600"/>
    <d v="2014-01-01T06:00: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2.9262086513994912E-2"/>
    <n v="92"/>
    <x v="1"/>
    <s v="USD"/>
    <x v="253"/>
    <n v="1301979600"/>
    <d v="2011-04-19T05:00: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3.5711628599062573E-2"/>
    <n v="480"/>
    <x v="1"/>
    <s v="USD"/>
    <x v="869"/>
    <n v="1493269200"/>
    <d v="2017-05-11T05:00: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1.306389058991631E-2"/>
    <n v="64"/>
    <x v="1"/>
    <s v="USD"/>
    <x v="864"/>
    <n v="1478930400"/>
    <d v="2016-12-03T06:00: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1.8849040867389491E-2"/>
    <n v="226"/>
    <x v="1"/>
    <s v="USD"/>
    <x v="843"/>
    <n v="1555390800"/>
    <d v="2019-04-21T05:00: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9.3580932884924691E-3"/>
    <n v="64"/>
    <x v="1"/>
    <s v="USD"/>
    <x v="289"/>
    <n v="1456984800"/>
    <d v="2016-03-25T05:00: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.1729330087458299E-2"/>
    <n v="241"/>
    <x v="1"/>
    <s v="USD"/>
    <x v="870"/>
    <n v="1411621200"/>
    <d v="2014-09-29T05:00: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9.9826060651894422E-3"/>
    <n v="132"/>
    <x v="1"/>
    <s v="USD"/>
    <x v="871"/>
    <n v="1525669200"/>
    <d v="2018-05-21T05:00: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9.8580441640378543E-3"/>
    <n v="75"/>
    <x v="6"/>
    <s v="EUR"/>
    <x v="872"/>
    <n v="1450936800"/>
    <d v="2016-01-10T06:00: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1.1367164823889947E-2"/>
    <n v="842"/>
    <x v="1"/>
    <s v="USD"/>
    <x v="873"/>
    <n v="1413522000"/>
    <d v="2014-10-23T05:00: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1.3334116541353384E-2"/>
    <n v="2043"/>
    <x v="1"/>
    <s v="USD"/>
    <x v="874"/>
    <n v="1541307600"/>
    <d v="2018-12-03T06:00: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2.3265475695886995E-2"/>
    <n v="112"/>
    <x v="1"/>
    <s v="USD"/>
    <x v="875"/>
    <n v="1357106400"/>
    <d v="2013-02-01T06:00: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3.0197697154029979E-2"/>
    <n v="139"/>
    <x v="6"/>
    <s v="EUR"/>
    <x v="876"/>
    <n v="1390197600"/>
    <d v="2014-01-25T06:00: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9.8881632868889294E-3"/>
    <n v="374"/>
    <x v="1"/>
    <s v="USD"/>
    <x v="877"/>
    <n v="1265868000"/>
    <d v="2010-02-25T06:00: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.7860838281411676E-2"/>
    <n v="1122"/>
    <x v="1"/>
    <s v="USD"/>
    <x v="878"/>
    <n v="1467176400"/>
    <d v="2016-07-06T05:00: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4AFF4-5B21-8743-B687-32FCC235711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numFmtId="164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F6346B-6540-5048-9DEC-C36E072124D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numFmtId="164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B104F9-E3D5-0E4A-9872-6E957500719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numFmtId="164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Normal="100" workbookViewId="0">
      <selection activeCell="E7" sqref="E7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.6640625" bestFit="1" customWidth="1"/>
    <col min="8" max="8" width="16" bestFit="1" customWidth="1"/>
    <col min="9" max="9" width="13" bestFit="1" customWidth="1"/>
    <col min="12" max="12" width="21.83203125" bestFit="1" customWidth="1"/>
    <col min="13" max="13" width="11.1640625" bestFit="1" customWidth="1"/>
    <col min="14" max="14" width="20.33203125" bestFit="1" customWidth="1"/>
    <col min="15" max="15" width="11.1640625" bestFit="1" customWidth="1"/>
    <col min="18" max="18" width="28" bestFit="1" customWidth="1"/>
    <col min="19" max="19" width="14.33203125" bestFit="1" customWidth="1"/>
    <col min="20" max="20" width="12.1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2071</v>
      </c>
      <c r="M1" s="1" t="s">
        <v>8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 s="4">
        <f>IFERROR(I2/E2,0)</f>
        <v>0</v>
      </c>
      <c r="I2">
        <v>0</v>
      </c>
      <c r="J2" t="s">
        <v>15</v>
      </c>
      <c r="K2" t="s">
        <v>16</v>
      </c>
      <c r="L2" s="8">
        <f>(((M2/60)/60)/24)+DATE(1970,1,1)</f>
        <v>42336.25</v>
      </c>
      <c r="M2">
        <v>1448690400</v>
      </c>
      <c r="N2" s="8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E3/D3*100</f>
        <v>1040</v>
      </c>
      <c r="G3" t="s">
        <v>20</v>
      </c>
      <c r="H3" s="4">
        <f t="shared" ref="H3:H66" si="1">IFERROR(I3/E3,0)</f>
        <v>1.0851648351648351E-2</v>
      </c>
      <c r="I3">
        <v>158</v>
      </c>
      <c r="J3" t="s">
        <v>21</v>
      </c>
      <c r="K3" t="s">
        <v>22</v>
      </c>
      <c r="L3" s="8">
        <f t="shared" ref="L3:L66" si="2">(((M3/60)/60)/24)+DATE(1970,1,1)</f>
        <v>41870.208333333336</v>
      </c>
      <c r="M3">
        <v>1408424400</v>
      </c>
      <c r="N3" s="8">
        <f t="shared" ref="N3:N66" si="3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 s="4">
        <f t="shared" si="1"/>
        <v>9.9983862253811666E-3</v>
      </c>
      <c r="I4">
        <v>1425</v>
      </c>
      <c r="J4" t="s">
        <v>26</v>
      </c>
      <c r="K4" t="s">
        <v>27</v>
      </c>
      <c r="L4" s="8">
        <f t="shared" si="2"/>
        <v>41595.25</v>
      </c>
      <c r="M4">
        <v>1384668000</v>
      </c>
      <c r="N4" s="8">
        <f t="shared" si="3"/>
        <v>41597.25</v>
      </c>
      <c r="O4">
        <v>1384840800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 s="4">
        <f t="shared" si="1"/>
        <v>9.6891400888171175E-3</v>
      </c>
      <c r="I5">
        <v>24</v>
      </c>
      <c r="J5" t="s">
        <v>21</v>
      </c>
      <c r="K5" t="s">
        <v>22</v>
      </c>
      <c r="L5" s="8">
        <f t="shared" si="2"/>
        <v>43688.208333333328</v>
      </c>
      <c r="M5">
        <v>1565499600</v>
      </c>
      <c r="N5" s="8">
        <f t="shared" si="3"/>
        <v>43728.208333333328</v>
      </c>
      <c r="O5">
        <v>1568955600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 s="4">
        <f t="shared" si="1"/>
        <v>1.00664767331434E-2</v>
      </c>
      <c r="I6">
        <v>53</v>
      </c>
      <c r="J6" t="s">
        <v>21</v>
      </c>
      <c r="K6" t="s">
        <v>22</v>
      </c>
      <c r="L6" s="8">
        <f t="shared" si="2"/>
        <v>43485.25</v>
      </c>
      <c r="M6">
        <v>1547964000</v>
      </c>
      <c r="N6" s="8">
        <f t="shared" si="3"/>
        <v>43489.25</v>
      </c>
      <c r="O6">
        <v>1548309600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 s="4">
        <f t="shared" si="1"/>
        <v>1.3186813186813187E-2</v>
      </c>
      <c r="I7">
        <v>174</v>
      </c>
      <c r="J7" t="s">
        <v>36</v>
      </c>
      <c r="K7" t="s">
        <v>37</v>
      </c>
      <c r="L7" s="8">
        <f t="shared" si="2"/>
        <v>41149.208333333336</v>
      </c>
      <c r="M7">
        <v>1346130000</v>
      </c>
      <c r="N7" s="8">
        <f t="shared" si="3"/>
        <v>41160.208333333336</v>
      </c>
      <c r="O7">
        <v>1347080400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 s="4">
        <f t="shared" si="1"/>
        <v>1.6513761467889909E-2</v>
      </c>
      <c r="I8">
        <v>18</v>
      </c>
      <c r="J8" t="s">
        <v>40</v>
      </c>
      <c r="K8" t="s">
        <v>41</v>
      </c>
      <c r="L8" s="8">
        <f t="shared" si="2"/>
        <v>42991.208333333328</v>
      </c>
      <c r="M8">
        <v>1505278800</v>
      </c>
      <c r="N8" s="8">
        <f t="shared" si="3"/>
        <v>42992.208333333328</v>
      </c>
      <c r="O8">
        <v>1505365200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 s="4">
        <f t="shared" si="1"/>
        <v>1.539922664676752E-2</v>
      </c>
      <c r="I9">
        <v>227</v>
      </c>
      <c r="J9" t="s">
        <v>36</v>
      </c>
      <c r="K9" t="s">
        <v>37</v>
      </c>
      <c r="L9" s="8">
        <f t="shared" si="2"/>
        <v>42229.208333333328</v>
      </c>
      <c r="M9">
        <v>1439442000</v>
      </c>
      <c r="N9" s="8">
        <f t="shared" si="3"/>
        <v>42231.208333333328</v>
      </c>
      <c r="O9">
        <v>1439614800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 s="4">
        <f t="shared" si="1"/>
        <v>3.2261004283240684E-2</v>
      </c>
      <c r="I10">
        <v>708</v>
      </c>
      <c r="J10" t="s">
        <v>36</v>
      </c>
      <c r="K10" t="s">
        <v>37</v>
      </c>
      <c r="L10" s="8">
        <f t="shared" si="2"/>
        <v>40399.208333333336</v>
      </c>
      <c r="M10">
        <v>1281330000</v>
      </c>
      <c r="N10" s="8">
        <f t="shared" si="3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 s="4">
        <f t="shared" si="1"/>
        <v>1.3715710723192019E-2</v>
      </c>
      <c r="I11">
        <v>44</v>
      </c>
      <c r="J11" t="s">
        <v>21</v>
      </c>
      <c r="K11" t="s">
        <v>22</v>
      </c>
      <c r="L11" s="8">
        <f t="shared" si="2"/>
        <v>41536.208333333336</v>
      </c>
      <c r="M11">
        <v>1379566800</v>
      </c>
      <c r="N11" s="8">
        <f t="shared" si="3"/>
        <v>41585.25</v>
      </c>
      <c r="O11">
        <v>1383804000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 s="4">
        <f t="shared" si="1"/>
        <v>1.5898251192368838E-2</v>
      </c>
      <c r="I12">
        <v>220</v>
      </c>
      <c r="J12" t="s">
        <v>21</v>
      </c>
      <c r="K12" t="s">
        <v>22</v>
      </c>
      <c r="L12" s="8">
        <f t="shared" si="2"/>
        <v>40404.208333333336</v>
      </c>
      <c r="M12">
        <v>1281762000</v>
      </c>
      <c r="N12" s="8">
        <f t="shared" si="3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 s="4">
        <f t="shared" si="1"/>
        <v>8.9108910891089101E-3</v>
      </c>
      <c r="I13">
        <v>27</v>
      </c>
      <c r="J13" t="s">
        <v>21</v>
      </c>
      <c r="K13" t="s">
        <v>22</v>
      </c>
      <c r="L13" s="8">
        <f t="shared" si="2"/>
        <v>40442.208333333336</v>
      </c>
      <c r="M13">
        <v>1285045200</v>
      </c>
      <c r="N13" s="8">
        <f t="shared" si="3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 s="4">
        <f t="shared" si="1"/>
        <v>9.7708296322615035E-3</v>
      </c>
      <c r="I14">
        <v>55</v>
      </c>
      <c r="J14" t="s">
        <v>21</v>
      </c>
      <c r="K14" t="s">
        <v>22</v>
      </c>
      <c r="L14" s="8">
        <f t="shared" si="2"/>
        <v>43760.208333333328</v>
      </c>
      <c r="M14">
        <v>1571720400</v>
      </c>
      <c r="N14" s="8">
        <f t="shared" si="3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 s="4">
        <f t="shared" si="1"/>
        <v>9.5191840699368618E-3</v>
      </c>
      <c r="I15">
        <v>98</v>
      </c>
      <c r="J15" t="s">
        <v>21</v>
      </c>
      <c r="K15" t="s">
        <v>22</v>
      </c>
      <c r="L15" s="8">
        <f t="shared" si="2"/>
        <v>42532.208333333328</v>
      </c>
      <c r="M15">
        <v>1465621200</v>
      </c>
      <c r="N15" s="8">
        <f t="shared" si="3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 s="4">
        <f t="shared" si="1"/>
        <v>1.0621913006532476E-2</v>
      </c>
      <c r="I16">
        <v>200</v>
      </c>
      <c r="J16" t="s">
        <v>21</v>
      </c>
      <c r="K16" t="s">
        <v>22</v>
      </c>
      <c r="L16" s="8">
        <f t="shared" si="2"/>
        <v>40974.25</v>
      </c>
      <c r="M16">
        <v>1331013600</v>
      </c>
      <c r="N16" s="8">
        <f t="shared" si="3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 s="4">
        <f t="shared" si="1"/>
        <v>1.1766543447701359E-2</v>
      </c>
      <c r="I17">
        <v>452</v>
      </c>
      <c r="J17" t="s">
        <v>21</v>
      </c>
      <c r="K17" t="s">
        <v>22</v>
      </c>
      <c r="L17" s="8">
        <f t="shared" si="2"/>
        <v>43809.25</v>
      </c>
      <c r="M17">
        <v>1575957600</v>
      </c>
      <c r="N17" s="8">
        <f t="shared" si="3"/>
        <v>43813.25</v>
      </c>
      <c r="O17">
        <v>1576303200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 s="4">
        <f t="shared" si="1"/>
        <v>9.0571506204148167E-3</v>
      </c>
      <c r="I18">
        <v>100</v>
      </c>
      <c r="J18" t="s">
        <v>21</v>
      </c>
      <c r="K18" t="s">
        <v>22</v>
      </c>
      <c r="L18" s="8">
        <f t="shared" si="2"/>
        <v>41661.25</v>
      </c>
      <c r="M18">
        <v>1390370400</v>
      </c>
      <c r="N18" s="8">
        <f t="shared" si="3"/>
        <v>41683.25</v>
      </c>
      <c r="O18">
        <v>1392271200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 s="4">
        <f t="shared" si="1"/>
        <v>9.2624865586414026E-3</v>
      </c>
      <c r="I19">
        <v>1249</v>
      </c>
      <c r="J19" t="s">
        <v>21</v>
      </c>
      <c r="K19" t="s">
        <v>22</v>
      </c>
      <c r="L19" s="8">
        <f t="shared" si="2"/>
        <v>40555.25</v>
      </c>
      <c r="M19">
        <v>1294812000</v>
      </c>
      <c r="N19" s="8">
        <f t="shared" si="3"/>
        <v>40556.25</v>
      </c>
      <c r="O19">
        <v>1294898400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 s="4">
        <f t="shared" si="1"/>
        <v>2.2171128264082771E-2</v>
      </c>
      <c r="I20">
        <v>135</v>
      </c>
      <c r="J20" t="s">
        <v>21</v>
      </c>
      <c r="K20" t="s">
        <v>22</v>
      </c>
      <c r="L20" s="8">
        <f t="shared" si="2"/>
        <v>43351.208333333328</v>
      </c>
      <c r="M20">
        <v>1536382800</v>
      </c>
      <c r="N20" s="8">
        <f t="shared" si="3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 s="4">
        <f t="shared" si="1"/>
        <v>2.2221489565131383E-2</v>
      </c>
      <c r="I21">
        <v>674</v>
      </c>
      <c r="J21" t="s">
        <v>21</v>
      </c>
      <c r="K21" t="s">
        <v>22</v>
      </c>
      <c r="L21" s="8">
        <f t="shared" si="2"/>
        <v>43528.25</v>
      </c>
      <c r="M21">
        <v>1551679200</v>
      </c>
      <c r="N21" s="8">
        <f t="shared" si="3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 s="4">
        <f t="shared" si="1"/>
        <v>9.4365130867402128E-3</v>
      </c>
      <c r="I22">
        <v>1396</v>
      </c>
      <c r="J22" t="s">
        <v>21</v>
      </c>
      <c r="K22" t="s">
        <v>22</v>
      </c>
      <c r="L22" s="8">
        <f t="shared" si="2"/>
        <v>41848.208333333336</v>
      </c>
      <c r="M22">
        <v>1406523600</v>
      </c>
      <c r="N22" s="8">
        <f t="shared" si="3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 s="4">
        <f t="shared" si="1"/>
        <v>1.4481094127111826E-2</v>
      </c>
      <c r="I23">
        <v>558</v>
      </c>
      <c r="J23" t="s">
        <v>21</v>
      </c>
      <c r="K23" t="s">
        <v>22</v>
      </c>
      <c r="L23" s="8">
        <f t="shared" si="2"/>
        <v>40770.208333333336</v>
      </c>
      <c r="M23">
        <v>1313384400</v>
      </c>
      <c r="N23" s="8">
        <f t="shared" si="3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 s="4">
        <f t="shared" si="1"/>
        <v>1.1758488571806051E-2</v>
      </c>
      <c r="I24">
        <v>890</v>
      </c>
      <c r="J24" t="s">
        <v>21</v>
      </c>
      <c r="K24" t="s">
        <v>22</v>
      </c>
      <c r="L24" s="8">
        <f t="shared" si="2"/>
        <v>43193.208333333328</v>
      </c>
      <c r="M24">
        <v>1522731600</v>
      </c>
      <c r="N24" s="8">
        <f t="shared" si="3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 s="4">
        <f t="shared" si="1"/>
        <v>9.5034131976977649E-3</v>
      </c>
      <c r="I25">
        <v>142</v>
      </c>
      <c r="J25" t="s">
        <v>40</v>
      </c>
      <c r="K25" t="s">
        <v>41</v>
      </c>
      <c r="L25" s="8">
        <f t="shared" si="2"/>
        <v>43510.25</v>
      </c>
      <c r="M25">
        <v>1550124000</v>
      </c>
      <c r="N25" s="8">
        <f t="shared" si="3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 s="4">
        <f t="shared" si="1"/>
        <v>2.5638566235360694E-2</v>
      </c>
      <c r="I26">
        <v>2673</v>
      </c>
      <c r="J26" t="s">
        <v>21</v>
      </c>
      <c r="K26" t="s">
        <v>22</v>
      </c>
      <c r="L26" s="8">
        <f t="shared" si="2"/>
        <v>41811.208333333336</v>
      </c>
      <c r="M26">
        <v>1403326800</v>
      </c>
      <c r="N26" s="8">
        <f t="shared" si="3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 s="4">
        <f t="shared" si="1"/>
        <v>1.3692876344086021E-2</v>
      </c>
      <c r="I27">
        <v>163</v>
      </c>
      <c r="J27" t="s">
        <v>21</v>
      </c>
      <c r="K27" t="s">
        <v>22</v>
      </c>
      <c r="L27" s="8">
        <f t="shared" si="2"/>
        <v>40681.208333333336</v>
      </c>
      <c r="M27">
        <v>1305694800</v>
      </c>
      <c r="N27" s="8">
        <f t="shared" si="3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 s="4">
        <f t="shared" si="1"/>
        <v>2.8563708650171767E-2</v>
      </c>
      <c r="I28">
        <v>1480</v>
      </c>
      <c r="J28" t="s">
        <v>21</v>
      </c>
      <c r="K28" t="s">
        <v>22</v>
      </c>
      <c r="L28" s="8">
        <f t="shared" si="2"/>
        <v>43312.208333333328</v>
      </c>
      <c r="M28">
        <v>1533013200</v>
      </c>
      <c r="N28" s="8">
        <f t="shared" si="3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 s="4">
        <f t="shared" si="1"/>
        <v>9.3808630393996256E-3</v>
      </c>
      <c r="I29">
        <v>15</v>
      </c>
      <c r="J29" t="s">
        <v>21</v>
      </c>
      <c r="K29" t="s">
        <v>22</v>
      </c>
      <c r="L29" s="8">
        <f t="shared" si="2"/>
        <v>42280.208333333328</v>
      </c>
      <c r="M29">
        <v>1443848400</v>
      </c>
      <c r="N29" s="8">
        <f t="shared" si="3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 s="4">
        <f t="shared" si="1"/>
        <v>1.6129618193046827E-2</v>
      </c>
      <c r="I30">
        <v>2220</v>
      </c>
      <c r="J30" t="s">
        <v>21</v>
      </c>
      <c r="K30" t="s">
        <v>22</v>
      </c>
      <c r="L30" s="8">
        <f t="shared" si="2"/>
        <v>40218.25</v>
      </c>
      <c r="M30">
        <v>1265695200</v>
      </c>
      <c r="N30" s="8">
        <f t="shared" si="3"/>
        <v>40241.25</v>
      </c>
      <c r="O30">
        <v>1267682400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 s="4">
        <f t="shared" si="1"/>
        <v>1.0638227403702846E-2</v>
      </c>
      <c r="I31">
        <v>1606</v>
      </c>
      <c r="J31" t="s">
        <v>98</v>
      </c>
      <c r="K31" t="s">
        <v>99</v>
      </c>
      <c r="L31" s="8">
        <f t="shared" si="2"/>
        <v>43301.208333333328</v>
      </c>
      <c r="M31">
        <v>1532062800</v>
      </c>
      <c r="N31" s="8">
        <f t="shared" si="3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 s="4">
        <f t="shared" si="1"/>
        <v>8.9242476651677626E-3</v>
      </c>
      <c r="I32">
        <v>129</v>
      </c>
      <c r="J32" t="s">
        <v>21</v>
      </c>
      <c r="K32" t="s">
        <v>22</v>
      </c>
      <c r="L32" s="8">
        <f t="shared" si="2"/>
        <v>43609.208333333328</v>
      </c>
      <c r="M32">
        <v>1558674000</v>
      </c>
      <c r="N32" s="8">
        <f t="shared" si="3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 s="4">
        <f t="shared" si="1"/>
        <v>2.0829493087557605E-2</v>
      </c>
      <c r="I33">
        <v>226</v>
      </c>
      <c r="J33" t="s">
        <v>40</v>
      </c>
      <c r="K33" t="s">
        <v>41</v>
      </c>
      <c r="L33" s="8">
        <f t="shared" si="2"/>
        <v>42374.25</v>
      </c>
      <c r="M33">
        <v>1451973600</v>
      </c>
      <c r="N33" s="8">
        <f t="shared" si="3"/>
        <v>42402.25</v>
      </c>
      <c r="O33">
        <v>1454392800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 s="4">
        <f t="shared" si="1"/>
        <v>2.6312787992152926E-2</v>
      </c>
      <c r="I34">
        <v>2307</v>
      </c>
      <c r="J34" t="s">
        <v>107</v>
      </c>
      <c r="K34" t="s">
        <v>108</v>
      </c>
      <c r="L34" s="8">
        <f t="shared" si="2"/>
        <v>43110.25</v>
      </c>
      <c r="M34">
        <v>1515564000</v>
      </c>
      <c r="N34" s="8">
        <f t="shared" si="3"/>
        <v>43137.25</v>
      </c>
      <c r="O34">
        <v>1517896800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 s="4">
        <f t="shared" si="1"/>
        <v>2.8571277930678138E-2</v>
      </c>
      <c r="I35">
        <v>5419</v>
      </c>
      <c r="J35" t="s">
        <v>21</v>
      </c>
      <c r="K35" t="s">
        <v>22</v>
      </c>
      <c r="L35" s="8">
        <f t="shared" si="2"/>
        <v>41917.208333333336</v>
      </c>
      <c r="M35">
        <v>1412485200</v>
      </c>
      <c r="N35" s="8">
        <f t="shared" si="3"/>
        <v>41954.25</v>
      </c>
      <c r="O35">
        <v>1415685600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 s="4">
        <f t="shared" si="1"/>
        <v>1.1764705882352941E-2</v>
      </c>
      <c r="I36">
        <v>165</v>
      </c>
      <c r="J36" t="s">
        <v>21</v>
      </c>
      <c r="K36" t="s">
        <v>22</v>
      </c>
      <c r="L36" s="8">
        <f t="shared" si="2"/>
        <v>42817.208333333328</v>
      </c>
      <c r="M36">
        <v>1490245200</v>
      </c>
      <c r="N36" s="8">
        <f t="shared" si="3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 s="4">
        <f t="shared" si="1"/>
        <v>1.041732934665055E-2</v>
      </c>
      <c r="I37">
        <v>1965</v>
      </c>
      <c r="J37" t="s">
        <v>36</v>
      </c>
      <c r="K37" t="s">
        <v>37</v>
      </c>
      <c r="L37" s="8">
        <f t="shared" si="2"/>
        <v>43484.25</v>
      </c>
      <c r="M37">
        <v>1547877600</v>
      </c>
      <c r="N37" s="8">
        <f t="shared" si="3"/>
        <v>43526.25</v>
      </c>
      <c r="O37">
        <v>1551506400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 s="4">
        <f t="shared" si="1"/>
        <v>1.4532243415077202E-2</v>
      </c>
      <c r="I38">
        <v>16</v>
      </c>
      <c r="J38" t="s">
        <v>21</v>
      </c>
      <c r="K38" t="s">
        <v>22</v>
      </c>
      <c r="L38" s="8">
        <f t="shared" si="2"/>
        <v>40600.25</v>
      </c>
      <c r="M38">
        <v>1298700000</v>
      </c>
      <c r="N38" s="8">
        <f t="shared" si="3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 s="4">
        <f t="shared" si="1"/>
        <v>9.4364582414675022E-3</v>
      </c>
      <c r="I39">
        <v>107</v>
      </c>
      <c r="J39" t="s">
        <v>21</v>
      </c>
      <c r="K39" t="s">
        <v>22</v>
      </c>
      <c r="L39" s="8">
        <f t="shared" si="2"/>
        <v>43744.208333333328</v>
      </c>
      <c r="M39">
        <v>1570338000</v>
      </c>
      <c r="N39" s="8">
        <f t="shared" si="3"/>
        <v>43777.25</v>
      </c>
      <c r="O39">
        <v>1573192800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 s="4">
        <f t="shared" si="1"/>
        <v>1.3287059990084284E-2</v>
      </c>
      <c r="I40">
        <v>134</v>
      </c>
      <c r="J40" t="s">
        <v>21</v>
      </c>
      <c r="K40" t="s">
        <v>22</v>
      </c>
      <c r="L40" s="8">
        <f t="shared" si="2"/>
        <v>40469.208333333336</v>
      </c>
      <c r="M40">
        <v>1287378000</v>
      </c>
      <c r="N40" s="8">
        <f t="shared" si="3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 s="4">
        <f t="shared" si="1"/>
        <v>1.7505470459518599E-2</v>
      </c>
      <c r="I41">
        <v>88</v>
      </c>
      <c r="J41" t="s">
        <v>36</v>
      </c>
      <c r="K41" t="s">
        <v>37</v>
      </c>
      <c r="L41" s="8">
        <f t="shared" si="2"/>
        <v>41330.25</v>
      </c>
      <c r="M41">
        <v>1361772000</v>
      </c>
      <c r="N41" s="8">
        <f t="shared" si="3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 s="4">
        <f t="shared" si="1"/>
        <v>1.3308240354886409E-2</v>
      </c>
      <c r="I42">
        <v>198</v>
      </c>
      <c r="J42" t="s">
        <v>21</v>
      </c>
      <c r="K42" t="s">
        <v>22</v>
      </c>
      <c r="L42" s="8">
        <f t="shared" si="2"/>
        <v>40334.208333333336</v>
      </c>
      <c r="M42">
        <v>1275714000</v>
      </c>
      <c r="N42" s="8">
        <f t="shared" si="3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 s="4">
        <f t="shared" si="1"/>
        <v>9.3089567259308954E-3</v>
      </c>
      <c r="I43">
        <v>111</v>
      </c>
      <c r="J43" t="s">
        <v>107</v>
      </c>
      <c r="K43" t="s">
        <v>108</v>
      </c>
      <c r="L43" s="8">
        <f t="shared" si="2"/>
        <v>41156.208333333336</v>
      </c>
      <c r="M43">
        <v>1346734800</v>
      </c>
      <c r="N43" s="8">
        <f t="shared" si="3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 s="4">
        <f t="shared" si="1"/>
        <v>2.7781253910649482E-2</v>
      </c>
      <c r="I44">
        <v>222</v>
      </c>
      <c r="J44" t="s">
        <v>21</v>
      </c>
      <c r="K44" t="s">
        <v>22</v>
      </c>
      <c r="L44" s="8">
        <f t="shared" si="2"/>
        <v>40728.208333333336</v>
      </c>
      <c r="M44">
        <v>1309755600</v>
      </c>
      <c r="N44" s="8">
        <f t="shared" si="3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 s="4">
        <f t="shared" si="1"/>
        <v>3.7038582850873795E-2</v>
      </c>
      <c r="I45">
        <v>6212</v>
      </c>
      <c r="J45" t="s">
        <v>21</v>
      </c>
      <c r="K45" t="s">
        <v>22</v>
      </c>
      <c r="L45" s="8">
        <f t="shared" si="2"/>
        <v>41844.208333333336</v>
      </c>
      <c r="M45">
        <v>1406178000</v>
      </c>
      <c r="N45" s="8">
        <f t="shared" si="3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 s="4">
        <f t="shared" si="1"/>
        <v>9.297030642254055E-3</v>
      </c>
      <c r="I46">
        <v>98</v>
      </c>
      <c r="J46" t="s">
        <v>36</v>
      </c>
      <c r="K46" t="s">
        <v>37</v>
      </c>
      <c r="L46" s="8">
        <f t="shared" si="2"/>
        <v>43541.208333333328</v>
      </c>
      <c r="M46">
        <v>1552798800</v>
      </c>
      <c r="N46" s="8">
        <f t="shared" si="3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 s="4">
        <f t="shared" si="1"/>
        <v>1.0596026490066225E-2</v>
      </c>
      <c r="I47">
        <v>48</v>
      </c>
      <c r="J47" t="s">
        <v>21</v>
      </c>
      <c r="K47" t="s">
        <v>22</v>
      </c>
      <c r="L47" s="8">
        <f t="shared" si="2"/>
        <v>42676.208333333328</v>
      </c>
      <c r="M47">
        <v>1478062800</v>
      </c>
      <c r="N47" s="8">
        <f t="shared" si="3"/>
        <v>42691.25</v>
      </c>
      <c r="O47">
        <v>1479362400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 s="4">
        <f t="shared" si="1"/>
        <v>2.1662349894042855E-2</v>
      </c>
      <c r="I48">
        <v>92</v>
      </c>
      <c r="J48" t="s">
        <v>21</v>
      </c>
      <c r="K48" t="s">
        <v>22</v>
      </c>
      <c r="L48" s="8">
        <f t="shared" si="2"/>
        <v>40367.208333333336</v>
      </c>
      <c r="M48">
        <v>1278565200</v>
      </c>
      <c r="N48" s="8">
        <f t="shared" si="3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 s="4">
        <f t="shared" si="1"/>
        <v>2.0900547061298919E-2</v>
      </c>
      <c r="I49">
        <v>149</v>
      </c>
      <c r="J49" t="s">
        <v>21</v>
      </c>
      <c r="K49" t="s">
        <v>22</v>
      </c>
      <c r="L49" s="8">
        <f t="shared" si="2"/>
        <v>41727.208333333336</v>
      </c>
      <c r="M49">
        <v>1396069200</v>
      </c>
      <c r="N49" s="8">
        <f t="shared" si="3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 s="4">
        <f t="shared" si="1"/>
        <v>1.8865142555602118E-2</v>
      </c>
      <c r="I50">
        <v>2431</v>
      </c>
      <c r="J50" t="s">
        <v>21</v>
      </c>
      <c r="K50" t="s">
        <v>22</v>
      </c>
      <c r="L50" s="8">
        <f t="shared" si="2"/>
        <v>42180.208333333328</v>
      </c>
      <c r="M50">
        <v>1435208400</v>
      </c>
      <c r="N50" s="8">
        <f t="shared" si="3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 s="4">
        <f t="shared" si="1"/>
        <v>2.2192924631949024E-2</v>
      </c>
      <c r="I51">
        <v>303</v>
      </c>
      <c r="J51" t="s">
        <v>21</v>
      </c>
      <c r="K51" t="s">
        <v>22</v>
      </c>
      <c r="L51" s="8">
        <f t="shared" si="2"/>
        <v>43758.208333333328</v>
      </c>
      <c r="M51">
        <v>1571547600</v>
      </c>
      <c r="N51" s="8">
        <f t="shared" si="3"/>
        <v>43803.25</v>
      </c>
      <c r="O51">
        <v>1575439200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 s="4">
        <f t="shared" si="1"/>
        <v>0.5</v>
      </c>
      <c r="I52">
        <v>1</v>
      </c>
      <c r="J52" t="s">
        <v>107</v>
      </c>
      <c r="K52" t="s">
        <v>108</v>
      </c>
      <c r="L52" s="8">
        <f t="shared" si="2"/>
        <v>41487.208333333336</v>
      </c>
      <c r="M52">
        <v>1375333200</v>
      </c>
      <c r="N52" s="8">
        <f t="shared" si="3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 s="4">
        <f t="shared" si="1"/>
        <v>1.0100314645111986E-2</v>
      </c>
      <c r="I53">
        <v>1467</v>
      </c>
      <c r="J53" t="s">
        <v>40</v>
      </c>
      <c r="K53" t="s">
        <v>41</v>
      </c>
      <c r="L53" s="8">
        <f t="shared" si="2"/>
        <v>40995.208333333336</v>
      </c>
      <c r="M53">
        <v>1332824400</v>
      </c>
      <c r="N53" s="8">
        <f t="shared" si="3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 s="4">
        <f t="shared" si="1"/>
        <v>3.0500203334688898E-2</v>
      </c>
      <c r="I54">
        <v>75</v>
      </c>
      <c r="J54" t="s">
        <v>21</v>
      </c>
      <c r="K54" t="s">
        <v>22</v>
      </c>
      <c r="L54" s="8">
        <f t="shared" si="2"/>
        <v>40436.208333333336</v>
      </c>
      <c r="M54">
        <v>1284526800</v>
      </c>
      <c r="N54" s="8">
        <f t="shared" si="3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 s="4">
        <f t="shared" si="1"/>
        <v>1.691485917772742E-2</v>
      </c>
      <c r="I55">
        <v>209</v>
      </c>
      <c r="J55" t="s">
        <v>21</v>
      </c>
      <c r="K55" t="s">
        <v>22</v>
      </c>
      <c r="L55" s="8">
        <f t="shared" si="2"/>
        <v>41779.208333333336</v>
      </c>
      <c r="M55">
        <v>1400562000</v>
      </c>
      <c r="N55" s="8">
        <f t="shared" si="3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 s="4">
        <f t="shared" si="1"/>
        <v>2.2255192878338281E-2</v>
      </c>
      <c r="I56">
        <v>120</v>
      </c>
      <c r="J56" t="s">
        <v>21</v>
      </c>
      <c r="K56" t="s">
        <v>22</v>
      </c>
      <c r="L56" s="8">
        <f t="shared" si="2"/>
        <v>43170.25</v>
      </c>
      <c r="M56">
        <v>1520748000</v>
      </c>
      <c r="N56" s="8">
        <f t="shared" si="3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 s="4">
        <f t="shared" si="1"/>
        <v>1.1152732845223907E-2</v>
      </c>
      <c r="I57">
        <v>131</v>
      </c>
      <c r="J57" t="s">
        <v>21</v>
      </c>
      <c r="K57" t="s">
        <v>22</v>
      </c>
      <c r="L57" s="8">
        <f t="shared" si="2"/>
        <v>43311.208333333328</v>
      </c>
      <c r="M57">
        <v>1532926800</v>
      </c>
      <c r="N57" s="8">
        <f t="shared" si="3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 s="4">
        <f t="shared" si="1"/>
        <v>1.4269555381536587E-2</v>
      </c>
      <c r="I58">
        <v>164</v>
      </c>
      <c r="J58" t="s">
        <v>21</v>
      </c>
      <c r="K58" t="s">
        <v>22</v>
      </c>
      <c r="L58" s="8">
        <f t="shared" si="2"/>
        <v>42014.25</v>
      </c>
      <c r="M58">
        <v>1420869600</v>
      </c>
      <c r="N58" s="8">
        <f t="shared" si="3"/>
        <v>42021.25</v>
      </c>
      <c r="O58">
        <v>1421474400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 s="4">
        <f t="shared" si="1"/>
        <v>3.2196059586737144E-2</v>
      </c>
      <c r="I59">
        <v>201</v>
      </c>
      <c r="J59" t="s">
        <v>21</v>
      </c>
      <c r="K59" t="s">
        <v>22</v>
      </c>
      <c r="L59" s="8">
        <f t="shared" si="2"/>
        <v>42979.208333333328</v>
      </c>
      <c r="M59">
        <v>1504242000</v>
      </c>
      <c r="N59" s="8">
        <f t="shared" si="3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 s="4">
        <f t="shared" si="1"/>
        <v>3.4409654272667969E-2</v>
      </c>
      <c r="I60">
        <v>211</v>
      </c>
      <c r="J60" t="s">
        <v>21</v>
      </c>
      <c r="K60" t="s">
        <v>22</v>
      </c>
      <c r="L60" s="8">
        <f t="shared" si="2"/>
        <v>42268.208333333328</v>
      </c>
      <c r="M60">
        <v>1442811600</v>
      </c>
      <c r="N60" s="8">
        <f t="shared" si="3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 s="4">
        <f t="shared" si="1"/>
        <v>3.3238119968839262E-2</v>
      </c>
      <c r="I61">
        <v>128</v>
      </c>
      <c r="J61" t="s">
        <v>21</v>
      </c>
      <c r="K61" t="s">
        <v>22</v>
      </c>
      <c r="L61" s="8">
        <f t="shared" si="2"/>
        <v>42898.208333333328</v>
      </c>
      <c r="M61">
        <v>1497243600</v>
      </c>
      <c r="N61" s="8">
        <f t="shared" si="3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 s="4">
        <f t="shared" si="1"/>
        <v>1.176496540364861E-2</v>
      </c>
      <c r="I62">
        <v>1600</v>
      </c>
      <c r="J62" t="s">
        <v>15</v>
      </c>
      <c r="K62" t="s">
        <v>16</v>
      </c>
      <c r="L62" s="8">
        <f t="shared" si="2"/>
        <v>41107.208333333336</v>
      </c>
      <c r="M62">
        <v>1342501200</v>
      </c>
      <c r="N62" s="8">
        <f t="shared" si="3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 s="4">
        <f t="shared" si="1"/>
        <v>1.2194857916102841E-2</v>
      </c>
      <c r="I63">
        <v>2253</v>
      </c>
      <c r="J63" t="s">
        <v>15</v>
      </c>
      <c r="K63" t="s">
        <v>16</v>
      </c>
      <c r="L63" s="8">
        <f t="shared" si="2"/>
        <v>40595.25</v>
      </c>
      <c r="M63">
        <v>1298268000</v>
      </c>
      <c r="N63" s="8">
        <f t="shared" si="3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 s="4">
        <f t="shared" si="1"/>
        <v>1.7229449211181844E-2</v>
      </c>
      <c r="I64">
        <v>249</v>
      </c>
      <c r="J64" t="s">
        <v>21</v>
      </c>
      <c r="K64" t="s">
        <v>22</v>
      </c>
      <c r="L64" s="8">
        <f t="shared" si="2"/>
        <v>42160.208333333328</v>
      </c>
      <c r="M64">
        <v>1433480400</v>
      </c>
      <c r="N64" s="8">
        <f t="shared" si="3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 s="4">
        <f t="shared" si="1"/>
        <v>8.9766606822262122E-3</v>
      </c>
      <c r="I65">
        <v>5</v>
      </c>
      <c r="J65" t="s">
        <v>21</v>
      </c>
      <c r="K65" t="s">
        <v>22</v>
      </c>
      <c r="L65" s="8">
        <f t="shared" si="2"/>
        <v>42853.208333333328</v>
      </c>
      <c r="M65">
        <v>1493355600</v>
      </c>
      <c r="N65" s="8">
        <f t="shared" si="3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 s="4">
        <f t="shared" si="1"/>
        <v>1.3899049012435992E-2</v>
      </c>
      <c r="I66">
        <v>38</v>
      </c>
      <c r="J66" t="s">
        <v>21</v>
      </c>
      <c r="K66" t="s">
        <v>22</v>
      </c>
      <c r="L66" s="8">
        <f t="shared" si="2"/>
        <v>43283.208333333328</v>
      </c>
      <c r="M66">
        <v>1530507600</v>
      </c>
      <c r="N66" s="8">
        <f t="shared" si="3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E67/D67*100</f>
        <v>236.14754098360655</v>
      </c>
      <c r="G67" t="s">
        <v>20</v>
      </c>
      <c r="H67" s="4">
        <f t="shared" ref="H67:H130" si="5">IFERROR(I67/E67,0)</f>
        <v>1.6383200277681361E-2</v>
      </c>
      <c r="I67">
        <v>236</v>
      </c>
      <c r="J67" t="s">
        <v>21</v>
      </c>
      <c r="K67" t="s">
        <v>22</v>
      </c>
      <c r="L67" s="8">
        <f t="shared" ref="L67:L130" si="6">(((M67/60)/60)/24)+DATE(1970,1,1)</f>
        <v>40570.25</v>
      </c>
      <c r="M67">
        <v>1296108000</v>
      </c>
      <c r="N67" s="8">
        <f t="shared" ref="N67:N130" si="7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 s="4">
        <f t="shared" si="5"/>
        <v>9.181331293037491E-3</v>
      </c>
      <c r="I68">
        <v>12</v>
      </c>
      <c r="J68" t="s">
        <v>21</v>
      </c>
      <c r="K68" t="s">
        <v>22</v>
      </c>
      <c r="L68" s="8">
        <f t="shared" si="6"/>
        <v>42102.208333333328</v>
      </c>
      <c r="M68">
        <v>1428469200</v>
      </c>
      <c r="N68" s="8">
        <f t="shared" si="7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 s="4">
        <f t="shared" si="5"/>
        <v>3.4480711159366198E-2</v>
      </c>
      <c r="I69">
        <v>4065</v>
      </c>
      <c r="J69" t="s">
        <v>40</v>
      </c>
      <c r="K69" t="s">
        <v>41</v>
      </c>
      <c r="L69" s="8">
        <f t="shared" si="6"/>
        <v>40203.25</v>
      </c>
      <c r="M69">
        <v>1264399200</v>
      </c>
      <c r="N69" s="8">
        <f t="shared" si="7"/>
        <v>40208.25</v>
      </c>
      <c r="O69">
        <v>1264831200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 s="4">
        <f t="shared" si="5"/>
        <v>1.695616211745244E-2</v>
      </c>
      <c r="I70">
        <v>246</v>
      </c>
      <c r="J70" t="s">
        <v>107</v>
      </c>
      <c r="K70" t="s">
        <v>108</v>
      </c>
      <c r="L70" s="8">
        <f t="shared" si="6"/>
        <v>42943.208333333328</v>
      </c>
      <c r="M70">
        <v>1501131600</v>
      </c>
      <c r="N70" s="8">
        <f t="shared" si="7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 s="4">
        <f t="shared" si="5"/>
        <v>8.9426617569700155E-3</v>
      </c>
      <c r="I71">
        <v>17</v>
      </c>
      <c r="J71" t="s">
        <v>21</v>
      </c>
      <c r="K71" t="s">
        <v>22</v>
      </c>
      <c r="L71" s="8">
        <f t="shared" si="6"/>
        <v>40531.25</v>
      </c>
      <c r="M71">
        <v>1292738400</v>
      </c>
      <c r="N71" s="8">
        <f t="shared" si="7"/>
        <v>40565.25</v>
      </c>
      <c r="O71">
        <v>1295676000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 s="4">
        <f t="shared" si="5"/>
        <v>1.5626085144801724E-2</v>
      </c>
      <c r="I72">
        <v>2475</v>
      </c>
      <c r="J72" t="s">
        <v>107</v>
      </c>
      <c r="K72" t="s">
        <v>108</v>
      </c>
      <c r="L72" s="8">
        <f t="shared" si="6"/>
        <v>40484.208333333336</v>
      </c>
      <c r="M72">
        <v>1288674000</v>
      </c>
      <c r="N72" s="8">
        <f t="shared" si="7"/>
        <v>40533.25</v>
      </c>
      <c r="O72">
        <v>1292911200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 s="4">
        <f t="shared" si="5"/>
        <v>1.1721159777914868E-2</v>
      </c>
      <c r="I73">
        <v>76</v>
      </c>
      <c r="J73" t="s">
        <v>21</v>
      </c>
      <c r="K73" t="s">
        <v>22</v>
      </c>
      <c r="L73" s="8">
        <f t="shared" si="6"/>
        <v>43799.25</v>
      </c>
      <c r="M73">
        <v>1575093600</v>
      </c>
      <c r="N73" s="8">
        <f t="shared" si="7"/>
        <v>43803.25</v>
      </c>
      <c r="O73">
        <v>1575439200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 s="4">
        <f t="shared" si="5"/>
        <v>1.3426156141223273E-2</v>
      </c>
      <c r="I74">
        <v>54</v>
      </c>
      <c r="J74" t="s">
        <v>21</v>
      </c>
      <c r="K74" t="s">
        <v>22</v>
      </c>
      <c r="L74" s="8">
        <f t="shared" si="6"/>
        <v>42186.208333333328</v>
      </c>
      <c r="M74">
        <v>1435726800</v>
      </c>
      <c r="N74" s="8">
        <f t="shared" si="7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 s="4">
        <f t="shared" si="5"/>
        <v>9.5104290500378254E-3</v>
      </c>
      <c r="I75">
        <v>88</v>
      </c>
      <c r="J75" t="s">
        <v>21</v>
      </c>
      <c r="K75" t="s">
        <v>22</v>
      </c>
      <c r="L75" s="8">
        <f t="shared" si="6"/>
        <v>42701.25</v>
      </c>
      <c r="M75">
        <v>1480226400</v>
      </c>
      <c r="N75" s="8">
        <f t="shared" si="7"/>
        <v>42704.25</v>
      </c>
      <c r="O75">
        <v>1480485600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 s="4">
        <f t="shared" si="5"/>
        <v>1.7797319932998323E-2</v>
      </c>
      <c r="I76">
        <v>85</v>
      </c>
      <c r="J76" t="s">
        <v>40</v>
      </c>
      <c r="K76" t="s">
        <v>41</v>
      </c>
      <c r="L76" s="8">
        <f t="shared" si="6"/>
        <v>42456.208333333328</v>
      </c>
      <c r="M76">
        <v>1459054800</v>
      </c>
      <c r="N76" s="8">
        <f t="shared" si="7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 s="4">
        <f t="shared" si="5"/>
        <v>1.1639052444201013E-2</v>
      </c>
      <c r="I77">
        <v>170</v>
      </c>
      <c r="J77" t="s">
        <v>21</v>
      </c>
      <c r="K77" t="s">
        <v>22</v>
      </c>
      <c r="L77" s="8">
        <f t="shared" si="6"/>
        <v>43296.208333333328</v>
      </c>
      <c r="M77">
        <v>1531630800</v>
      </c>
      <c r="N77" s="8">
        <f t="shared" si="7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 s="4">
        <f t="shared" si="5"/>
        <v>1.754294583980082E-2</v>
      </c>
      <c r="I78">
        <v>1684</v>
      </c>
      <c r="J78" t="s">
        <v>21</v>
      </c>
      <c r="K78" t="s">
        <v>22</v>
      </c>
      <c r="L78" s="8">
        <f t="shared" si="6"/>
        <v>42027.25</v>
      </c>
      <c r="M78">
        <v>1421992800</v>
      </c>
      <c r="N78" s="8">
        <f t="shared" si="7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 s="4">
        <f t="shared" si="5"/>
        <v>1.2556053811659192E-2</v>
      </c>
      <c r="I79">
        <v>56</v>
      </c>
      <c r="J79" t="s">
        <v>21</v>
      </c>
      <c r="K79" t="s">
        <v>22</v>
      </c>
      <c r="L79" s="8">
        <f t="shared" si="6"/>
        <v>40448.208333333336</v>
      </c>
      <c r="M79">
        <v>1285563600</v>
      </c>
      <c r="N79" s="8">
        <f t="shared" si="7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 s="4">
        <f t="shared" si="5"/>
        <v>2.4379432624113476E-2</v>
      </c>
      <c r="I80">
        <v>330</v>
      </c>
      <c r="J80" t="s">
        <v>21</v>
      </c>
      <c r="K80" t="s">
        <v>22</v>
      </c>
      <c r="L80" s="8">
        <f t="shared" si="6"/>
        <v>43206.208333333328</v>
      </c>
      <c r="M80">
        <v>1523854800</v>
      </c>
      <c r="N80" s="8">
        <f t="shared" si="7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 s="4">
        <f t="shared" si="5"/>
        <v>2.0831261807696132E-2</v>
      </c>
      <c r="I81">
        <v>838</v>
      </c>
      <c r="J81" t="s">
        <v>21</v>
      </c>
      <c r="K81" t="s">
        <v>22</v>
      </c>
      <c r="L81" s="8">
        <f t="shared" si="6"/>
        <v>43267.208333333328</v>
      </c>
      <c r="M81">
        <v>1529125200</v>
      </c>
      <c r="N81" s="8">
        <f t="shared" si="7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 s="4">
        <f t="shared" si="5"/>
        <v>1.8111808328579577E-2</v>
      </c>
      <c r="I82">
        <v>127</v>
      </c>
      <c r="J82" t="s">
        <v>21</v>
      </c>
      <c r="K82" t="s">
        <v>22</v>
      </c>
      <c r="L82" s="8">
        <f t="shared" si="6"/>
        <v>42976.208333333328</v>
      </c>
      <c r="M82">
        <v>1503982800</v>
      </c>
      <c r="N82" s="8">
        <f t="shared" si="7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 s="4">
        <f t="shared" si="5"/>
        <v>1.0856644742055631E-2</v>
      </c>
      <c r="I83">
        <v>411</v>
      </c>
      <c r="J83" t="s">
        <v>21</v>
      </c>
      <c r="K83" t="s">
        <v>22</v>
      </c>
      <c r="L83" s="8">
        <f t="shared" si="6"/>
        <v>43062.25</v>
      </c>
      <c r="M83">
        <v>1511416800</v>
      </c>
      <c r="N83" s="8">
        <f t="shared" si="7"/>
        <v>43087.25</v>
      </c>
      <c r="O83">
        <v>1513576800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 s="4">
        <f t="shared" si="5"/>
        <v>1.2021638950110198E-2</v>
      </c>
      <c r="I84">
        <v>180</v>
      </c>
      <c r="J84" t="s">
        <v>40</v>
      </c>
      <c r="K84" t="s">
        <v>41</v>
      </c>
      <c r="L84" s="8">
        <f t="shared" si="6"/>
        <v>43482.25</v>
      </c>
      <c r="M84">
        <v>1547704800</v>
      </c>
      <c r="N84" s="8">
        <f t="shared" si="7"/>
        <v>43489.25</v>
      </c>
      <c r="O84">
        <v>1548309600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 s="4">
        <f t="shared" si="5"/>
        <v>2.5002500250025001E-2</v>
      </c>
      <c r="I85">
        <v>1000</v>
      </c>
      <c r="J85" t="s">
        <v>21</v>
      </c>
      <c r="K85" t="s">
        <v>22</v>
      </c>
      <c r="L85" s="8">
        <f t="shared" si="6"/>
        <v>42579.208333333328</v>
      </c>
      <c r="M85">
        <v>1469682000</v>
      </c>
      <c r="N85" s="8">
        <f t="shared" si="7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 s="4">
        <f t="shared" si="5"/>
        <v>8.9981714945626019E-3</v>
      </c>
      <c r="I86">
        <v>374</v>
      </c>
      <c r="J86" t="s">
        <v>21</v>
      </c>
      <c r="K86" t="s">
        <v>22</v>
      </c>
      <c r="L86" s="8">
        <f t="shared" si="6"/>
        <v>41118.208333333336</v>
      </c>
      <c r="M86">
        <v>1343451600</v>
      </c>
      <c r="N86" s="8">
        <f t="shared" si="7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 s="4">
        <f t="shared" si="5"/>
        <v>1.104199066874028E-2</v>
      </c>
      <c r="I87">
        <v>71</v>
      </c>
      <c r="J87" t="s">
        <v>26</v>
      </c>
      <c r="K87" t="s">
        <v>27</v>
      </c>
      <c r="L87" s="8">
        <f t="shared" si="6"/>
        <v>40797.208333333336</v>
      </c>
      <c r="M87">
        <v>1315717200</v>
      </c>
      <c r="N87" s="8">
        <f t="shared" si="7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 s="4">
        <f t="shared" si="5"/>
        <v>1.6364369205965335E-2</v>
      </c>
      <c r="I88">
        <v>203</v>
      </c>
      <c r="J88" t="s">
        <v>21</v>
      </c>
      <c r="K88" t="s">
        <v>22</v>
      </c>
      <c r="L88" s="8">
        <f t="shared" si="6"/>
        <v>42128.208333333328</v>
      </c>
      <c r="M88">
        <v>1430715600</v>
      </c>
      <c r="N88" s="8">
        <f t="shared" si="7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 s="4">
        <f t="shared" si="5"/>
        <v>1.2044863459037712E-2</v>
      </c>
      <c r="I89">
        <v>1482</v>
      </c>
      <c r="J89" t="s">
        <v>26</v>
      </c>
      <c r="K89" t="s">
        <v>27</v>
      </c>
      <c r="L89" s="8">
        <f t="shared" si="6"/>
        <v>40610.25</v>
      </c>
      <c r="M89">
        <v>1299564000</v>
      </c>
      <c r="N89" s="8">
        <f t="shared" si="7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 s="4">
        <f t="shared" si="5"/>
        <v>9.0284435922019807E-3</v>
      </c>
      <c r="I90">
        <v>113</v>
      </c>
      <c r="J90" t="s">
        <v>21</v>
      </c>
      <c r="K90" t="s">
        <v>22</v>
      </c>
      <c r="L90" s="8">
        <f t="shared" si="6"/>
        <v>42110.208333333328</v>
      </c>
      <c r="M90">
        <v>1429160400</v>
      </c>
      <c r="N90" s="8">
        <f t="shared" si="7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 s="4">
        <f t="shared" si="5"/>
        <v>1.1178388448998603E-2</v>
      </c>
      <c r="I91">
        <v>96</v>
      </c>
      <c r="J91" t="s">
        <v>21</v>
      </c>
      <c r="K91" t="s">
        <v>22</v>
      </c>
      <c r="L91" s="8">
        <f t="shared" si="6"/>
        <v>40283.208333333336</v>
      </c>
      <c r="M91">
        <v>1271307600</v>
      </c>
      <c r="N91" s="8">
        <f t="shared" si="7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 s="4">
        <f t="shared" si="5"/>
        <v>1.7286366601435094E-2</v>
      </c>
      <c r="I92">
        <v>106</v>
      </c>
      <c r="J92" t="s">
        <v>21</v>
      </c>
      <c r="K92" t="s">
        <v>22</v>
      </c>
      <c r="L92" s="8">
        <f t="shared" si="6"/>
        <v>42425.25</v>
      </c>
      <c r="M92">
        <v>1456380000</v>
      </c>
      <c r="N92" s="8">
        <f t="shared" si="7"/>
        <v>42425.25</v>
      </c>
      <c r="O92">
        <v>1456380000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 s="4">
        <f t="shared" si="5"/>
        <v>9.0911525278491861E-3</v>
      </c>
      <c r="I93">
        <v>679</v>
      </c>
      <c r="J93" t="s">
        <v>107</v>
      </c>
      <c r="K93" t="s">
        <v>108</v>
      </c>
      <c r="L93" s="8">
        <f t="shared" si="6"/>
        <v>42588.208333333328</v>
      </c>
      <c r="M93">
        <v>1470459600</v>
      </c>
      <c r="N93" s="8">
        <f t="shared" si="7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 s="4">
        <f t="shared" si="5"/>
        <v>9.6185417672621926E-3</v>
      </c>
      <c r="I94">
        <v>498</v>
      </c>
      <c r="J94" t="s">
        <v>98</v>
      </c>
      <c r="K94" t="s">
        <v>99</v>
      </c>
      <c r="L94" s="8">
        <f t="shared" si="6"/>
        <v>40352.208333333336</v>
      </c>
      <c r="M94">
        <v>1277269200</v>
      </c>
      <c r="N94" s="8">
        <f t="shared" si="7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 s="4">
        <f t="shared" si="5"/>
        <v>9.2596809205033621E-3</v>
      </c>
      <c r="I95">
        <v>610</v>
      </c>
      <c r="J95" t="s">
        <v>21</v>
      </c>
      <c r="K95" t="s">
        <v>22</v>
      </c>
      <c r="L95" s="8">
        <f t="shared" si="6"/>
        <v>41202.208333333336</v>
      </c>
      <c r="M95">
        <v>1350709200</v>
      </c>
      <c r="N95" s="8">
        <f t="shared" si="7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 s="4">
        <f t="shared" si="5"/>
        <v>2.0438287725672761E-2</v>
      </c>
      <c r="I96">
        <v>180</v>
      </c>
      <c r="J96" t="s">
        <v>40</v>
      </c>
      <c r="K96" t="s">
        <v>41</v>
      </c>
      <c r="L96" s="8">
        <f t="shared" si="6"/>
        <v>43562.208333333328</v>
      </c>
      <c r="M96">
        <v>1554613200</v>
      </c>
      <c r="N96" s="8">
        <f t="shared" si="7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 s="4">
        <f t="shared" si="5"/>
        <v>2.6548672566371681E-2</v>
      </c>
      <c r="I97">
        <v>27</v>
      </c>
      <c r="J97" t="s">
        <v>21</v>
      </c>
      <c r="K97" t="s">
        <v>22</v>
      </c>
      <c r="L97" s="8">
        <f t="shared" si="6"/>
        <v>43752.208333333328</v>
      </c>
      <c r="M97">
        <v>1571029200</v>
      </c>
      <c r="N97" s="8">
        <f t="shared" si="7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 s="4">
        <f t="shared" si="5"/>
        <v>1.5384818464422195E-2</v>
      </c>
      <c r="I98">
        <v>2331</v>
      </c>
      <c r="J98" t="s">
        <v>21</v>
      </c>
      <c r="K98" t="s">
        <v>22</v>
      </c>
      <c r="L98" s="8">
        <f t="shared" si="6"/>
        <v>40612.25</v>
      </c>
      <c r="M98">
        <v>1299736800</v>
      </c>
      <c r="N98" s="8">
        <f t="shared" si="7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 s="4">
        <f t="shared" si="5"/>
        <v>9.3799286129326795E-3</v>
      </c>
      <c r="I99">
        <v>113</v>
      </c>
      <c r="J99" t="s">
        <v>21</v>
      </c>
      <c r="K99" t="s">
        <v>22</v>
      </c>
      <c r="L99" s="8">
        <f t="shared" si="6"/>
        <v>42180.208333333328</v>
      </c>
      <c r="M99">
        <v>1435208400</v>
      </c>
      <c r="N99" s="8">
        <f t="shared" si="7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 s="4">
        <f t="shared" si="5"/>
        <v>3.7024672999301997E-2</v>
      </c>
      <c r="I100">
        <v>1220</v>
      </c>
      <c r="J100" t="s">
        <v>26</v>
      </c>
      <c r="K100" t="s">
        <v>27</v>
      </c>
      <c r="L100" s="8">
        <f t="shared" si="6"/>
        <v>42212.208333333328</v>
      </c>
      <c r="M100">
        <v>1437973200</v>
      </c>
      <c r="N100" s="8">
        <f t="shared" si="7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 s="4">
        <f t="shared" si="5"/>
        <v>1.0969165942077454E-2</v>
      </c>
      <c r="I101">
        <v>164</v>
      </c>
      <c r="J101" t="s">
        <v>21</v>
      </c>
      <c r="K101" t="s">
        <v>22</v>
      </c>
      <c r="L101" s="8">
        <f t="shared" si="6"/>
        <v>41968.25</v>
      </c>
      <c r="M101">
        <v>1416895200</v>
      </c>
      <c r="N101" s="8">
        <f t="shared" si="7"/>
        <v>41997.25</v>
      </c>
      <c r="O101">
        <v>1419400800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 s="4">
        <f t="shared" si="5"/>
        <v>1</v>
      </c>
      <c r="I102">
        <v>1</v>
      </c>
      <c r="J102" t="s">
        <v>21</v>
      </c>
      <c r="K102" t="s">
        <v>22</v>
      </c>
      <c r="L102" s="8">
        <f t="shared" si="6"/>
        <v>40835.208333333336</v>
      </c>
      <c r="M102">
        <v>1319000400</v>
      </c>
      <c r="N102" s="8">
        <f t="shared" si="7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 s="4">
        <f t="shared" si="5"/>
        <v>1.7839660611334712E-2</v>
      </c>
      <c r="I103">
        <v>164</v>
      </c>
      <c r="J103" t="s">
        <v>21</v>
      </c>
      <c r="K103" t="s">
        <v>22</v>
      </c>
      <c r="L103" s="8">
        <f t="shared" si="6"/>
        <v>42056.25</v>
      </c>
      <c r="M103">
        <v>1424498400</v>
      </c>
      <c r="N103" s="8">
        <f t="shared" si="7"/>
        <v>42063.25</v>
      </c>
      <c r="O103">
        <v>1425103200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 s="4">
        <f t="shared" si="5"/>
        <v>3.223949337938975E-2</v>
      </c>
      <c r="I104">
        <v>336</v>
      </c>
      <c r="J104" t="s">
        <v>21</v>
      </c>
      <c r="K104" t="s">
        <v>22</v>
      </c>
      <c r="L104" s="8">
        <f t="shared" si="6"/>
        <v>43234.208333333328</v>
      </c>
      <c r="M104">
        <v>1526274000</v>
      </c>
      <c r="N104" s="8">
        <f t="shared" si="7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 s="4">
        <f t="shared" si="5"/>
        <v>1.5034538805363673E-2</v>
      </c>
      <c r="I105">
        <v>37</v>
      </c>
      <c r="J105" t="s">
        <v>107</v>
      </c>
      <c r="K105" t="s">
        <v>108</v>
      </c>
      <c r="L105" s="8">
        <f t="shared" si="6"/>
        <v>40475.208333333336</v>
      </c>
      <c r="M105">
        <v>1287896400</v>
      </c>
      <c r="N105" s="8">
        <f t="shared" si="7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 s="4">
        <f t="shared" si="5"/>
        <v>1.1235296530948348E-2</v>
      </c>
      <c r="I106">
        <v>1917</v>
      </c>
      <c r="J106" t="s">
        <v>21</v>
      </c>
      <c r="K106" t="s">
        <v>22</v>
      </c>
      <c r="L106" s="8">
        <f t="shared" si="6"/>
        <v>42878.208333333328</v>
      </c>
      <c r="M106">
        <v>1495515600</v>
      </c>
      <c r="N106" s="8">
        <f t="shared" si="7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 s="4">
        <f t="shared" si="5"/>
        <v>9.6652762234204909E-3</v>
      </c>
      <c r="I107">
        <v>95</v>
      </c>
      <c r="J107" t="s">
        <v>21</v>
      </c>
      <c r="K107" t="s">
        <v>22</v>
      </c>
      <c r="L107" s="8">
        <f t="shared" si="6"/>
        <v>41366.208333333336</v>
      </c>
      <c r="M107">
        <v>1364878800</v>
      </c>
      <c r="N107" s="8">
        <f t="shared" si="7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 s="4">
        <f t="shared" si="5"/>
        <v>1.0495501927745251E-2</v>
      </c>
      <c r="I108">
        <v>147</v>
      </c>
      <c r="J108" t="s">
        <v>21</v>
      </c>
      <c r="K108" t="s">
        <v>22</v>
      </c>
      <c r="L108" s="8">
        <f t="shared" si="6"/>
        <v>43716.208333333328</v>
      </c>
      <c r="M108">
        <v>1567918800</v>
      </c>
      <c r="N108" s="8">
        <f t="shared" si="7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 s="4">
        <f t="shared" si="5"/>
        <v>1.3176037996016547E-2</v>
      </c>
      <c r="I109">
        <v>86</v>
      </c>
      <c r="J109" t="s">
        <v>21</v>
      </c>
      <c r="K109" t="s">
        <v>22</v>
      </c>
      <c r="L109" s="8">
        <f t="shared" si="6"/>
        <v>43213.208333333328</v>
      </c>
      <c r="M109">
        <v>1524459600</v>
      </c>
      <c r="N109" s="8">
        <f t="shared" si="7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 s="4">
        <f t="shared" si="5"/>
        <v>9.2955538134169551E-3</v>
      </c>
      <c r="I110">
        <v>83</v>
      </c>
      <c r="J110" t="s">
        <v>21</v>
      </c>
      <c r="K110" t="s">
        <v>22</v>
      </c>
      <c r="L110" s="8">
        <f t="shared" si="6"/>
        <v>41005.208333333336</v>
      </c>
      <c r="M110">
        <v>1333688400</v>
      </c>
      <c r="N110" s="8">
        <f t="shared" si="7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 s="4">
        <f t="shared" si="5"/>
        <v>1.948684637869438E-2</v>
      </c>
      <c r="I111">
        <v>60</v>
      </c>
      <c r="J111" t="s">
        <v>21</v>
      </c>
      <c r="K111" t="s">
        <v>22</v>
      </c>
      <c r="L111" s="8">
        <f t="shared" si="6"/>
        <v>41651.25</v>
      </c>
      <c r="M111">
        <v>1389506400</v>
      </c>
      <c r="N111" s="8">
        <f t="shared" si="7"/>
        <v>41653.25</v>
      </c>
      <c r="O111">
        <v>1389679200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 s="4">
        <f t="shared" si="5"/>
        <v>1.389214812033604E-2</v>
      </c>
      <c r="I112">
        <v>296</v>
      </c>
      <c r="J112" t="s">
        <v>21</v>
      </c>
      <c r="K112" t="s">
        <v>22</v>
      </c>
      <c r="L112" s="8">
        <f t="shared" si="6"/>
        <v>43354.208333333328</v>
      </c>
      <c r="M112">
        <v>1536642000</v>
      </c>
      <c r="N112" s="8">
        <f t="shared" si="7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 s="4">
        <f t="shared" si="5"/>
        <v>9.1781733262732007E-3</v>
      </c>
      <c r="I113">
        <v>676</v>
      </c>
      <c r="J113" t="s">
        <v>21</v>
      </c>
      <c r="K113" t="s">
        <v>22</v>
      </c>
      <c r="L113" s="8">
        <f t="shared" si="6"/>
        <v>41174.208333333336</v>
      </c>
      <c r="M113">
        <v>1348290000</v>
      </c>
      <c r="N113" s="8">
        <f t="shared" si="7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 s="4">
        <f t="shared" si="5"/>
        <v>2.8571428571428571E-2</v>
      </c>
      <c r="I114">
        <v>361</v>
      </c>
      <c r="J114" t="s">
        <v>26</v>
      </c>
      <c r="K114" t="s">
        <v>27</v>
      </c>
      <c r="L114" s="8">
        <f t="shared" si="6"/>
        <v>41875.208333333336</v>
      </c>
      <c r="M114">
        <v>1408856400</v>
      </c>
      <c r="N114" s="8">
        <f t="shared" si="7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 s="4">
        <f t="shared" si="5"/>
        <v>1.0533086757256574E-2</v>
      </c>
      <c r="I115">
        <v>131</v>
      </c>
      <c r="J115" t="s">
        <v>21</v>
      </c>
      <c r="K115" t="s">
        <v>22</v>
      </c>
      <c r="L115" s="8">
        <f t="shared" si="6"/>
        <v>42990.208333333328</v>
      </c>
      <c r="M115">
        <v>1505192400</v>
      </c>
      <c r="N115" s="8">
        <f t="shared" si="7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 s="4">
        <f t="shared" si="5"/>
        <v>9.1198610306890554E-3</v>
      </c>
      <c r="I116">
        <v>126</v>
      </c>
      <c r="J116" t="s">
        <v>21</v>
      </c>
      <c r="K116" t="s">
        <v>22</v>
      </c>
      <c r="L116" s="8">
        <f t="shared" si="6"/>
        <v>43564.208333333328</v>
      </c>
      <c r="M116">
        <v>1554786000</v>
      </c>
      <c r="N116" s="8">
        <f t="shared" si="7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 s="4">
        <f t="shared" si="5"/>
        <v>2.2726334759461283E-2</v>
      </c>
      <c r="I117">
        <v>3304</v>
      </c>
      <c r="J117" t="s">
        <v>107</v>
      </c>
      <c r="K117" t="s">
        <v>108</v>
      </c>
      <c r="L117" s="8">
        <f t="shared" si="6"/>
        <v>43056.25</v>
      </c>
      <c r="M117">
        <v>1510898400</v>
      </c>
      <c r="N117" s="8">
        <f t="shared" si="7"/>
        <v>43091.25</v>
      </c>
      <c r="O117">
        <v>1513922400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 s="4">
        <f t="shared" si="5"/>
        <v>1.1521464646464646E-2</v>
      </c>
      <c r="I118">
        <v>73</v>
      </c>
      <c r="J118" t="s">
        <v>21</v>
      </c>
      <c r="K118" t="s">
        <v>22</v>
      </c>
      <c r="L118" s="8">
        <f t="shared" si="6"/>
        <v>42265.208333333328</v>
      </c>
      <c r="M118">
        <v>1442552400</v>
      </c>
      <c r="N118" s="8">
        <f t="shared" si="7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 s="4">
        <f t="shared" si="5"/>
        <v>3.226563416637334E-2</v>
      </c>
      <c r="I119">
        <v>275</v>
      </c>
      <c r="J119" t="s">
        <v>21</v>
      </c>
      <c r="K119" t="s">
        <v>22</v>
      </c>
      <c r="L119" s="8">
        <f t="shared" si="6"/>
        <v>40808.208333333336</v>
      </c>
      <c r="M119">
        <v>1316667600</v>
      </c>
      <c r="N119" s="8">
        <f t="shared" si="7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 s="4">
        <f t="shared" si="5"/>
        <v>1.0549519760667611E-2</v>
      </c>
      <c r="I120">
        <v>67</v>
      </c>
      <c r="J120" t="s">
        <v>21</v>
      </c>
      <c r="K120" t="s">
        <v>22</v>
      </c>
      <c r="L120" s="8">
        <f t="shared" si="6"/>
        <v>41665.25</v>
      </c>
      <c r="M120">
        <v>1390716000</v>
      </c>
      <c r="N120" s="8">
        <f t="shared" si="7"/>
        <v>41671.25</v>
      </c>
      <c r="O120">
        <v>1391234400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 s="4">
        <f t="shared" si="5"/>
        <v>1.4328247115742463E-2</v>
      </c>
      <c r="I121">
        <v>154</v>
      </c>
      <c r="J121" t="s">
        <v>21</v>
      </c>
      <c r="K121" t="s">
        <v>22</v>
      </c>
      <c r="L121" s="8">
        <f t="shared" si="6"/>
        <v>41806.208333333336</v>
      </c>
      <c r="M121">
        <v>1402894800</v>
      </c>
      <c r="N121" s="8">
        <f t="shared" si="7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 s="4">
        <f t="shared" si="5"/>
        <v>1.5872167592988456E-2</v>
      </c>
      <c r="I122">
        <v>1782</v>
      </c>
      <c r="J122" t="s">
        <v>21</v>
      </c>
      <c r="K122" t="s">
        <v>22</v>
      </c>
      <c r="L122" s="8">
        <f t="shared" si="6"/>
        <v>42111.208333333328</v>
      </c>
      <c r="M122">
        <v>1429246800</v>
      </c>
      <c r="N122" s="8">
        <f t="shared" si="7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 s="4">
        <f t="shared" si="5"/>
        <v>9.088072785096768E-3</v>
      </c>
      <c r="I123">
        <v>903</v>
      </c>
      <c r="J123" t="s">
        <v>21</v>
      </c>
      <c r="K123" t="s">
        <v>22</v>
      </c>
      <c r="L123" s="8">
        <f t="shared" si="6"/>
        <v>41917.208333333336</v>
      </c>
      <c r="M123">
        <v>1412485200</v>
      </c>
      <c r="N123" s="8">
        <f t="shared" si="7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 s="4">
        <f t="shared" si="5"/>
        <v>3.8464595991141902E-2</v>
      </c>
      <c r="I124">
        <v>3387</v>
      </c>
      <c r="J124" t="s">
        <v>21</v>
      </c>
      <c r="K124" t="s">
        <v>22</v>
      </c>
      <c r="L124" s="8">
        <f t="shared" si="6"/>
        <v>41970.25</v>
      </c>
      <c r="M124">
        <v>1417068000</v>
      </c>
      <c r="N124" s="8">
        <f t="shared" si="7"/>
        <v>41997.25</v>
      </c>
      <c r="O124">
        <v>1419400800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 s="4">
        <f t="shared" si="5"/>
        <v>2.000483500543938E-2</v>
      </c>
      <c r="I125">
        <v>662</v>
      </c>
      <c r="J125" t="s">
        <v>15</v>
      </c>
      <c r="K125" t="s">
        <v>16</v>
      </c>
      <c r="L125" s="8">
        <f t="shared" si="6"/>
        <v>42332.25</v>
      </c>
      <c r="M125">
        <v>1448344800</v>
      </c>
      <c r="N125" s="8">
        <f t="shared" si="7"/>
        <v>42335.25</v>
      </c>
      <c r="O125">
        <v>1448604000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 s="4">
        <f t="shared" si="5"/>
        <v>9.8305793766994345E-3</v>
      </c>
      <c r="I126">
        <v>94</v>
      </c>
      <c r="J126" t="s">
        <v>107</v>
      </c>
      <c r="K126" t="s">
        <v>108</v>
      </c>
      <c r="L126" s="8">
        <f t="shared" si="6"/>
        <v>43598.208333333328</v>
      </c>
      <c r="M126">
        <v>1557723600</v>
      </c>
      <c r="N126" s="8">
        <f t="shared" si="7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 s="4">
        <f t="shared" si="5"/>
        <v>2.1238938053097345E-2</v>
      </c>
      <c r="I127">
        <v>180</v>
      </c>
      <c r="J127" t="s">
        <v>21</v>
      </c>
      <c r="K127" t="s">
        <v>22</v>
      </c>
      <c r="L127" s="8">
        <f t="shared" si="6"/>
        <v>43362.208333333328</v>
      </c>
      <c r="M127">
        <v>1537333200</v>
      </c>
      <c r="N127" s="8">
        <f t="shared" si="7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 s="4">
        <f t="shared" si="5"/>
        <v>1.1117974058060531E-2</v>
      </c>
      <c r="I128">
        <v>774</v>
      </c>
      <c r="J128" t="s">
        <v>21</v>
      </c>
      <c r="K128" t="s">
        <v>22</v>
      </c>
      <c r="L128" s="8">
        <f t="shared" si="6"/>
        <v>42596.208333333328</v>
      </c>
      <c r="M128">
        <v>1471150800</v>
      </c>
      <c r="N128" s="8">
        <f t="shared" si="7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 s="4">
        <f t="shared" si="5"/>
        <v>1.2663237039968342E-2</v>
      </c>
      <c r="I129">
        <v>672</v>
      </c>
      <c r="J129" t="s">
        <v>15</v>
      </c>
      <c r="K129" t="s">
        <v>16</v>
      </c>
      <c r="L129" s="8">
        <f t="shared" si="6"/>
        <v>40310.208333333336</v>
      </c>
      <c r="M129">
        <v>1273640400</v>
      </c>
      <c r="N129" s="8">
        <f t="shared" si="7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 s="4">
        <f t="shared" si="5"/>
        <v>1.2489435627758476E-2</v>
      </c>
      <c r="I130">
        <v>532</v>
      </c>
      <c r="J130" t="s">
        <v>21</v>
      </c>
      <c r="K130" t="s">
        <v>22</v>
      </c>
      <c r="L130" s="8">
        <f t="shared" si="6"/>
        <v>40417.208333333336</v>
      </c>
      <c r="M130">
        <v>1282885200</v>
      </c>
      <c r="N130" s="8">
        <f t="shared" si="7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E131/D131*100</f>
        <v>3.202693602693603</v>
      </c>
      <c r="G131" t="s">
        <v>74</v>
      </c>
      <c r="H131" s="4">
        <f t="shared" ref="H131:H194" si="9">IFERROR(I131/E131,0)</f>
        <v>1.1564339781328847E-2</v>
      </c>
      <c r="I131">
        <v>55</v>
      </c>
      <c r="J131" t="s">
        <v>26</v>
      </c>
      <c r="K131" t="s">
        <v>27</v>
      </c>
      <c r="L131" s="8">
        <f t="shared" ref="L131:L194" si="10">(((M131/60)/60)/24)+DATE(1970,1,1)</f>
        <v>42038.25</v>
      </c>
      <c r="M131">
        <v>1422943200</v>
      </c>
      <c r="N131" s="8">
        <f t="shared" ref="N131:N194" si="11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 s="4">
        <f t="shared" si="9"/>
        <v>3.5711892797319934E-2</v>
      </c>
      <c r="I132">
        <v>533</v>
      </c>
      <c r="J132" t="s">
        <v>36</v>
      </c>
      <c r="K132" t="s">
        <v>37</v>
      </c>
      <c r="L132" s="8">
        <f t="shared" si="10"/>
        <v>40842.208333333336</v>
      </c>
      <c r="M132">
        <v>1319605200</v>
      </c>
      <c r="N132" s="8">
        <f t="shared" si="11"/>
        <v>40858.25</v>
      </c>
      <c r="O132">
        <v>1320991200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 s="4">
        <f t="shared" si="9"/>
        <v>1.4706590575260661E-2</v>
      </c>
      <c r="I133">
        <v>2443</v>
      </c>
      <c r="J133" t="s">
        <v>40</v>
      </c>
      <c r="K133" t="s">
        <v>41</v>
      </c>
      <c r="L133" s="8">
        <f t="shared" si="10"/>
        <v>41607.25</v>
      </c>
      <c r="M133">
        <v>1385704800</v>
      </c>
      <c r="N133" s="8">
        <f t="shared" si="11"/>
        <v>41620.25</v>
      </c>
      <c r="O133">
        <v>1386828000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 s="4">
        <f t="shared" si="9"/>
        <v>2.3213354199269693E-2</v>
      </c>
      <c r="I134">
        <v>89</v>
      </c>
      <c r="J134" t="s">
        <v>21</v>
      </c>
      <c r="K134" t="s">
        <v>22</v>
      </c>
      <c r="L134" s="8">
        <f t="shared" si="10"/>
        <v>43112.25</v>
      </c>
      <c r="M134">
        <v>1515736800</v>
      </c>
      <c r="N134" s="8">
        <f t="shared" si="11"/>
        <v>43128.25</v>
      </c>
      <c r="O134">
        <v>1517119200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 s="4">
        <f t="shared" si="9"/>
        <v>1.136932427601001E-2</v>
      </c>
      <c r="I135">
        <v>159</v>
      </c>
      <c r="J135" t="s">
        <v>21</v>
      </c>
      <c r="K135" t="s">
        <v>22</v>
      </c>
      <c r="L135" s="8">
        <f t="shared" si="10"/>
        <v>40767.208333333336</v>
      </c>
      <c r="M135">
        <v>1313125200</v>
      </c>
      <c r="N135" s="8">
        <f t="shared" si="11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 s="4">
        <f t="shared" si="9"/>
        <v>1.0527730490099453E-2</v>
      </c>
      <c r="I136">
        <v>940</v>
      </c>
      <c r="J136" t="s">
        <v>98</v>
      </c>
      <c r="K136" t="s">
        <v>99</v>
      </c>
      <c r="L136" s="8">
        <f t="shared" si="10"/>
        <v>40713.208333333336</v>
      </c>
      <c r="M136">
        <v>1308459600</v>
      </c>
      <c r="N136" s="8">
        <f t="shared" si="11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 s="4">
        <f t="shared" si="9"/>
        <v>2.131924198250729E-2</v>
      </c>
      <c r="I137">
        <v>117</v>
      </c>
      <c r="J137" t="s">
        <v>21</v>
      </c>
      <c r="K137" t="s">
        <v>22</v>
      </c>
      <c r="L137" s="8">
        <f t="shared" si="10"/>
        <v>41340.25</v>
      </c>
      <c r="M137">
        <v>1362636000</v>
      </c>
      <c r="N137" s="8">
        <f t="shared" si="11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 s="4">
        <f t="shared" si="9"/>
        <v>2.1315692760014701E-2</v>
      </c>
      <c r="I138">
        <v>58</v>
      </c>
      <c r="J138" t="s">
        <v>21</v>
      </c>
      <c r="K138" t="s">
        <v>22</v>
      </c>
      <c r="L138" s="8">
        <f t="shared" si="10"/>
        <v>41797.208333333336</v>
      </c>
      <c r="M138">
        <v>1402117200</v>
      </c>
      <c r="N138" s="8">
        <f t="shared" si="11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 s="4">
        <f t="shared" si="9"/>
        <v>1.0611205432937181E-2</v>
      </c>
      <c r="I139">
        <v>50</v>
      </c>
      <c r="J139" t="s">
        <v>21</v>
      </c>
      <c r="K139" t="s">
        <v>22</v>
      </c>
      <c r="L139" s="8">
        <f t="shared" si="10"/>
        <v>40457.208333333336</v>
      </c>
      <c r="M139">
        <v>1286341200</v>
      </c>
      <c r="N139" s="8">
        <f t="shared" si="11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 s="4">
        <f t="shared" si="9"/>
        <v>1.2478298611111112E-2</v>
      </c>
      <c r="I140">
        <v>115</v>
      </c>
      <c r="J140" t="s">
        <v>21</v>
      </c>
      <c r="K140" t="s">
        <v>22</v>
      </c>
      <c r="L140" s="8">
        <f t="shared" si="10"/>
        <v>41180.208333333336</v>
      </c>
      <c r="M140">
        <v>1348808400</v>
      </c>
      <c r="N140" s="8">
        <f t="shared" si="11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 s="4">
        <f t="shared" si="9"/>
        <v>1.6938584640964358E-2</v>
      </c>
      <c r="I141">
        <v>326</v>
      </c>
      <c r="J141" t="s">
        <v>21</v>
      </c>
      <c r="K141" t="s">
        <v>22</v>
      </c>
      <c r="L141" s="8">
        <f t="shared" si="10"/>
        <v>42115.208333333328</v>
      </c>
      <c r="M141">
        <v>1429592400</v>
      </c>
      <c r="N141" s="8">
        <f t="shared" si="11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 s="4">
        <f t="shared" si="9"/>
        <v>1.5153984031285645E-2</v>
      </c>
      <c r="I142">
        <v>186</v>
      </c>
      <c r="J142" t="s">
        <v>21</v>
      </c>
      <c r="K142" t="s">
        <v>22</v>
      </c>
      <c r="L142" s="8">
        <f t="shared" si="10"/>
        <v>43156.25</v>
      </c>
      <c r="M142">
        <v>1519538400</v>
      </c>
      <c r="N142" s="8">
        <f t="shared" si="11"/>
        <v>43161.25</v>
      </c>
      <c r="O142">
        <v>1519970400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 s="4">
        <f t="shared" si="9"/>
        <v>1.6395450300812884E-2</v>
      </c>
      <c r="I143">
        <v>1071</v>
      </c>
      <c r="J143" t="s">
        <v>21</v>
      </c>
      <c r="K143" t="s">
        <v>22</v>
      </c>
      <c r="L143" s="8">
        <f t="shared" si="10"/>
        <v>42167.208333333328</v>
      </c>
      <c r="M143">
        <v>1434085200</v>
      </c>
      <c r="N143" s="8">
        <f t="shared" si="11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 s="4">
        <f t="shared" si="9"/>
        <v>1.0172143974960876E-2</v>
      </c>
      <c r="I144">
        <v>117</v>
      </c>
      <c r="J144" t="s">
        <v>21</v>
      </c>
      <c r="K144" t="s">
        <v>22</v>
      </c>
      <c r="L144" s="8">
        <f t="shared" si="10"/>
        <v>41005.208333333336</v>
      </c>
      <c r="M144">
        <v>1333688400</v>
      </c>
      <c r="N144" s="8">
        <f t="shared" si="11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 s="4">
        <f t="shared" si="9"/>
        <v>9.5602294455066923E-3</v>
      </c>
      <c r="I145">
        <v>70</v>
      </c>
      <c r="J145" t="s">
        <v>21</v>
      </c>
      <c r="K145" t="s">
        <v>22</v>
      </c>
      <c r="L145" s="8">
        <f t="shared" si="10"/>
        <v>40357.208333333336</v>
      </c>
      <c r="M145">
        <v>1277701200</v>
      </c>
      <c r="N145" s="8">
        <f t="shared" si="11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 s="4">
        <f t="shared" si="9"/>
        <v>1.1618900077459334E-2</v>
      </c>
      <c r="I146">
        <v>135</v>
      </c>
      <c r="J146" t="s">
        <v>21</v>
      </c>
      <c r="K146" t="s">
        <v>22</v>
      </c>
      <c r="L146" s="8">
        <f t="shared" si="10"/>
        <v>43633.208333333328</v>
      </c>
      <c r="M146">
        <v>1560747600</v>
      </c>
      <c r="N146" s="8">
        <f t="shared" si="11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 s="4">
        <f t="shared" si="9"/>
        <v>1.298877012582871E-2</v>
      </c>
      <c r="I147">
        <v>768</v>
      </c>
      <c r="J147" t="s">
        <v>98</v>
      </c>
      <c r="K147" t="s">
        <v>99</v>
      </c>
      <c r="L147" s="8">
        <f t="shared" si="10"/>
        <v>41889.208333333336</v>
      </c>
      <c r="M147">
        <v>1410066000</v>
      </c>
      <c r="N147" s="8">
        <f t="shared" si="11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 s="4">
        <f t="shared" si="9"/>
        <v>3.3596837944664032E-2</v>
      </c>
      <c r="I148">
        <v>51</v>
      </c>
      <c r="J148" t="s">
        <v>21</v>
      </c>
      <c r="K148" t="s">
        <v>22</v>
      </c>
      <c r="L148" s="8">
        <f t="shared" si="10"/>
        <v>40855.25</v>
      </c>
      <c r="M148">
        <v>1320732000</v>
      </c>
      <c r="N148" s="8">
        <f t="shared" si="11"/>
        <v>40875.25</v>
      </c>
      <c r="O148">
        <v>1322460000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 s="4">
        <f t="shared" si="9"/>
        <v>2.1313055585305773E-2</v>
      </c>
      <c r="I149">
        <v>199</v>
      </c>
      <c r="J149" t="s">
        <v>21</v>
      </c>
      <c r="K149" t="s">
        <v>22</v>
      </c>
      <c r="L149" s="8">
        <f t="shared" si="10"/>
        <v>42534.208333333328</v>
      </c>
      <c r="M149">
        <v>1465794000</v>
      </c>
      <c r="N149" s="8">
        <f t="shared" si="11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 s="4">
        <f t="shared" si="9"/>
        <v>9.506885828520658E-3</v>
      </c>
      <c r="I150">
        <v>107</v>
      </c>
      <c r="J150" t="s">
        <v>21</v>
      </c>
      <c r="K150" t="s">
        <v>22</v>
      </c>
      <c r="L150" s="8">
        <f t="shared" si="10"/>
        <v>42941.208333333328</v>
      </c>
      <c r="M150">
        <v>1500958800</v>
      </c>
      <c r="N150" s="8">
        <f t="shared" si="11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 s="4">
        <f t="shared" si="9"/>
        <v>1.4304577464788732E-2</v>
      </c>
      <c r="I151">
        <v>195</v>
      </c>
      <c r="J151" t="s">
        <v>21</v>
      </c>
      <c r="K151" t="s">
        <v>22</v>
      </c>
      <c r="L151" s="8">
        <f t="shared" si="10"/>
        <v>41275.25</v>
      </c>
      <c r="M151">
        <v>1357020000</v>
      </c>
      <c r="N151" s="8">
        <f t="shared" si="11"/>
        <v>41327.25</v>
      </c>
      <c r="O151">
        <v>1361512800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 s="4">
        <f t="shared" si="9"/>
        <v>1</v>
      </c>
      <c r="I152">
        <v>1</v>
      </c>
      <c r="J152" t="s">
        <v>21</v>
      </c>
      <c r="K152" t="s">
        <v>22</v>
      </c>
      <c r="L152" s="8">
        <f t="shared" si="10"/>
        <v>43450.25</v>
      </c>
      <c r="M152">
        <v>1544940000</v>
      </c>
      <c r="N152" s="8">
        <f t="shared" si="11"/>
        <v>43451.25</v>
      </c>
      <c r="O152">
        <v>1545026400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 s="4">
        <f t="shared" si="9"/>
        <v>1.666344832286425E-2</v>
      </c>
      <c r="I153">
        <v>1467</v>
      </c>
      <c r="J153" t="s">
        <v>21</v>
      </c>
      <c r="K153" t="s">
        <v>22</v>
      </c>
      <c r="L153" s="8">
        <f t="shared" si="10"/>
        <v>41799.208333333336</v>
      </c>
      <c r="M153">
        <v>1402290000</v>
      </c>
      <c r="N153" s="8">
        <f t="shared" si="11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 s="4">
        <f t="shared" si="9"/>
        <v>1.9228469069845593E-2</v>
      </c>
      <c r="I154">
        <v>3376</v>
      </c>
      <c r="J154" t="s">
        <v>21</v>
      </c>
      <c r="K154" t="s">
        <v>22</v>
      </c>
      <c r="L154" s="8">
        <f t="shared" si="10"/>
        <v>42783.25</v>
      </c>
      <c r="M154">
        <v>1487311200</v>
      </c>
      <c r="N154" s="8">
        <f t="shared" si="11"/>
        <v>42790.25</v>
      </c>
      <c r="O154">
        <v>1487916000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 s="4">
        <f t="shared" si="9"/>
        <v>3.2257881348232945E-2</v>
      </c>
      <c r="I155">
        <v>5681</v>
      </c>
      <c r="J155" t="s">
        <v>21</v>
      </c>
      <c r="K155" t="s">
        <v>22</v>
      </c>
      <c r="L155" s="8">
        <f t="shared" si="10"/>
        <v>41201.208333333336</v>
      </c>
      <c r="M155">
        <v>1350622800</v>
      </c>
      <c r="N155" s="8">
        <f t="shared" si="11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 s="4">
        <f t="shared" si="9"/>
        <v>1.052160953800298E-2</v>
      </c>
      <c r="I156">
        <v>1059</v>
      </c>
      <c r="J156" t="s">
        <v>21</v>
      </c>
      <c r="K156" t="s">
        <v>22</v>
      </c>
      <c r="L156" s="8">
        <f t="shared" si="10"/>
        <v>42502.208333333328</v>
      </c>
      <c r="M156">
        <v>1463029200</v>
      </c>
      <c r="N156" s="8">
        <f t="shared" si="11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 s="4">
        <f t="shared" si="9"/>
        <v>1.3163407051352723E-2</v>
      </c>
      <c r="I157">
        <v>1194</v>
      </c>
      <c r="J157" t="s">
        <v>21</v>
      </c>
      <c r="K157" t="s">
        <v>22</v>
      </c>
      <c r="L157" s="8">
        <f t="shared" si="10"/>
        <v>40262.208333333336</v>
      </c>
      <c r="M157">
        <v>1269493200</v>
      </c>
      <c r="N157" s="8">
        <f t="shared" si="11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 s="4">
        <f t="shared" si="9"/>
        <v>1.4081890465928512E-2</v>
      </c>
      <c r="I158">
        <v>379</v>
      </c>
      <c r="J158" t="s">
        <v>26</v>
      </c>
      <c r="K158" t="s">
        <v>27</v>
      </c>
      <c r="L158" s="8">
        <f t="shared" si="10"/>
        <v>43743.208333333328</v>
      </c>
      <c r="M158">
        <v>1570251600</v>
      </c>
      <c r="N158" s="8">
        <f t="shared" si="11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 s="4">
        <f t="shared" si="9"/>
        <v>1.3562386980108499E-2</v>
      </c>
      <c r="I159">
        <v>30</v>
      </c>
      <c r="J159" t="s">
        <v>26</v>
      </c>
      <c r="K159" t="s">
        <v>27</v>
      </c>
      <c r="L159" s="8">
        <f t="shared" si="10"/>
        <v>41638.25</v>
      </c>
      <c r="M159">
        <v>1388383200</v>
      </c>
      <c r="N159" s="8">
        <f t="shared" si="11"/>
        <v>41650.25</v>
      </c>
      <c r="O159">
        <v>1389420000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 s="4">
        <f t="shared" si="9"/>
        <v>8.8362068965517244E-3</v>
      </c>
      <c r="I160">
        <v>41</v>
      </c>
      <c r="J160" t="s">
        <v>21</v>
      </c>
      <c r="K160" t="s">
        <v>22</v>
      </c>
      <c r="L160" s="8">
        <f t="shared" si="10"/>
        <v>42346.25</v>
      </c>
      <c r="M160">
        <v>1449554400</v>
      </c>
      <c r="N160" s="8">
        <f t="shared" si="11"/>
        <v>42347.25</v>
      </c>
      <c r="O160">
        <v>1449640800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 s="4">
        <f t="shared" si="9"/>
        <v>9.5229628390038797E-3</v>
      </c>
      <c r="I161">
        <v>1821</v>
      </c>
      <c r="J161" t="s">
        <v>21</v>
      </c>
      <c r="K161" t="s">
        <v>22</v>
      </c>
      <c r="L161" s="8">
        <f t="shared" si="10"/>
        <v>43551.208333333328</v>
      </c>
      <c r="M161">
        <v>1553662800</v>
      </c>
      <c r="N161" s="8">
        <f t="shared" si="11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 s="4">
        <f t="shared" si="9"/>
        <v>1.2629957643434732E-2</v>
      </c>
      <c r="I162">
        <v>164</v>
      </c>
      <c r="J162" t="s">
        <v>21</v>
      </c>
      <c r="K162" t="s">
        <v>22</v>
      </c>
      <c r="L162" s="8">
        <f t="shared" si="10"/>
        <v>43582.208333333328</v>
      </c>
      <c r="M162">
        <v>1556341200</v>
      </c>
      <c r="N162" s="8">
        <f t="shared" si="11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 s="4">
        <f t="shared" si="9"/>
        <v>1.7441860465116279E-2</v>
      </c>
      <c r="I163">
        <v>75</v>
      </c>
      <c r="J163" t="s">
        <v>21</v>
      </c>
      <c r="K163" t="s">
        <v>22</v>
      </c>
      <c r="L163" s="8">
        <f t="shared" si="10"/>
        <v>42270.208333333328</v>
      </c>
      <c r="M163">
        <v>1442984400</v>
      </c>
      <c r="N163" s="8">
        <f t="shared" si="11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 s="4">
        <f t="shared" si="9"/>
        <v>1.7188526384935406E-2</v>
      </c>
      <c r="I164">
        <v>157</v>
      </c>
      <c r="J164" t="s">
        <v>98</v>
      </c>
      <c r="K164" t="s">
        <v>99</v>
      </c>
      <c r="L164" s="8">
        <f t="shared" si="10"/>
        <v>43442.25</v>
      </c>
      <c r="M164">
        <v>1544248800</v>
      </c>
      <c r="N164" s="8">
        <f t="shared" si="11"/>
        <v>43472.25</v>
      </c>
      <c r="O164">
        <v>1546840800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 s="4">
        <f t="shared" si="9"/>
        <v>2.7752707581227436E-2</v>
      </c>
      <c r="I165">
        <v>246</v>
      </c>
      <c r="J165" t="s">
        <v>21</v>
      </c>
      <c r="K165" t="s">
        <v>22</v>
      </c>
      <c r="L165" s="8">
        <f t="shared" si="10"/>
        <v>43028.208333333328</v>
      </c>
      <c r="M165">
        <v>1508475600</v>
      </c>
      <c r="N165" s="8">
        <f t="shared" si="11"/>
        <v>43077.25</v>
      </c>
      <c r="O165">
        <v>1512712800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 s="4">
        <f t="shared" si="9"/>
        <v>9.2600577095287052E-3</v>
      </c>
      <c r="I166">
        <v>1396</v>
      </c>
      <c r="J166" t="s">
        <v>21</v>
      </c>
      <c r="K166" t="s">
        <v>22</v>
      </c>
      <c r="L166" s="8">
        <f t="shared" si="10"/>
        <v>43016.208333333328</v>
      </c>
      <c r="M166">
        <v>1507438800</v>
      </c>
      <c r="N166" s="8">
        <f t="shared" si="11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 s="4">
        <f t="shared" si="9"/>
        <v>2.2724181394463135E-2</v>
      </c>
      <c r="I167">
        <v>2506</v>
      </c>
      <c r="J167" t="s">
        <v>21</v>
      </c>
      <c r="K167" t="s">
        <v>22</v>
      </c>
      <c r="L167" s="8">
        <f t="shared" si="10"/>
        <v>42948.208333333328</v>
      </c>
      <c r="M167">
        <v>1501563600</v>
      </c>
      <c r="N167" s="8">
        <f t="shared" si="11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 s="4">
        <f t="shared" si="9"/>
        <v>1.8156112806012353E-2</v>
      </c>
      <c r="I168">
        <v>244</v>
      </c>
      <c r="J168" t="s">
        <v>21</v>
      </c>
      <c r="K168" t="s">
        <v>22</v>
      </c>
      <c r="L168" s="8">
        <f t="shared" si="10"/>
        <v>40534.25</v>
      </c>
      <c r="M168">
        <v>1292997600</v>
      </c>
      <c r="N168" s="8">
        <f t="shared" si="11"/>
        <v>40538.25</v>
      </c>
      <c r="O168">
        <v>1293343200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 s="4">
        <f t="shared" si="9"/>
        <v>1.3513513513513514E-2</v>
      </c>
      <c r="I169">
        <v>146</v>
      </c>
      <c r="J169" t="s">
        <v>26</v>
      </c>
      <c r="K169" t="s">
        <v>27</v>
      </c>
      <c r="L169" s="8">
        <f t="shared" si="10"/>
        <v>41435.208333333336</v>
      </c>
      <c r="M169">
        <v>1370840400</v>
      </c>
      <c r="N169" s="8">
        <f t="shared" si="11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 s="4">
        <f t="shared" si="9"/>
        <v>2.3811304759767622E-2</v>
      </c>
      <c r="I170">
        <v>955</v>
      </c>
      <c r="J170" t="s">
        <v>36</v>
      </c>
      <c r="K170" t="s">
        <v>37</v>
      </c>
      <c r="L170" s="8">
        <f t="shared" si="10"/>
        <v>43518.25</v>
      </c>
      <c r="M170">
        <v>1550815200</v>
      </c>
      <c r="N170" s="8">
        <f t="shared" si="11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 s="4">
        <f t="shared" si="9"/>
        <v>1.2822459037961361E-2</v>
      </c>
      <c r="I171">
        <v>1267</v>
      </c>
      <c r="J171" t="s">
        <v>21</v>
      </c>
      <c r="K171" t="s">
        <v>22</v>
      </c>
      <c r="L171" s="8">
        <f t="shared" si="10"/>
        <v>41077.208333333336</v>
      </c>
      <c r="M171">
        <v>1339909200</v>
      </c>
      <c r="N171" s="8">
        <f t="shared" si="11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 s="4">
        <f t="shared" si="9"/>
        <v>1.2120115774240232E-2</v>
      </c>
      <c r="I172">
        <v>67</v>
      </c>
      <c r="J172" t="s">
        <v>21</v>
      </c>
      <c r="K172" t="s">
        <v>22</v>
      </c>
      <c r="L172" s="8">
        <f t="shared" si="10"/>
        <v>42950.208333333328</v>
      </c>
      <c r="M172">
        <v>1501736400</v>
      </c>
      <c r="N172" s="8">
        <f t="shared" si="11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 s="4">
        <f t="shared" si="9"/>
        <v>9.5969289827255271E-3</v>
      </c>
      <c r="I173">
        <v>5</v>
      </c>
      <c r="J173" t="s">
        <v>21</v>
      </c>
      <c r="K173" t="s">
        <v>22</v>
      </c>
      <c r="L173" s="8">
        <f t="shared" si="10"/>
        <v>41718.208333333336</v>
      </c>
      <c r="M173">
        <v>1395291600</v>
      </c>
      <c r="N173" s="8">
        <f t="shared" si="11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 s="4">
        <f t="shared" si="9"/>
        <v>3.9215686274509803E-2</v>
      </c>
      <c r="I174">
        <v>26</v>
      </c>
      <c r="J174" t="s">
        <v>21</v>
      </c>
      <c r="K174" t="s">
        <v>22</v>
      </c>
      <c r="L174" s="8">
        <f t="shared" si="10"/>
        <v>41839.208333333336</v>
      </c>
      <c r="M174">
        <v>1405746000</v>
      </c>
      <c r="N174" s="8">
        <f t="shared" si="11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 s="4">
        <f t="shared" si="9"/>
        <v>9.9026231484124726E-3</v>
      </c>
      <c r="I175">
        <v>1561</v>
      </c>
      <c r="J175" t="s">
        <v>21</v>
      </c>
      <c r="K175" t="s">
        <v>22</v>
      </c>
      <c r="L175" s="8">
        <f t="shared" si="10"/>
        <v>41412.208333333336</v>
      </c>
      <c r="M175">
        <v>1368853200</v>
      </c>
      <c r="N175" s="8">
        <f t="shared" si="11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 s="4">
        <f t="shared" si="9"/>
        <v>8.9418777943368107E-3</v>
      </c>
      <c r="I176">
        <v>48</v>
      </c>
      <c r="J176" t="s">
        <v>21</v>
      </c>
      <c r="K176" t="s">
        <v>22</v>
      </c>
      <c r="L176" s="8">
        <f t="shared" si="10"/>
        <v>42282.208333333328</v>
      </c>
      <c r="M176">
        <v>1444021200</v>
      </c>
      <c r="N176" s="8">
        <f t="shared" si="11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 s="4">
        <f t="shared" si="9"/>
        <v>2.3810025495691018E-2</v>
      </c>
      <c r="I177">
        <v>1130</v>
      </c>
      <c r="J177" t="s">
        <v>21</v>
      </c>
      <c r="K177" t="s">
        <v>22</v>
      </c>
      <c r="L177" s="8">
        <f t="shared" si="10"/>
        <v>42613.208333333328</v>
      </c>
      <c r="M177">
        <v>1472619600</v>
      </c>
      <c r="N177" s="8">
        <f t="shared" si="11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 s="4">
        <f t="shared" si="9"/>
        <v>9.0866837090402049E-3</v>
      </c>
      <c r="I178">
        <v>782</v>
      </c>
      <c r="J178" t="s">
        <v>21</v>
      </c>
      <c r="K178" t="s">
        <v>22</v>
      </c>
      <c r="L178" s="8">
        <f t="shared" si="10"/>
        <v>42616.208333333328</v>
      </c>
      <c r="M178">
        <v>1472878800</v>
      </c>
      <c r="N178" s="8">
        <f t="shared" si="11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 s="4">
        <f t="shared" si="9"/>
        <v>1.6949991645677721E-2</v>
      </c>
      <c r="I179">
        <v>2739</v>
      </c>
      <c r="J179" t="s">
        <v>21</v>
      </c>
      <c r="K179" t="s">
        <v>22</v>
      </c>
      <c r="L179" s="8">
        <f t="shared" si="10"/>
        <v>40497.25</v>
      </c>
      <c r="M179">
        <v>1289800800</v>
      </c>
      <c r="N179" s="8">
        <f t="shared" si="11"/>
        <v>40522.25</v>
      </c>
      <c r="O179">
        <v>1291960800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 s="4">
        <f t="shared" si="9"/>
        <v>3.0316154179298397E-2</v>
      </c>
      <c r="I180">
        <v>210</v>
      </c>
      <c r="J180" t="s">
        <v>21</v>
      </c>
      <c r="K180" t="s">
        <v>22</v>
      </c>
      <c r="L180" s="8">
        <f t="shared" si="10"/>
        <v>42999.208333333328</v>
      </c>
      <c r="M180">
        <v>1505970000</v>
      </c>
      <c r="N180" s="8">
        <f t="shared" si="11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 s="4">
        <f t="shared" si="9"/>
        <v>2.2219430222696863E-2</v>
      </c>
      <c r="I181">
        <v>3537</v>
      </c>
      <c r="J181" t="s">
        <v>15</v>
      </c>
      <c r="K181" t="s">
        <v>16</v>
      </c>
      <c r="L181" s="8">
        <f t="shared" si="10"/>
        <v>41350.208333333336</v>
      </c>
      <c r="M181">
        <v>1363496400</v>
      </c>
      <c r="N181" s="8">
        <f t="shared" si="11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 s="4">
        <f t="shared" si="9"/>
        <v>1.2197804742497221E-2</v>
      </c>
      <c r="I182">
        <v>2107</v>
      </c>
      <c r="J182" t="s">
        <v>26</v>
      </c>
      <c r="K182" t="s">
        <v>27</v>
      </c>
      <c r="L182" s="8">
        <f t="shared" si="10"/>
        <v>40259.208333333336</v>
      </c>
      <c r="M182">
        <v>1269234000</v>
      </c>
      <c r="N182" s="8">
        <f t="shared" si="11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 s="4">
        <f t="shared" si="9"/>
        <v>2.5587958607714015E-2</v>
      </c>
      <c r="I183">
        <v>136</v>
      </c>
      <c r="J183" t="s">
        <v>21</v>
      </c>
      <c r="K183" t="s">
        <v>22</v>
      </c>
      <c r="L183" s="8">
        <f t="shared" si="10"/>
        <v>43012.208333333328</v>
      </c>
      <c r="M183">
        <v>1507093200</v>
      </c>
      <c r="N183" s="8">
        <f t="shared" si="11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 s="4">
        <f t="shared" si="9"/>
        <v>1.6950191570881228E-2</v>
      </c>
      <c r="I184">
        <v>3318</v>
      </c>
      <c r="J184" t="s">
        <v>36</v>
      </c>
      <c r="K184" t="s">
        <v>37</v>
      </c>
      <c r="L184" s="8">
        <f t="shared" si="10"/>
        <v>43631.208333333328</v>
      </c>
      <c r="M184">
        <v>1560574800</v>
      </c>
      <c r="N184" s="8">
        <f t="shared" si="11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 s="4">
        <f t="shared" si="9"/>
        <v>2.4397163120567375E-2</v>
      </c>
      <c r="I185">
        <v>86</v>
      </c>
      <c r="J185" t="s">
        <v>15</v>
      </c>
      <c r="K185" t="s">
        <v>16</v>
      </c>
      <c r="L185" s="8">
        <f t="shared" si="10"/>
        <v>40430.208333333336</v>
      </c>
      <c r="M185">
        <v>1284008400</v>
      </c>
      <c r="N185" s="8">
        <f t="shared" si="11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 s="4">
        <f t="shared" si="9"/>
        <v>3.2227488151658767E-2</v>
      </c>
      <c r="I186">
        <v>340</v>
      </c>
      <c r="J186" t="s">
        <v>21</v>
      </c>
      <c r="K186" t="s">
        <v>22</v>
      </c>
      <c r="L186" s="8">
        <f t="shared" si="10"/>
        <v>43588.208333333328</v>
      </c>
      <c r="M186">
        <v>1556859600</v>
      </c>
      <c r="N186" s="8">
        <f t="shared" si="11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 s="4">
        <f t="shared" si="9"/>
        <v>2.6462395543175487E-2</v>
      </c>
      <c r="I187">
        <v>19</v>
      </c>
      <c r="J187" t="s">
        <v>21</v>
      </c>
      <c r="K187" t="s">
        <v>22</v>
      </c>
      <c r="L187" s="8">
        <f t="shared" si="10"/>
        <v>43233.208333333328</v>
      </c>
      <c r="M187">
        <v>1526187600</v>
      </c>
      <c r="N187" s="8">
        <f t="shared" si="11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 s="4">
        <f t="shared" si="9"/>
        <v>3.1243388109175541E-2</v>
      </c>
      <c r="I188">
        <v>886</v>
      </c>
      <c r="J188" t="s">
        <v>21</v>
      </c>
      <c r="K188" t="s">
        <v>22</v>
      </c>
      <c r="L188" s="8">
        <f t="shared" si="10"/>
        <v>41782.208333333336</v>
      </c>
      <c r="M188">
        <v>1400821200</v>
      </c>
      <c r="N188" s="8">
        <f t="shared" si="11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 s="4">
        <f t="shared" si="9"/>
        <v>1.0420279801133079E-2</v>
      </c>
      <c r="I189">
        <v>1442</v>
      </c>
      <c r="J189" t="s">
        <v>15</v>
      </c>
      <c r="K189" t="s">
        <v>16</v>
      </c>
      <c r="L189" s="8">
        <f t="shared" si="10"/>
        <v>41328.25</v>
      </c>
      <c r="M189">
        <v>1361599200</v>
      </c>
      <c r="N189" s="8">
        <f t="shared" si="11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 s="4">
        <f t="shared" si="9"/>
        <v>1.3333333333333334E-2</v>
      </c>
      <c r="I190">
        <v>35</v>
      </c>
      <c r="J190" t="s">
        <v>107</v>
      </c>
      <c r="K190" t="s">
        <v>108</v>
      </c>
      <c r="L190" s="8">
        <f t="shared" si="10"/>
        <v>41975.25</v>
      </c>
      <c r="M190">
        <v>1417500000</v>
      </c>
      <c r="N190" s="8">
        <f t="shared" si="11"/>
        <v>41976.25</v>
      </c>
      <c r="O190">
        <v>1417586400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 s="4">
        <f t="shared" si="9"/>
        <v>9.7991289663141058E-3</v>
      </c>
      <c r="I191">
        <v>441</v>
      </c>
      <c r="J191" t="s">
        <v>21</v>
      </c>
      <c r="K191" t="s">
        <v>22</v>
      </c>
      <c r="L191" s="8">
        <f t="shared" si="10"/>
        <v>42433.25</v>
      </c>
      <c r="M191">
        <v>1457071200</v>
      </c>
      <c r="N191" s="8">
        <f t="shared" si="11"/>
        <v>42433.25</v>
      </c>
      <c r="O191">
        <v>1457071200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 s="4">
        <f t="shared" si="9"/>
        <v>9.4562647754137114E-3</v>
      </c>
      <c r="I192">
        <v>24</v>
      </c>
      <c r="J192" t="s">
        <v>21</v>
      </c>
      <c r="K192" t="s">
        <v>22</v>
      </c>
      <c r="L192" s="8">
        <f t="shared" si="10"/>
        <v>41429.208333333336</v>
      </c>
      <c r="M192">
        <v>1370322000</v>
      </c>
      <c r="N192" s="8">
        <f t="shared" si="11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 s="4">
        <f t="shared" si="9"/>
        <v>2.6976160602258468E-2</v>
      </c>
      <c r="I193">
        <v>86</v>
      </c>
      <c r="J193" t="s">
        <v>107</v>
      </c>
      <c r="K193" t="s">
        <v>108</v>
      </c>
      <c r="L193" s="8">
        <f t="shared" si="10"/>
        <v>43536.208333333328</v>
      </c>
      <c r="M193">
        <v>1552366800</v>
      </c>
      <c r="N193" s="8">
        <f t="shared" si="11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 s="4">
        <f t="shared" si="9"/>
        <v>2.8531172948221203E-2</v>
      </c>
      <c r="I194">
        <v>243</v>
      </c>
      <c r="J194" t="s">
        <v>21</v>
      </c>
      <c r="K194" t="s">
        <v>22</v>
      </c>
      <c r="L194" s="8">
        <f t="shared" si="10"/>
        <v>41817.208333333336</v>
      </c>
      <c r="M194">
        <v>1403845200</v>
      </c>
      <c r="N194" s="8">
        <f t="shared" si="11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E195/D195*100</f>
        <v>45.636363636363633</v>
      </c>
      <c r="G195" t="s">
        <v>14</v>
      </c>
      <c r="H195" s="4">
        <f t="shared" ref="H195:H258" si="13">IFERROR(I195/E195,0)</f>
        <v>2.158034528552457E-2</v>
      </c>
      <c r="I195">
        <v>65</v>
      </c>
      <c r="J195" t="s">
        <v>21</v>
      </c>
      <c r="K195" t="s">
        <v>22</v>
      </c>
      <c r="L195" s="8">
        <f t="shared" ref="L195:L258" si="14">(((M195/60)/60)/24)+DATE(1970,1,1)</f>
        <v>43198.208333333328</v>
      </c>
      <c r="M195">
        <v>1523163600</v>
      </c>
      <c r="N195" s="8">
        <f t="shared" ref="N195:N258" si="15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 s="4">
        <f t="shared" si="13"/>
        <v>1.445617255621845E-2</v>
      </c>
      <c r="I196">
        <v>126</v>
      </c>
      <c r="J196" t="s">
        <v>21</v>
      </c>
      <c r="K196" t="s">
        <v>22</v>
      </c>
      <c r="L196" s="8">
        <f t="shared" si="14"/>
        <v>42261.208333333328</v>
      </c>
      <c r="M196">
        <v>1442206800</v>
      </c>
      <c r="N196" s="8">
        <f t="shared" si="15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 s="4">
        <f t="shared" si="13"/>
        <v>9.1677309865808212E-3</v>
      </c>
      <c r="I197">
        <v>524</v>
      </c>
      <c r="J197" t="s">
        <v>21</v>
      </c>
      <c r="K197" t="s">
        <v>22</v>
      </c>
      <c r="L197" s="8">
        <f t="shared" si="14"/>
        <v>43310.208333333328</v>
      </c>
      <c r="M197">
        <v>1532840400</v>
      </c>
      <c r="N197" s="8">
        <f t="shared" si="15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 s="4">
        <f t="shared" si="13"/>
        <v>1.9312475859405175E-2</v>
      </c>
      <c r="I198">
        <v>100</v>
      </c>
      <c r="J198" t="s">
        <v>36</v>
      </c>
      <c r="K198" t="s">
        <v>37</v>
      </c>
      <c r="L198" s="8">
        <f t="shared" si="14"/>
        <v>42616.208333333328</v>
      </c>
      <c r="M198">
        <v>1472878800</v>
      </c>
      <c r="N198" s="8">
        <f t="shared" si="15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 s="4">
        <f t="shared" si="13"/>
        <v>1.2193626699689795E-2</v>
      </c>
      <c r="I199">
        <v>1989</v>
      </c>
      <c r="J199" t="s">
        <v>21</v>
      </c>
      <c r="K199" t="s">
        <v>22</v>
      </c>
      <c r="L199" s="8">
        <f t="shared" si="14"/>
        <v>42909.208333333328</v>
      </c>
      <c r="M199">
        <v>1498194000</v>
      </c>
      <c r="N199" s="8">
        <f t="shared" si="15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 s="4">
        <f t="shared" si="13"/>
        <v>2.7809965237543453E-2</v>
      </c>
      <c r="I200">
        <v>168</v>
      </c>
      <c r="J200" t="s">
        <v>21</v>
      </c>
      <c r="K200" t="s">
        <v>22</v>
      </c>
      <c r="L200" s="8">
        <f t="shared" si="14"/>
        <v>40396.208333333336</v>
      </c>
      <c r="M200">
        <v>1281070800</v>
      </c>
      <c r="N200" s="8">
        <f t="shared" si="15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 s="4">
        <f t="shared" si="13"/>
        <v>1.3429752066115703E-2</v>
      </c>
      <c r="I201">
        <v>13</v>
      </c>
      <c r="J201" t="s">
        <v>21</v>
      </c>
      <c r="K201" t="s">
        <v>22</v>
      </c>
      <c r="L201" s="8">
        <f t="shared" si="14"/>
        <v>42192.208333333328</v>
      </c>
      <c r="M201">
        <v>1436245200</v>
      </c>
      <c r="N201" s="8">
        <f t="shared" si="15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 s="4">
        <f t="shared" si="13"/>
        <v>0.5</v>
      </c>
      <c r="I202">
        <v>1</v>
      </c>
      <c r="J202" t="s">
        <v>15</v>
      </c>
      <c r="K202" t="s">
        <v>16</v>
      </c>
      <c r="L202" s="8">
        <f t="shared" si="14"/>
        <v>40262.208333333336</v>
      </c>
      <c r="M202">
        <v>1269493200</v>
      </c>
      <c r="N202" s="8">
        <f t="shared" si="15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 s="4">
        <f t="shared" si="13"/>
        <v>1.0975183502271934E-2</v>
      </c>
      <c r="I203">
        <v>157</v>
      </c>
      <c r="J203" t="s">
        <v>21</v>
      </c>
      <c r="K203" t="s">
        <v>22</v>
      </c>
      <c r="L203" s="8">
        <f t="shared" si="14"/>
        <v>41845.208333333336</v>
      </c>
      <c r="M203">
        <v>1406264400</v>
      </c>
      <c r="N203" s="8">
        <f t="shared" si="15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 s="4">
        <f t="shared" si="13"/>
        <v>1.2532477456824087E-2</v>
      </c>
      <c r="I204">
        <v>82</v>
      </c>
      <c r="J204" t="s">
        <v>21</v>
      </c>
      <c r="K204" t="s">
        <v>22</v>
      </c>
      <c r="L204" s="8">
        <f t="shared" si="14"/>
        <v>40818.208333333336</v>
      </c>
      <c r="M204">
        <v>1317531600</v>
      </c>
      <c r="N204" s="8">
        <f t="shared" si="15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 s="4">
        <f t="shared" si="13"/>
        <v>2.3255934192634414E-2</v>
      </c>
      <c r="I205">
        <v>4498</v>
      </c>
      <c r="J205" t="s">
        <v>26</v>
      </c>
      <c r="K205" t="s">
        <v>27</v>
      </c>
      <c r="L205" s="8">
        <f t="shared" si="14"/>
        <v>42752.25</v>
      </c>
      <c r="M205">
        <v>1484632800</v>
      </c>
      <c r="N205" s="8">
        <f t="shared" si="15"/>
        <v>42754.25</v>
      </c>
      <c r="O205">
        <v>1484805600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 s="4">
        <f t="shared" si="13"/>
        <v>1.5816528272044286E-2</v>
      </c>
      <c r="I206">
        <v>40</v>
      </c>
      <c r="J206" t="s">
        <v>21</v>
      </c>
      <c r="K206" t="s">
        <v>22</v>
      </c>
      <c r="L206" s="8">
        <f t="shared" si="14"/>
        <v>40636.208333333336</v>
      </c>
      <c r="M206">
        <v>1301806800</v>
      </c>
      <c r="N206" s="8">
        <f t="shared" si="15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 s="4">
        <f t="shared" si="13"/>
        <v>1.4250089063056644E-2</v>
      </c>
      <c r="I207">
        <v>80</v>
      </c>
      <c r="J207" t="s">
        <v>21</v>
      </c>
      <c r="K207" t="s">
        <v>22</v>
      </c>
      <c r="L207" s="8">
        <f t="shared" si="14"/>
        <v>43390.208333333328</v>
      </c>
      <c r="M207">
        <v>1539752400</v>
      </c>
      <c r="N207" s="8">
        <f t="shared" si="15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 s="4">
        <f t="shared" si="13"/>
        <v>1.6304347826086956E-2</v>
      </c>
      <c r="I208">
        <v>57</v>
      </c>
      <c r="J208" t="s">
        <v>21</v>
      </c>
      <c r="K208" t="s">
        <v>22</v>
      </c>
      <c r="L208" s="8">
        <f t="shared" si="14"/>
        <v>40236.25</v>
      </c>
      <c r="M208">
        <v>1267250400</v>
      </c>
      <c r="N208" s="8">
        <f t="shared" si="15"/>
        <v>40245.25</v>
      </c>
      <c r="O208">
        <v>1268028000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 s="4">
        <f t="shared" si="13"/>
        <v>1.0101010101010102E-2</v>
      </c>
      <c r="I209">
        <v>43</v>
      </c>
      <c r="J209" t="s">
        <v>21</v>
      </c>
      <c r="K209" t="s">
        <v>22</v>
      </c>
      <c r="L209" s="8">
        <f t="shared" si="14"/>
        <v>43340.208333333328</v>
      </c>
      <c r="M209">
        <v>1535432400</v>
      </c>
      <c r="N209" s="8">
        <f t="shared" si="15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 s="4">
        <f t="shared" si="13"/>
        <v>1.0310883431269147E-2</v>
      </c>
      <c r="I210">
        <v>2053</v>
      </c>
      <c r="J210" t="s">
        <v>21</v>
      </c>
      <c r="K210" t="s">
        <v>22</v>
      </c>
      <c r="L210" s="8">
        <f t="shared" si="14"/>
        <v>43048.25</v>
      </c>
      <c r="M210">
        <v>1510207200</v>
      </c>
      <c r="N210" s="8">
        <f t="shared" si="15"/>
        <v>43072.25</v>
      </c>
      <c r="O210">
        <v>1512280800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 s="4">
        <f t="shared" si="13"/>
        <v>1.9605940017470638E-2</v>
      </c>
      <c r="I211">
        <v>808</v>
      </c>
      <c r="J211" t="s">
        <v>26</v>
      </c>
      <c r="K211" t="s">
        <v>27</v>
      </c>
      <c r="L211" s="8">
        <f t="shared" si="14"/>
        <v>42496.208333333328</v>
      </c>
      <c r="M211">
        <v>1462510800</v>
      </c>
      <c r="N211" s="8">
        <f t="shared" si="15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 s="4">
        <f t="shared" si="13"/>
        <v>3.5657936257494478E-2</v>
      </c>
      <c r="I212">
        <v>226</v>
      </c>
      <c r="J212" t="s">
        <v>36</v>
      </c>
      <c r="K212" t="s">
        <v>37</v>
      </c>
      <c r="L212" s="8">
        <f t="shared" si="14"/>
        <v>42797.25</v>
      </c>
      <c r="M212">
        <v>1488520800</v>
      </c>
      <c r="N212" s="8">
        <f t="shared" si="15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 s="4">
        <f t="shared" si="13"/>
        <v>1.6397578203834511E-2</v>
      </c>
      <c r="I213">
        <v>1625</v>
      </c>
      <c r="J213" t="s">
        <v>21</v>
      </c>
      <c r="K213" t="s">
        <v>22</v>
      </c>
      <c r="L213" s="8">
        <f t="shared" si="14"/>
        <v>41513.208333333336</v>
      </c>
      <c r="M213">
        <v>1377579600</v>
      </c>
      <c r="N213" s="8">
        <f t="shared" si="15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 s="4">
        <f t="shared" si="13"/>
        <v>1.3658536585365854E-2</v>
      </c>
      <c r="I214">
        <v>168</v>
      </c>
      <c r="J214" t="s">
        <v>21</v>
      </c>
      <c r="K214" t="s">
        <v>22</v>
      </c>
      <c r="L214" s="8">
        <f t="shared" si="14"/>
        <v>43814.25</v>
      </c>
      <c r="M214">
        <v>1576389600</v>
      </c>
      <c r="N214" s="8">
        <f t="shared" si="15"/>
        <v>43860.25</v>
      </c>
      <c r="O214">
        <v>1580364000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 s="4">
        <f t="shared" si="13"/>
        <v>2.5001603040530694E-2</v>
      </c>
      <c r="I215">
        <v>4289</v>
      </c>
      <c r="J215" t="s">
        <v>21</v>
      </c>
      <c r="K215" t="s">
        <v>22</v>
      </c>
      <c r="L215" s="8">
        <f t="shared" si="14"/>
        <v>40488.208333333336</v>
      </c>
      <c r="M215">
        <v>1289019600</v>
      </c>
      <c r="N215" s="8">
        <f t="shared" si="15"/>
        <v>40496.25</v>
      </c>
      <c r="O215">
        <v>1289714400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 s="4">
        <f t="shared" si="13"/>
        <v>1.1519128734990227E-2</v>
      </c>
      <c r="I216">
        <v>165</v>
      </c>
      <c r="J216" t="s">
        <v>21</v>
      </c>
      <c r="K216" t="s">
        <v>22</v>
      </c>
      <c r="L216" s="8">
        <f t="shared" si="14"/>
        <v>40409.208333333336</v>
      </c>
      <c r="M216">
        <v>1282194000</v>
      </c>
      <c r="N216" s="8">
        <f t="shared" si="15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 s="4">
        <f t="shared" si="13"/>
        <v>2.3738379814077025E-2</v>
      </c>
      <c r="I217">
        <v>143</v>
      </c>
      <c r="J217" t="s">
        <v>21</v>
      </c>
      <c r="K217" t="s">
        <v>22</v>
      </c>
      <c r="L217" s="8">
        <f t="shared" si="14"/>
        <v>43509.25</v>
      </c>
      <c r="M217">
        <v>1550037600</v>
      </c>
      <c r="N217" s="8">
        <f t="shared" si="15"/>
        <v>43511.25</v>
      </c>
      <c r="O217">
        <v>1550210400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 s="4">
        <f t="shared" si="13"/>
        <v>9.6173716756481793E-3</v>
      </c>
      <c r="I218">
        <v>1815</v>
      </c>
      <c r="J218" t="s">
        <v>21</v>
      </c>
      <c r="K218" t="s">
        <v>22</v>
      </c>
      <c r="L218" s="8">
        <f t="shared" si="14"/>
        <v>40869.25</v>
      </c>
      <c r="M218">
        <v>1321941600</v>
      </c>
      <c r="N218" s="8">
        <f t="shared" si="15"/>
        <v>40871.25</v>
      </c>
      <c r="O218">
        <v>1322114400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 s="4">
        <f t="shared" si="13"/>
        <v>1.6128196715649877E-2</v>
      </c>
      <c r="I219">
        <v>934</v>
      </c>
      <c r="J219" t="s">
        <v>21</v>
      </c>
      <c r="K219" t="s">
        <v>22</v>
      </c>
      <c r="L219" s="8">
        <f t="shared" si="14"/>
        <v>43583.208333333328</v>
      </c>
      <c r="M219">
        <v>1556427600</v>
      </c>
      <c r="N219" s="8">
        <f t="shared" si="15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 s="4">
        <f t="shared" si="13"/>
        <v>3.2252823137541638E-2</v>
      </c>
      <c r="I220">
        <v>397</v>
      </c>
      <c r="J220" t="s">
        <v>40</v>
      </c>
      <c r="K220" t="s">
        <v>41</v>
      </c>
      <c r="L220" s="8">
        <f t="shared" si="14"/>
        <v>40858.25</v>
      </c>
      <c r="M220">
        <v>1320991200</v>
      </c>
      <c r="N220" s="8">
        <f t="shared" si="15"/>
        <v>40892.25</v>
      </c>
      <c r="O220">
        <v>1323928800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 s="4">
        <f t="shared" si="13"/>
        <v>1.1112154053878423E-2</v>
      </c>
      <c r="I221">
        <v>1539</v>
      </c>
      <c r="J221" t="s">
        <v>21</v>
      </c>
      <c r="K221" t="s">
        <v>22</v>
      </c>
      <c r="L221" s="8">
        <f t="shared" si="14"/>
        <v>41137.208333333336</v>
      </c>
      <c r="M221">
        <v>1345093200</v>
      </c>
      <c r="N221" s="8">
        <f t="shared" si="15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 s="4">
        <f t="shared" si="13"/>
        <v>2.5487256371814093E-2</v>
      </c>
      <c r="I222">
        <v>17</v>
      </c>
      <c r="J222" t="s">
        <v>21</v>
      </c>
      <c r="K222" t="s">
        <v>22</v>
      </c>
      <c r="L222" s="8">
        <f t="shared" si="14"/>
        <v>40725.208333333336</v>
      </c>
      <c r="M222">
        <v>1309496400</v>
      </c>
      <c r="N222" s="8">
        <f t="shared" si="15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 s="4">
        <f t="shared" si="13"/>
        <v>1.8184094133355588E-2</v>
      </c>
      <c r="I223">
        <v>2179</v>
      </c>
      <c r="J223" t="s">
        <v>21</v>
      </c>
      <c r="K223" t="s">
        <v>22</v>
      </c>
      <c r="L223" s="8">
        <f t="shared" si="14"/>
        <v>41081.208333333336</v>
      </c>
      <c r="M223">
        <v>1340254800</v>
      </c>
      <c r="N223" s="8">
        <f t="shared" si="15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 s="4">
        <f t="shared" si="13"/>
        <v>2.0836478937037595E-2</v>
      </c>
      <c r="I224">
        <v>138</v>
      </c>
      <c r="J224" t="s">
        <v>21</v>
      </c>
      <c r="K224" t="s">
        <v>22</v>
      </c>
      <c r="L224" s="8">
        <f t="shared" si="14"/>
        <v>41914.208333333336</v>
      </c>
      <c r="M224">
        <v>1412226000</v>
      </c>
      <c r="N224" s="8">
        <f t="shared" si="15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 s="4">
        <f t="shared" si="13"/>
        <v>1.1367937775498492E-2</v>
      </c>
      <c r="I225">
        <v>931</v>
      </c>
      <c r="J225" t="s">
        <v>21</v>
      </c>
      <c r="K225" t="s">
        <v>22</v>
      </c>
      <c r="L225" s="8">
        <f t="shared" si="14"/>
        <v>42445.208333333328</v>
      </c>
      <c r="M225">
        <v>1458104400</v>
      </c>
      <c r="N225" s="8">
        <f t="shared" si="15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 s="4">
        <f t="shared" si="13"/>
        <v>1.9231077935628862E-2</v>
      </c>
      <c r="I226">
        <v>3594</v>
      </c>
      <c r="J226" t="s">
        <v>21</v>
      </c>
      <c r="K226" t="s">
        <v>22</v>
      </c>
      <c r="L226" s="8">
        <f t="shared" si="14"/>
        <v>41906.208333333336</v>
      </c>
      <c r="M226">
        <v>1411534800</v>
      </c>
      <c r="N226" s="8">
        <f t="shared" si="15"/>
        <v>41951.25</v>
      </c>
      <c r="O226">
        <v>1415426400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 s="4">
        <f t="shared" si="13"/>
        <v>3.3333711266567645E-2</v>
      </c>
      <c r="I227">
        <v>5880</v>
      </c>
      <c r="J227" t="s">
        <v>21</v>
      </c>
      <c r="K227" t="s">
        <v>22</v>
      </c>
      <c r="L227" s="8">
        <f t="shared" si="14"/>
        <v>41762.208333333336</v>
      </c>
      <c r="M227">
        <v>1399093200</v>
      </c>
      <c r="N227" s="8">
        <f t="shared" si="15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 s="4">
        <f t="shared" si="13"/>
        <v>1.0182743885807801E-2</v>
      </c>
      <c r="I228">
        <v>112</v>
      </c>
      <c r="J228" t="s">
        <v>21</v>
      </c>
      <c r="K228" t="s">
        <v>22</v>
      </c>
      <c r="L228" s="8">
        <f t="shared" si="14"/>
        <v>40276.208333333336</v>
      </c>
      <c r="M228">
        <v>1270702800</v>
      </c>
      <c r="N228" s="8">
        <f t="shared" si="15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 s="4">
        <f t="shared" si="13"/>
        <v>9.1775262527858618E-3</v>
      </c>
      <c r="I229">
        <v>943</v>
      </c>
      <c r="J229" t="s">
        <v>21</v>
      </c>
      <c r="K229" t="s">
        <v>22</v>
      </c>
      <c r="L229" s="8">
        <f t="shared" si="14"/>
        <v>42139.208333333328</v>
      </c>
      <c r="M229">
        <v>1431666000</v>
      </c>
      <c r="N229" s="8">
        <f t="shared" si="15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 s="4">
        <f t="shared" si="13"/>
        <v>1.4925734191300982E-2</v>
      </c>
      <c r="I230">
        <v>2468</v>
      </c>
      <c r="J230" t="s">
        <v>21</v>
      </c>
      <c r="K230" t="s">
        <v>22</v>
      </c>
      <c r="L230" s="8">
        <f t="shared" si="14"/>
        <v>42613.208333333328</v>
      </c>
      <c r="M230">
        <v>1472619600</v>
      </c>
      <c r="N230" s="8">
        <f t="shared" si="15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 s="4">
        <f t="shared" si="13"/>
        <v>1.5386192837066793E-2</v>
      </c>
      <c r="I231">
        <v>2551</v>
      </c>
      <c r="J231" t="s">
        <v>21</v>
      </c>
      <c r="K231" t="s">
        <v>22</v>
      </c>
      <c r="L231" s="8">
        <f t="shared" si="14"/>
        <v>42887.208333333328</v>
      </c>
      <c r="M231">
        <v>1496293200</v>
      </c>
      <c r="N231" s="8">
        <f t="shared" si="15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 s="4">
        <f t="shared" si="13"/>
        <v>1.0015866719555733E-2</v>
      </c>
      <c r="I232">
        <v>101</v>
      </c>
      <c r="J232" t="s">
        <v>21</v>
      </c>
      <c r="K232" t="s">
        <v>22</v>
      </c>
      <c r="L232" s="8">
        <f t="shared" si="14"/>
        <v>43805.25</v>
      </c>
      <c r="M232">
        <v>1575612000</v>
      </c>
      <c r="N232" s="8">
        <f t="shared" si="15"/>
        <v>43805.25</v>
      </c>
      <c r="O232">
        <v>1575612000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 s="4">
        <f t="shared" si="13"/>
        <v>1.2131088176715554E-2</v>
      </c>
      <c r="I233">
        <v>67</v>
      </c>
      <c r="J233" t="s">
        <v>21</v>
      </c>
      <c r="K233" t="s">
        <v>22</v>
      </c>
      <c r="L233" s="8">
        <f t="shared" si="14"/>
        <v>41415.208333333336</v>
      </c>
      <c r="M233">
        <v>1369112400</v>
      </c>
      <c r="N233" s="8">
        <f t="shared" si="15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 s="4">
        <f t="shared" si="13"/>
        <v>1.5799416108535119E-2</v>
      </c>
      <c r="I234">
        <v>92</v>
      </c>
      <c r="J234" t="s">
        <v>21</v>
      </c>
      <c r="K234" t="s">
        <v>22</v>
      </c>
      <c r="L234" s="8">
        <f t="shared" si="14"/>
        <v>42576.208333333328</v>
      </c>
      <c r="M234">
        <v>1469422800</v>
      </c>
      <c r="N234" s="8">
        <f t="shared" si="15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 s="4">
        <f t="shared" si="13"/>
        <v>1.0333333333333333E-2</v>
      </c>
      <c r="I235">
        <v>62</v>
      </c>
      <c r="J235" t="s">
        <v>21</v>
      </c>
      <c r="K235" t="s">
        <v>22</v>
      </c>
      <c r="L235" s="8">
        <f t="shared" si="14"/>
        <v>40706.208333333336</v>
      </c>
      <c r="M235">
        <v>1307854800</v>
      </c>
      <c r="N235" s="8">
        <f t="shared" si="15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 s="4">
        <f t="shared" si="13"/>
        <v>1.8212932404351546E-2</v>
      </c>
      <c r="I236">
        <v>149</v>
      </c>
      <c r="J236" t="s">
        <v>107</v>
      </c>
      <c r="K236" t="s">
        <v>108</v>
      </c>
      <c r="L236" s="8">
        <f t="shared" si="14"/>
        <v>42969.208333333328</v>
      </c>
      <c r="M236">
        <v>1503378000</v>
      </c>
      <c r="N236" s="8">
        <f t="shared" si="15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 s="4">
        <f t="shared" si="13"/>
        <v>2.5633881303984397E-2</v>
      </c>
      <c r="I237">
        <v>92</v>
      </c>
      <c r="J237" t="s">
        <v>21</v>
      </c>
      <c r="K237" t="s">
        <v>22</v>
      </c>
      <c r="L237" s="8">
        <f t="shared" si="14"/>
        <v>42779.25</v>
      </c>
      <c r="M237">
        <v>1486965600</v>
      </c>
      <c r="N237" s="8">
        <f t="shared" si="15"/>
        <v>42784.25</v>
      </c>
      <c r="O237">
        <v>1487397600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 s="4">
        <f t="shared" si="13"/>
        <v>1.31852879944483E-2</v>
      </c>
      <c r="I238">
        <v>57</v>
      </c>
      <c r="J238" t="s">
        <v>26</v>
      </c>
      <c r="K238" t="s">
        <v>27</v>
      </c>
      <c r="L238" s="8">
        <f t="shared" si="14"/>
        <v>43641.208333333328</v>
      </c>
      <c r="M238">
        <v>1561438800</v>
      </c>
      <c r="N238" s="8">
        <f t="shared" si="15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 s="4">
        <f t="shared" si="13"/>
        <v>2.2196734583726892E-2</v>
      </c>
      <c r="I239">
        <v>329</v>
      </c>
      <c r="J239" t="s">
        <v>21</v>
      </c>
      <c r="K239" t="s">
        <v>22</v>
      </c>
      <c r="L239" s="8">
        <f t="shared" si="14"/>
        <v>41754.208333333336</v>
      </c>
      <c r="M239">
        <v>1398402000</v>
      </c>
      <c r="N239" s="8">
        <f t="shared" si="15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 s="4">
        <f t="shared" si="13"/>
        <v>9.567962122706648E-3</v>
      </c>
      <c r="I240">
        <v>97</v>
      </c>
      <c r="J240" t="s">
        <v>36</v>
      </c>
      <c r="K240" t="s">
        <v>37</v>
      </c>
      <c r="L240" s="8">
        <f t="shared" si="14"/>
        <v>43083.25</v>
      </c>
      <c r="M240">
        <v>1513231200</v>
      </c>
      <c r="N240" s="8">
        <f t="shared" si="15"/>
        <v>43108.25</v>
      </c>
      <c r="O240">
        <v>1515391200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 s="4">
        <f t="shared" si="13"/>
        <v>1.311160857051487E-2</v>
      </c>
      <c r="I241">
        <v>41</v>
      </c>
      <c r="J241" t="s">
        <v>21</v>
      </c>
      <c r="K241" t="s">
        <v>22</v>
      </c>
      <c r="L241" s="8">
        <f t="shared" si="14"/>
        <v>42245.208333333328</v>
      </c>
      <c r="M241">
        <v>1440824400</v>
      </c>
      <c r="N241" s="8">
        <f t="shared" si="15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 s="4">
        <f t="shared" si="13"/>
        <v>1.4489457782398232E-2</v>
      </c>
      <c r="I242">
        <v>1784</v>
      </c>
      <c r="J242" t="s">
        <v>21</v>
      </c>
      <c r="K242" t="s">
        <v>22</v>
      </c>
      <c r="L242" s="8">
        <f t="shared" si="14"/>
        <v>40396.208333333336</v>
      </c>
      <c r="M242">
        <v>1281070800</v>
      </c>
      <c r="N242" s="8">
        <f t="shared" si="15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 s="4">
        <f t="shared" si="13"/>
        <v>9.8061480588601813E-3</v>
      </c>
      <c r="I243">
        <v>1684</v>
      </c>
      <c r="J243" t="s">
        <v>26</v>
      </c>
      <c r="K243" t="s">
        <v>27</v>
      </c>
      <c r="L243" s="8">
        <f t="shared" si="14"/>
        <v>41742.208333333336</v>
      </c>
      <c r="M243">
        <v>1397365200</v>
      </c>
      <c r="N243" s="8">
        <f t="shared" si="15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 s="4">
        <f t="shared" si="13"/>
        <v>2.3301332836238232E-2</v>
      </c>
      <c r="I244">
        <v>250</v>
      </c>
      <c r="J244" t="s">
        <v>21</v>
      </c>
      <c r="K244" t="s">
        <v>22</v>
      </c>
      <c r="L244" s="8">
        <f t="shared" si="14"/>
        <v>42865.208333333328</v>
      </c>
      <c r="M244">
        <v>1494392400</v>
      </c>
      <c r="N244" s="8">
        <f t="shared" si="15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 s="4">
        <f t="shared" si="13"/>
        <v>2.3242187500000001E-2</v>
      </c>
      <c r="I245">
        <v>238</v>
      </c>
      <c r="J245" t="s">
        <v>21</v>
      </c>
      <c r="K245" t="s">
        <v>22</v>
      </c>
      <c r="L245" s="8">
        <f t="shared" si="14"/>
        <v>43163.25</v>
      </c>
      <c r="M245">
        <v>1520143200</v>
      </c>
      <c r="N245" s="8">
        <f t="shared" si="15"/>
        <v>43166.25</v>
      </c>
      <c r="O245">
        <v>1520402400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 s="4">
        <f t="shared" si="13"/>
        <v>1.328986960882648E-2</v>
      </c>
      <c r="I246">
        <v>53</v>
      </c>
      <c r="J246" t="s">
        <v>21</v>
      </c>
      <c r="K246" t="s">
        <v>22</v>
      </c>
      <c r="L246" s="8">
        <f t="shared" si="14"/>
        <v>41834.208333333336</v>
      </c>
      <c r="M246">
        <v>1405314000</v>
      </c>
      <c r="N246" s="8">
        <f t="shared" si="15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 s="4">
        <f t="shared" si="13"/>
        <v>1.4487847809897772E-2</v>
      </c>
      <c r="I247">
        <v>214</v>
      </c>
      <c r="J247" t="s">
        <v>21</v>
      </c>
      <c r="K247" t="s">
        <v>22</v>
      </c>
      <c r="L247" s="8">
        <f t="shared" si="14"/>
        <v>41736.208333333336</v>
      </c>
      <c r="M247">
        <v>1396846800</v>
      </c>
      <c r="N247" s="8">
        <f t="shared" si="15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 s="4">
        <f t="shared" si="13"/>
        <v>1.5154618062666393E-2</v>
      </c>
      <c r="I248">
        <v>222</v>
      </c>
      <c r="J248" t="s">
        <v>21</v>
      </c>
      <c r="K248" t="s">
        <v>22</v>
      </c>
      <c r="L248" s="8">
        <f t="shared" si="14"/>
        <v>41491.208333333336</v>
      </c>
      <c r="M248">
        <v>1375678800</v>
      </c>
      <c r="N248" s="8">
        <f t="shared" si="15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 s="4">
        <f t="shared" si="13"/>
        <v>1.0202644889471348E-2</v>
      </c>
      <c r="I249">
        <v>1884</v>
      </c>
      <c r="J249" t="s">
        <v>21</v>
      </c>
      <c r="K249" t="s">
        <v>22</v>
      </c>
      <c r="L249" s="8">
        <f t="shared" si="14"/>
        <v>42726.25</v>
      </c>
      <c r="M249">
        <v>1482386400</v>
      </c>
      <c r="N249" s="8">
        <f t="shared" si="15"/>
        <v>42741.25</v>
      </c>
      <c r="O249">
        <v>1483682400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 s="4">
        <f t="shared" si="13"/>
        <v>1.6637411279859574E-2</v>
      </c>
      <c r="I250">
        <v>218</v>
      </c>
      <c r="J250" t="s">
        <v>26</v>
      </c>
      <c r="K250" t="s">
        <v>27</v>
      </c>
      <c r="L250" s="8">
        <f t="shared" si="14"/>
        <v>42004.25</v>
      </c>
      <c r="M250">
        <v>1420005600</v>
      </c>
      <c r="N250" s="8">
        <f t="shared" si="15"/>
        <v>42009.25</v>
      </c>
      <c r="O250">
        <v>1420437600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 s="4">
        <f t="shared" si="13"/>
        <v>3.8460394419822123E-2</v>
      </c>
      <c r="I251">
        <v>6465</v>
      </c>
      <c r="J251" t="s">
        <v>21</v>
      </c>
      <c r="K251" t="s">
        <v>22</v>
      </c>
      <c r="L251" s="8">
        <f t="shared" si="14"/>
        <v>42006.25</v>
      </c>
      <c r="M251">
        <v>1420178400</v>
      </c>
      <c r="N251" s="8">
        <f t="shared" si="15"/>
        <v>42013.25</v>
      </c>
      <c r="O251">
        <v>1420783200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 s="4">
        <f t="shared" si="13"/>
        <v>0.33333333333333331</v>
      </c>
      <c r="I252">
        <v>1</v>
      </c>
      <c r="J252" t="s">
        <v>21</v>
      </c>
      <c r="K252" t="s">
        <v>22</v>
      </c>
      <c r="L252" s="8">
        <f t="shared" si="14"/>
        <v>40203.25</v>
      </c>
      <c r="M252">
        <v>1264399200</v>
      </c>
      <c r="N252" s="8">
        <f t="shared" si="15"/>
        <v>40238.25</v>
      </c>
      <c r="O252">
        <v>1267423200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 s="4">
        <f t="shared" si="13"/>
        <v>2.6302083333333334E-2</v>
      </c>
      <c r="I253">
        <v>101</v>
      </c>
      <c r="J253" t="s">
        <v>21</v>
      </c>
      <c r="K253" t="s">
        <v>22</v>
      </c>
      <c r="L253" s="8">
        <f t="shared" si="14"/>
        <v>41252.25</v>
      </c>
      <c r="M253">
        <v>1355032800</v>
      </c>
      <c r="N253" s="8">
        <f t="shared" si="15"/>
        <v>41254.25</v>
      </c>
      <c r="O253">
        <v>1355205600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 s="4">
        <f t="shared" si="13"/>
        <v>9.4204055564426001E-3</v>
      </c>
      <c r="I254">
        <v>59</v>
      </c>
      <c r="J254" t="s">
        <v>21</v>
      </c>
      <c r="K254" t="s">
        <v>22</v>
      </c>
      <c r="L254" s="8">
        <f t="shared" si="14"/>
        <v>41572.208333333336</v>
      </c>
      <c r="M254">
        <v>1382677200</v>
      </c>
      <c r="N254" s="8">
        <f t="shared" si="15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 s="4">
        <f t="shared" si="13"/>
        <v>1.2342711328482541E-2</v>
      </c>
      <c r="I255">
        <v>1335</v>
      </c>
      <c r="J255" t="s">
        <v>15</v>
      </c>
      <c r="K255" t="s">
        <v>16</v>
      </c>
      <c r="L255" s="8">
        <f t="shared" si="14"/>
        <v>40641.208333333336</v>
      </c>
      <c r="M255">
        <v>1302238800</v>
      </c>
      <c r="N255" s="8">
        <f t="shared" si="15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 s="4">
        <f t="shared" si="13"/>
        <v>1.0346854791299235E-2</v>
      </c>
      <c r="I256">
        <v>88</v>
      </c>
      <c r="J256" t="s">
        <v>21</v>
      </c>
      <c r="K256" t="s">
        <v>22</v>
      </c>
      <c r="L256" s="8">
        <f t="shared" si="14"/>
        <v>42787.25</v>
      </c>
      <c r="M256">
        <v>1487656800</v>
      </c>
      <c r="N256" s="8">
        <f t="shared" si="15"/>
        <v>42789.25</v>
      </c>
      <c r="O256">
        <v>1487829600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 s="4">
        <f t="shared" si="13"/>
        <v>1.7542771489119761E-2</v>
      </c>
      <c r="I257">
        <v>1697</v>
      </c>
      <c r="J257" t="s">
        <v>21</v>
      </c>
      <c r="K257" t="s">
        <v>22</v>
      </c>
      <c r="L257" s="8">
        <f t="shared" si="14"/>
        <v>40590.25</v>
      </c>
      <c r="M257">
        <v>1297836000</v>
      </c>
      <c r="N257" s="8">
        <f t="shared" si="15"/>
        <v>40595.25</v>
      </c>
      <c r="O257">
        <v>1298268000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 s="4">
        <f t="shared" si="13"/>
        <v>1.5641293013555789E-2</v>
      </c>
      <c r="I258">
        <v>15</v>
      </c>
      <c r="J258" t="s">
        <v>40</v>
      </c>
      <c r="K258" t="s">
        <v>41</v>
      </c>
      <c r="L258" s="8">
        <f t="shared" si="14"/>
        <v>42393.25</v>
      </c>
      <c r="M258">
        <v>1453615200</v>
      </c>
      <c r="N258" s="8">
        <f t="shared" si="15"/>
        <v>42430.25</v>
      </c>
      <c r="O258">
        <v>1456812000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E259/D259*100</f>
        <v>146</v>
      </c>
      <c r="G259" t="s">
        <v>20</v>
      </c>
      <c r="H259" s="4">
        <f t="shared" ref="H259:H322" si="17">IFERROR(I259/E259,0)</f>
        <v>1.1055034847392453E-2</v>
      </c>
      <c r="I259">
        <v>92</v>
      </c>
      <c r="J259" t="s">
        <v>21</v>
      </c>
      <c r="K259" t="s">
        <v>22</v>
      </c>
      <c r="L259" s="8">
        <f t="shared" ref="L259:L322" si="18">(((M259/60)/60)/24)+DATE(1970,1,1)</f>
        <v>41338.25</v>
      </c>
      <c r="M259">
        <v>1362463200</v>
      </c>
      <c r="N259" s="8">
        <f t="shared" ref="N259:N322" si="19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 s="4">
        <f t="shared" si="17"/>
        <v>1.3855780691299165E-2</v>
      </c>
      <c r="I260">
        <v>186</v>
      </c>
      <c r="J260" t="s">
        <v>21</v>
      </c>
      <c r="K260" t="s">
        <v>22</v>
      </c>
      <c r="L260" s="8">
        <f t="shared" si="18"/>
        <v>42712.25</v>
      </c>
      <c r="M260">
        <v>1481176800</v>
      </c>
      <c r="N260" s="8">
        <f t="shared" si="19"/>
        <v>42732.25</v>
      </c>
      <c r="O260">
        <v>1482904800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 s="4">
        <f t="shared" si="17"/>
        <v>1.2831241283124128E-2</v>
      </c>
      <c r="I261">
        <v>138</v>
      </c>
      <c r="J261" t="s">
        <v>21</v>
      </c>
      <c r="K261" t="s">
        <v>22</v>
      </c>
      <c r="L261" s="8">
        <f t="shared" si="18"/>
        <v>41251.25</v>
      </c>
      <c r="M261">
        <v>1354946400</v>
      </c>
      <c r="N261" s="8">
        <f t="shared" si="19"/>
        <v>41270.25</v>
      </c>
      <c r="O261">
        <v>1356588000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 s="4">
        <f t="shared" si="17"/>
        <v>2.6270759939607449E-2</v>
      </c>
      <c r="I262">
        <v>261</v>
      </c>
      <c r="J262" t="s">
        <v>21</v>
      </c>
      <c r="K262" t="s">
        <v>22</v>
      </c>
      <c r="L262" s="8">
        <f t="shared" si="18"/>
        <v>41180.208333333336</v>
      </c>
      <c r="M262">
        <v>1348808400</v>
      </c>
      <c r="N262" s="8">
        <f t="shared" si="19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 s="4">
        <f t="shared" si="17"/>
        <v>1.7260388548834733E-2</v>
      </c>
      <c r="I263">
        <v>454</v>
      </c>
      <c r="J263" t="s">
        <v>21</v>
      </c>
      <c r="K263" t="s">
        <v>22</v>
      </c>
      <c r="L263" s="8">
        <f t="shared" si="18"/>
        <v>40415.208333333336</v>
      </c>
      <c r="M263">
        <v>1282712400</v>
      </c>
      <c r="N263" s="8">
        <f t="shared" si="19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 s="4">
        <f t="shared" si="17"/>
        <v>2.0082582582582581E-2</v>
      </c>
      <c r="I264">
        <v>107</v>
      </c>
      <c r="J264" t="s">
        <v>21</v>
      </c>
      <c r="K264" t="s">
        <v>22</v>
      </c>
      <c r="L264" s="8">
        <f t="shared" si="18"/>
        <v>40638.208333333336</v>
      </c>
      <c r="M264">
        <v>1301979600</v>
      </c>
      <c r="N264" s="8">
        <f t="shared" si="19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 s="4">
        <f t="shared" si="17"/>
        <v>1.8501301599107473E-2</v>
      </c>
      <c r="I265">
        <v>199</v>
      </c>
      <c r="J265" t="s">
        <v>21</v>
      </c>
      <c r="K265" t="s">
        <v>22</v>
      </c>
      <c r="L265" s="8">
        <f t="shared" si="18"/>
        <v>40187.25</v>
      </c>
      <c r="M265">
        <v>1263016800</v>
      </c>
      <c r="N265" s="8">
        <f t="shared" si="19"/>
        <v>40187.25</v>
      </c>
      <c r="O265">
        <v>1263016800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 s="4">
        <f t="shared" si="17"/>
        <v>3.3330309901738471E-2</v>
      </c>
      <c r="I266">
        <v>5512</v>
      </c>
      <c r="J266" t="s">
        <v>21</v>
      </c>
      <c r="K266" t="s">
        <v>22</v>
      </c>
      <c r="L266" s="8">
        <f t="shared" si="18"/>
        <v>41317.25</v>
      </c>
      <c r="M266">
        <v>1360648800</v>
      </c>
      <c r="N266" s="8">
        <f t="shared" si="19"/>
        <v>41333.25</v>
      </c>
      <c r="O266">
        <v>1362031200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 s="4">
        <f t="shared" si="17"/>
        <v>1.4259658431437573E-2</v>
      </c>
      <c r="I267">
        <v>86</v>
      </c>
      <c r="J267" t="s">
        <v>21</v>
      </c>
      <c r="K267" t="s">
        <v>22</v>
      </c>
      <c r="L267" s="8">
        <f t="shared" si="18"/>
        <v>42372.25</v>
      </c>
      <c r="M267">
        <v>1451800800</v>
      </c>
      <c r="N267" s="8">
        <f t="shared" si="19"/>
        <v>42416.25</v>
      </c>
      <c r="O267">
        <v>1455602400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 s="4">
        <f t="shared" si="17"/>
        <v>3.7042210891480992E-2</v>
      </c>
      <c r="I268">
        <v>3182</v>
      </c>
      <c r="J268" t="s">
        <v>107</v>
      </c>
      <c r="K268" t="s">
        <v>108</v>
      </c>
      <c r="L268" s="8">
        <f t="shared" si="18"/>
        <v>41950.25</v>
      </c>
      <c r="M268">
        <v>1415340000</v>
      </c>
      <c r="N268" s="8">
        <f t="shared" si="19"/>
        <v>41983.25</v>
      </c>
      <c r="O268">
        <v>1418191200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 s="4">
        <f t="shared" si="17"/>
        <v>1.9234243624487526E-2</v>
      </c>
      <c r="I269">
        <v>2768</v>
      </c>
      <c r="J269" t="s">
        <v>26</v>
      </c>
      <c r="K269" t="s">
        <v>27</v>
      </c>
      <c r="L269" s="8">
        <f t="shared" si="18"/>
        <v>41206.208333333336</v>
      </c>
      <c r="M269">
        <v>1351054800</v>
      </c>
      <c r="N269" s="8">
        <f t="shared" si="19"/>
        <v>41222.25</v>
      </c>
      <c r="O269">
        <v>1352440800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 s="4">
        <f t="shared" si="17"/>
        <v>1.7725258493353029E-2</v>
      </c>
      <c r="I270">
        <v>48</v>
      </c>
      <c r="J270" t="s">
        <v>21</v>
      </c>
      <c r="K270" t="s">
        <v>22</v>
      </c>
      <c r="L270" s="8">
        <f t="shared" si="18"/>
        <v>41186.208333333336</v>
      </c>
      <c r="M270">
        <v>1349326800</v>
      </c>
      <c r="N270" s="8">
        <f t="shared" si="19"/>
        <v>41232.25</v>
      </c>
      <c r="O270">
        <v>1353304800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 s="4">
        <f t="shared" si="17"/>
        <v>9.8394028500339292E-3</v>
      </c>
      <c r="I271">
        <v>87</v>
      </c>
      <c r="J271" t="s">
        <v>21</v>
      </c>
      <c r="K271" t="s">
        <v>22</v>
      </c>
      <c r="L271" s="8">
        <f t="shared" si="18"/>
        <v>43496.25</v>
      </c>
      <c r="M271">
        <v>1548914400</v>
      </c>
      <c r="N271" s="8">
        <f t="shared" si="19"/>
        <v>43517.25</v>
      </c>
      <c r="O271">
        <v>1550728800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 s="4">
        <f t="shared" si="17"/>
        <v>3.9991536182818449E-2</v>
      </c>
      <c r="I272">
        <v>1890</v>
      </c>
      <c r="J272" t="s">
        <v>21</v>
      </c>
      <c r="K272" t="s">
        <v>22</v>
      </c>
      <c r="L272" s="8">
        <f t="shared" si="18"/>
        <v>40514.25</v>
      </c>
      <c r="M272">
        <v>1291269600</v>
      </c>
      <c r="N272" s="8">
        <f t="shared" si="19"/>
        <v>40516.25</v>
      </c>
      <c r="O272">
        <v>1291442400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 s="4">
        <f t="shared" si="17"/>
        <v>3.1233998975934461E-2</v>
      </c>
      <c r="I273">
        <v>61</v>
      </c>
      <c r="J273" t="s">
        <v>21</v>
      </c>
      <c r="K273" t="s">
        <v>22</v>
      </c>
      <c r="L273" s="8">
        <f t="shared" si="18"/>
        <v>42345.25</v>
      </c>
      <c r="M273">
        <v>1449468000</v>
      </c>
      <c r="N273" s="8">
        <f t="shared" si="19"/>
        <v>42376.25</v>
      </c>
      <c r="O273">
        <v>1452146400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 s="4">
        <f t="shared" si="17"/>
        <v>1.2191903391718002E-2</v>
      </c>
      <c r="I274">
        <v>1894</v>
      </c>
      <c r="J274" t="s">
        <v>21</v>
      </c>
      <c r="K274" t="s">
        <v>22</v>
      </c>
      <c r="L274" s="8">
        <f t="shared" si="18"/>
        <v>43656.208333333328</v>
      </c>
      <c r="M274">
        <v>1562734800</v>
      </c>
      <c r="N274" s="8">
        <f t="shared" si="19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 s="4">
        <f t="shared" si="17"/>
        <v>2.6345291479820628E-2</v>
      </c>
      <c r="I275">
        <v>282</v>
      </c>
      <c r="J275" t="s">
        <v>15</v>
      </c>
      <c r="K275" t="s">
        <v>16</v>
      </c>
      <c r="L275" s="8">
        <f t="shared" si="18"/>
        <v>42995.208333333328</v>
      </c>
      <c r="M275">
        <v>1505624400</v>
      </c>
      <c r="N275" s="8">
        <f t="shared" si="19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 s="4">
        <f t="shared" si="17"/>
        <v>1.9404915912031046E-2</v>
      </c>
      <c r="I276">
        <v>15</v>
      </c>
      <c r="J276" t="s">
        <v>21</v>
      </c>
      <c r="K276" t="s">
        <v>22</v>
      </c>
      <c r="L276" s="8">
        <f t="shared" si="18"/>
        <v>43045.25</v>
      </c>
      <c r="M276">
        <v>1509948000</v>
      </c>
      <c r="N276" s="8">
        <f t="shared" si="19"/>
        <v>43050.25</v>
      </c>
      <c r="O276">
        <v>1510380000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 s="4">
        <f t="shared" si="17"/>
        <v>1.2315532434441024E-2</v>
      </c>
      <c r="I277">
        <v>116</v>
      </c>
      <c r="J277" t="s">
        <v>21</v>
      </c>
      <c r="K277" t="s">
        <v>22</v>
      </c>
      <c r="L277" s="8">
        <f t="shared" si="18"/>
        <v>43561.208333333328</v>
      </c>
      <c r="M277">
        <v>1554526800</v>
      </c>
      <c r="N277" s="8">
        <f t="shared" si="19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 s="4">
        <f t="shared" si="17"/>
        <v>2.4981217129977459E-2</v>
      </c>
      <c r="I278">
        <v>133</v>
      </c>
      <c r="J278" t="s">
        <v>21</v>
      </c>
      <c r="K278" t="s">
        <v>22</v>
      </c>
      <c r="L278" s="8">
        <f t="shared" si="18"/>
        <v>41018.208333333336</v>
      </c>
      <c r="M278">
        <v>1334811600</v>
      </c>
      <c r="N278" s="8">
        <f t="shared" si="19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 s="4">
        <f t="shared" si="17"/>
        <v>1.1118553248492967E-2</v>
      </c>
      <c r="I279">
        <v>83</v>
      </c>
      <c r="J279" t="s">
        <v>21</v>
      </c>
      <c r="K279" t="s">
        <v>22</v>
      </c>
      <c r="L279" s="8">
        <f t="shared" si="18"/>
        <v>40378.208333333336</v>
      </c>
      <c r="M279">
        <v>1279515600</v>
      </c>
      <c r="N279" s="8">
        <f t="shared" si="19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 s="4">
        <f t="shared" si="17"/>
        <v>1.0342084327764518E-2</v>
      </c>
      <c r="I280">
        <v>91</v>
      </c>
      <c r="J280" t="s">
        <v>21</v>
      </c>
      <c r="K280" t="s">
        <v>22</v>
      </c>
      <c r="L280" s="8">
        <f t="shared" si="18"/>
        <v>41239.25</v>
      </c>
      <c r="M280">
        <v>1353909600</v>
      </c>
      <c r="N280" s="8">
        <f t="shared" si="19"/>
        <v>41264.25</v>
      </c>
      <c r="O280">
        <v>1356069600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 s="4">
        <f t="shared" si="17"/>
        <v>3.9982425307557121E-2</v>
      </c>
      <c r="I281">
        <v>546</v>
      </c>
      <c r="J281" t="s">
        <v>21</v>
      </c>
      <c r="K281" t="s">
        <v>22</v>
      </c>
      <c r="L281" s="8">
        <f t="shared" si="18"/>
        <v>43346.208333333328</v>
      </c>
      <c r="M281">
        <v>1535950800</v>
      </c>
      <c r="N281" s="8">
        <f t="shared" si="19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 s="4">
        <f t="shared" si="17"/>
        <v>2.7036323610346726E-2</v>
      </c>
      <c r="I282">
        <v>393</v>
      </c>
      <c r="J282" t="s">
        <v>21</v>
      </c>
      <c r="K282" t="s">
        <v>22</v>
      </c>
      <c r="L282" s="8">
        <f t="shared" si="18"/>
        <v>43060.25</v>
      </c>
      <c r="M282">
        <v>1511244000</v>
      </c>
      <c r="N282" s="8">
        <f t="shared" si="19"/>
        <v>43066.25</v>
      </c>
      <c r="O282">
        <v>1511762400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 s="4">
        <f t="shared" si="17"/>
        <v>1.3696264413624528E-2</v>
      </c>
      <c r="I283">
        <v>2062</v>
      </c>
      <c r="J283" t="s">
        <v>21</v>
      </c>
      <c r="K283" t="s">
        <v>22</v>
      </c>
      <c r="L283" s="8">
        <f t="shared" si="18"/>
        <v>40979.25</v>
      </c>
      <c r="M283">
        <v>1331445600</v>
      </c>
      <c r="N283" s="8">
        <f t="shared" si="19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 s="4">
        <f t="shared" si="17"/>
        <v>1.4654032613486117E-2</v>
      </c>
      <c r="I284">
        <v>133</v>
      </c>
      <c r="J284" t="s">
        <v>21</v>
      </c>
      <c r="K284" t="s">
        <v>22</v>
      </c>
      <c r="L284" s="8">
        <f t="shared" si="18"/>
        <v>42701.25</v>
      </c>
      <c r="M284">
        <v>1480226400</v>
      </c>
      <c r="N284" s="8">
        <f t="shared" si="19"/>
        <v>42707.25</v>
      </c>
      <c r="O284">
        <v>1480744800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 s="4">
        <f t="shared" si="17"/>
        <v>1.9116677653263019E-2</v>
      </c>
      <c r="I285">
        <v>29</v>
      </c>
      <c r="J285" t="s">
        <v>36</v>
      </c>
      <c r="K285" t="s">
        <v>37</v>
      </c>
      <c r="L285" s="8">
        <f t="shared" si="18"/>
        <v>42520.208333333328</v>
      </c>
      <c r="M285">
        <v>1464584400</v>
      </c>
      <c r="N285" s="8">
        <f t="shared" si="19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 s="4">
        <f t="shared" si="17"/>
        <v>1.6190359376916472E-2</v>
      </c>
      <c r="I286">
        <v>132</v>
      </c>
      <c r="J286" t="s">
        <v>21</v>
      </c>
      <c r="K286" t="s">
        <v>22</v>
      </c>
      <c r="L286" s="8">
        <f t="shared" si="18"/>
        <v>41030.208333333336</v>
      </c>
      <c r="M286">
        <v>1335848400</v>
      </c>
      <c r="N286" s="8">
        <f t="shared" si="19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 s="4">
        <f t="shared" si="17"/>
        <v>3.9955954066383512E-2</v>
      </c>
      <c r="I287">
        <v>254</v>
      </c>
      <c r="J287" t="s">
        <v>21</v>
      </c>
      <c r="K287" t="s">
        <v>22</v>
      </c>
      <c r="L287" s="8">
        <f t="shared" si="18"/>
        <v>42623.208333333328</v>
      </c>
      <c r="M287">
        <v>1473483600</v>
      </c>
      <c r="N287" s="8">
        <f t="shared" si="19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 s="4">
        <f t="shared" si="17"/>
        <v>9.4083959707521609E-3</v>
      </c>
      <c r="I288">
        <v>184</v>
      </c>
      <c r="J288" t="s">
        <v>21</v>
      </c>
      <c r="K288" t="s">
        <v>22</v>
      </c>
      <c r="L288" s="8">
        <f t="shared" si="18"/>
        <v>42697.25</v>
      </c>
      <c r="M288">
        <v>1479880800</v>
      </c>
      <c r="N288" s="8">
        <f t="shared" si="19"/>
        <v>42704.25</v>
      </c>
      <c r="O288">
        <v>1480485600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 s="4">
        <f t="shared" si="17"/>
        <v>1.3320214939831983E-2</v>
      </c>
      <c r="I289">
        <v>176</v>
      </c>
      <c r="J289" t="s">
        <v>21</v>
      </c>
      <c r="K289" t="s">
        <v>22</v>
      </c>
      <c r="L289" s="8">
        <f t="shared" si="18"/>
        <v>42122.208333333328</v>
      </c>
      <c r="M289">
        <v>1430197200</v>
      </c>
      <c r="N289" s="8">
        <f t="shared" si="19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 s="4">
        <f t="shared" si="17"/>
        <v>2.501826150474799E-2</v>
      </c>
      <c r="I290">
        <v>137</v>
      </c>
      <c r="J290" t="s">
        <v>36</v>
      </c>
      <c r="K290" t="s">
        <v>37</v>
      </c>
      <c r="L290" s="8">
        <f t="shared" si="18"/>
        <v>40982.208333333336</v>
      </c>
      <c r="M290">
        <v>1331701200</v>
      </c>
      <c r="N290" s="8">
        <f t="shared" si="19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 s="4">
        <f t="shared" si="17"/>
        <v>2.5011132551580821E-2</v>
      </c>
      <c r="I291">
        <v>337</v>
      </c>
      <c r="J291" t="s">
        <v>15</v>
      </c>
      <c r="K291" t="s">
        <v>16</v>
      </c>
      <c r="L291" s="8">
        <f t="shared" si="18"/>
        <v>42219.208333333328</v>
      </c>
      <c r="M291">
        <v>1438578000</v>
      </c>
      <c r="N291" s="8">
        <f t="shared" si="19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 s="4">
        <f t="shared" si="17"/>
        <v>9.8994788600335806E-3</v>
      </c>
      <c r="I292">
        <v>908</v>
      </c>
      <c r="J292" t="s">
        <v>21</v>
      </c>
      <c r="K292" t="s">
        <v>22</v>
      </c>
      <c r="L292" s="8">
        <f t="shared" si="18"/>
        <v>41404.208333333336</v>
      </c>
      <c r="M292">
        <v>1368162000</v>
      </c>
      <c r="N292" s="8">
        <f t="shared" si="19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 s="4">
        <f t="shared" si="17"/>
        <v>1.3018615403333739E-2</v>
      </c>
      <c r="I293">
        <v>107</v>
      </c>
      <c r="J293" t="s">
        <v>21</v>
      </c>
      <c r="K293" t="s">
        <v>22</v>
      </c>
      <c r="L293" s="8">
        <f t="shared" si="18"/>
        <v>40831.208333333336</v>
      </c>
      <c r="M293">
        <v>1318654800</v>
      </c>
      <c r="N293" s="8">
        <f t="shared" si="19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 s="4">
        <f t="shared" si="17"/>
        <v>1.3947001394700139E-2</v>
      </c>
      <c r="I294">
        <v>10</v>
      </c>
      <c r="J294" t="s">
        <v>21</v>
      </c>
      <c r="K294" t="s">
        <v>22</v>
      </c>
      <c r="L294" s="8">
        <f t="shared" si="18"/>
        <v>40984.208333333336</v>
      </c>
      <c r="M294">
        <v>1331874000</v>
      </c>
      <c r="N294" s="8">
        <f t="shared" si="19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 s="4">
        <f t="shared" si="17"/>
        <v>3.0046948356807511E-2</v>
      </c>
      <c r="I295">
        <v>32</v>
      </c>
      <c r="J295" t="s">
        <v>107</v>
      </c>
      <c r="K295" t="s">
        <v>108</v>
      </c>
      <c r="L295" s="8">
        <f t="shared" si="18"/>
        <v>40456.208333333336</v>
      </c>
      <c r="M295">
        <v>1286254800</v>
      </c>
      <c r="N295" s="8">
        <f t="shared" si="19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 s="4">
        <f t="shared" si="17"/>
        <v>2.2766857427220701E-2</v>
      </c>
      <c r="I296">
        <v>183</v>
      </c>
      <c r="J296" t="s">
        <v>21</v>
      </c>
      <c r="K296" t="s">
        <v>22</v>
      </c>
      <c r="L296" s="8">
        <f t="shared" si="18"/>
        <v>43399.208333333328</v>
      </c>
      <c r="M296">
        <v>1540530000</v>
      </c>
      <c r="N296" s="8">
        <f t="shared" si="19"/>
        <v>43411.25</v>
      </c>
      <c r="O296">
        <v>1541570400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 s="4">
        <f t="shared" si="17"/>
        <v>2.7774142418822433E-2</v>
      </c>
      <c r="I297">
        <v>1910</v>
      </c>
      <c r="J297" t="s">
        <v>98</v>
      </c>
      <c r="K297" t="s">
        <v>99</v>
      </c>
      <c r="L297" s="8">
        <f t="shared" si="18"/>
        <v>41562.208333333336</v>
      </c>
      <c r="M297">
        <v>1381813200</v>
      </c>
      <c r="N297" s="8">
        <f t="shared" si="19"/>
        <v>41587.25</v>
      </c>
      <c r="O297">
        <v>1383976800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 s="4">
        <f t="shared" si="17"/>
        <v>1.1336515513126491E-2</v>
      </c>
      <c r="I298">
        <v>38</v>
      </c>
      <c r="J298" t="s">
        <v>26</v>
      </c>
      <c r="K298" t="s">
        <v>27</v>
      </c>
      <c r="L298" s="8">
        <f t="shared" si="18"/>
        <v>43493.25</v>
      </c>
      <c r="M298">
        <v>1548655200</v>
      </c>
      <c r="N298" s="8">
        <f t="shared" si="19"/>
        <v>43515.25</v>
      </c>
      <c r="O298">
        <v>1550556000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 s="4">
        <f t="shared" si="17"/>
        <v>1.5327929255711128E-2</v>
      </c>
      <c r="I299">
        <v>104</v>
      </c>
      <c r="J299" t="s">
        <v>26</v>
      </c>
      <c r="K299" t="s">
        <v>27</v>
      </c>
      <c r="L299" s="8">
        <f t="shared" si="18"/>
        <v>41653.25</v>
      </c>
      <c r="M299">
        <v>1389679200</v>
      </c>
      <c r="N299" s="8">
        <f t="shared" si="19"/>
        <v>41662.25</v>
      </c>
      <c r="O299">
        <v>1390456800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 s="4">
        <f t="shared" si="17"/>
        <v>1.4294222751637879E-2</v>
      </c>
      <c r="I300">
        <v>72</v>
      </c>
      <c r="J300" t="s">
        <v>21</v>
      </c>
      <c r="K300" t="s">
        <v>22</v>
      </c>
      <c r="L300" s="8">
        <f t="shared" si="18"/>
        <v>42426.25</v>
      </c>
      <c r="M300">
        <v>1456466400</v>
      </c>
      <c r="N300" s="8">
        <f t="shared" si="19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 s="4">
        <f t="shared" si="17"/>
        <v>2.5076765609007165E-2</v>
      </c>
      <c r="I301">
        <v>49</v>
      </c>
      <c r="J301" t="s">
        <v>21</v>
      </c>
      <c r="K301" t="s">
        <v>22</v>
      </c>
      <c r="L301" s="8">
        <f t="shared" si="18"/>
        <v>42432.25</v>
      </c>
      <c r="M301">
        <v>1456984800</v>
      </c>
      <c r="N301" s="8">
        <f t="shared" si="19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 s="4">
        <f t="shared" si="17"/>
        <v>0.2</v>
      </c>
      <c r="I302">
        <v>1</v>
      </c>
      <c r="J302" t="s">
        <v>36</v>
      </c>
      <c r="K302" t="s">
        <v>37</v>
      </c>
      <c r="L302" s="8">
        <f t="shared" si="18"/>
        <v>42977.208333333328</v>
      </c>
      <c r="M302">
        <v>1504069200</v>
      </c>
      <c r="N302" s="8">
        <f t="shared" si="19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 s="4">
        <f t="shared" si="17"/>
        <v>2.4376136175838704E-2</v>
      </c>
      <c r="I303">
        <v>295</v>
      </c>
      <c r="J303" t="s">
        <v>21</v>
      </c>
      <c r="K303" t="s">
        <v>22</v>
      </c>
      <c r="L303" s="8">
        <f t="shared" si="18"/>
        <v>42061.25</v>
      </c>
      <c r="M303">
        <v>1424930400</v>
      </c>
      <c r="N303" s="8">
        <f t="shared" si="19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 s="4">
        <f t="shared" si="17"/>
        <v>1.0109763142692086E-2</v>
      </c>
      <c r="I304">
        <v>245</v>
      </c>
      <c r="J304" t="s">
        <v>21</v>
      </c>
      <c r="K304" t="s">
        <v>22</v>
      </c>
      <c r="L304" s="8">
        <f t="shared" si="18"/>
        <v>43345.208333333328</v>
      </c>
      <c r="M304">
        <v>1535864400</v>
      </c>
      <c r="N304" s="8">
        <f t="shared" si="19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 s="4">
        <f t="shared" si="17"/>
        <v>1.1391954432182272E-2</v>
      </c>
      <c r="I305">
        <v>32</v>
      </c>
      <c r="J305" t="s">
        <v>21</v>
      </c>
      <c r="K305" t="s">
        <v>22</v>
      </c>
      <c r="L305" s="8">
        <f t="shared" si="18"/>
        <v>42376.25</v>
      </c>
      <c r="M305">
        <v>1452146400</v>
      </c>
      <c r="N305" s="8">
        <f t="shared" si="19"/>
        <v>42381.25</v>
      </c>
      <c r="O305">
        <v>1452578400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 s="4">
        <f t="shared" si="17"/>
        <v>1.238120149969483E-2</v>
      </c>
      <c r="I306">
        <v>142</v>
      </c>
      <c r="J306" t="s">
        <v>21</v>
      </c>
      <c r="K306" t="s">
        <v>22</v>
      </c>
      <c r="L306" s="8">
        <f t="shared" si="18"/>
        <v>42589.208333333328</v>
      </c>
      <c r="M306">
        <v>1470546000</v>
      </c>
      <c r="N306" s="8">
        <f t="shared" si="19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 s="4">
        <f t="shared" si="17"/>
        <v>1.0606438732218617E-2</v>
      </c>
      <c r="I307">
        <v>85</v>
      </c>
      <c r="J307" t="s">
        <v>21</v>
      </c>
      <c r="K307" t="s">
        <v>22</v>
      </c>
      <c r="L307" s="8">
        <f t="shared" si="18"/>
        <v>42448.208333333328</v>
      </c>
      <c r="M307">
        <v>1458363600</v>
      </c>
      <c r="N307" s="8">
        <f t="shared" si="19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 s="4">
        <f t="shared" si="17"/>
        <v>1.3618677042801557E-2</v>
      </c>
      <c r="I308">
        <v>7</v>
      </c>
      <c r="J308" t="s">
        <v>21</v>
      </c>
      <c r="K308" t="s">
        <v>22</v>
      </c>
      <c r="L308" s="8">
        <f t="shared" si="18"/>
        <v>42930.208333333328</v>
      </c>
      <c r="M308">
        <v>1500008400</v>
      </c>
      <c r="N308" s="8">
        <f t="shared" si="19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 s="4">
        <f t="shared" si="17"/>
        <v>1.5158834218940492E-2</v>
      </c>
      <c r="I309">
        <v>659</v>
      </c>
      <c r="J309" t="s">
        <v>36</v>
      </c>
      <c r="K309" t="s">
        <v>37</v>
      </c>
      <c r="L309" s="8">
        <f t="shared" si="18"/>
        <v>41066.208333333336</v>
      </c>
      <c r="M309">
        <v>1338958800</v>
      </c>
      <c r="N309" s="8">
        <f t="shared" si="19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 s="4">
        <f t="shared" si="17"/>
        <v>9.1708542713567834E-3</v>
      </c>
      <c r="I310">
        <v>803</v>
      </c>
      <c r="J310" t="s">
        <v>21</v>
      </c>
      <c r="K310" t="s">
        <v>22</v>
      </c>
      <c r="L310" s="8">
        <f t="shared" si="18"/>
        <v>40651.208333333336</v>
      </c>
      <c r="M310">
        <v>1303102800</v>
      </c>
      <c r="N310" s="8">
        <f t="shared" si="19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 s="4">
        <f t="shared" si="17"/>
        <v>2.4295432458697766E-2</v>
      </c>
      <c r="I311">
        <v>75</v>
      </c>
      <c r="J311" t="s">
        <v>21</v>
      </c>
      <c r="K311" t="s">
        <v>22</v>
      </c>
      <c r="L311" s="8">
        <f t="shared" si="18"/>
        <v>40807.208333333336</v>
      </c>
      <c r="M311">
        <v>1316581200</v>
      </c>
      <c r="N311" s="8">
        <f t="shared" si="19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 s="4">
        <f t="shared" si="17"/>
        <v>1.0088272383354351E-2</v>
      </c>
      <c r="I312">
        <v>16</v>
      </c>
      <c r="J312" t="s">
        <v>21</v>
      </c>
      <c r="K312" t="s">
        <v>22</v>
      </c>
      <c r="L312" s="8">
        <f t="shared" si="18"/>
        <v>40277.208333333336</v>
      </c>
      <c r="M312">
        <v>1270789200</v>
      </c>
      <c r="N312" s="8">
        <f t="shared" si="19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 s="4">
        <f t="shared" si="17"/>
        <v>9.4442709959413045E-3</v>
      </c>
      <c r="I313">
        <v>121</v>
      </c>
      <c r="J313" t="s">
        <v>21</v>
      </c>
      <c r="K313" t="s">
        <v>22</v>
      </c>
      <c r="L313" s="8">
        <f t="shared" si="18"/>
        <v>40590.25</v>
      </c>
      <c r="M313">
        <v>1297836000</v>
      </c>
      <c r="N313" s="8">
        <f t="shared" si="19"/>
        <v>40602.25</v>
      </c>
      <c r="O313">
        <v>1298872800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 s="4">
        <f t="shared" si="17"/>
        <v>2.0409610297526522E-2</v>
      </c>
      <c r="I314">
        <v>3742</v>
      </c>
      <c r="J314" t="s">
        <v>21</v>
      </c>
      <c r="K314" t="s">
        <v>22</v>
      </c>
      <c r="L314" s="8">
        <f t="shared" si="18"/>
        <v>41572.208333333336</v>
      </c>
      <c r="M314">
        <v>1382677200</v>
      </c>
      <c r="N314" s="8">
        <f t="shared" si="19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 s="4">
        <f t="shared" si="17"/>
        <v>2.564102564102564E-2</v>
      </c>
      <c r="I315">
        <v>223</v>
      </c>
      <c r="J315" t="s">
        <v>21</v>
      </c>
      <c r="K315" t="s">
        <v>22</v>
      </c>
      <c r="L315" s="8">
        <f t="shared" si="18"/>
        <v>40966.25</v>
      </c>
      <c r="M315">
        <v>1330322400</v>
      </c>
      <c r="N315" s="8">
        <f t="shared" si="19"/>
        <v>40968.25</v>
      </c>
      <c r="O315">
        <v>1330495200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 s="4">
        <f t="shared" si="17"/>
        <v>3.2234609791565678E-2</v>
      </c>
      <c r="I316">
        <v>133</v>
      </c>
      <c r="J316" t="s">
        <v>21</v>
      </c>
      <c r="K316" t="s">
        <v>22</v>
      </c>
      <c r="L316" s="8">
        <f t="shared" si="18"/>
        <v>43536.208333333328</v>
      </c>
      <c r="M316">
        <v>1552366800</v>
      </c>
      <c r="N316" s="8">
        <f t="shared" si="19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 s="4">
        <f t="shared" si="17"/>
        <v>9.6273291925465833E-3</v>
      </c>
      <c r="I317">
        <v>31</v>
      </c>
      <c r="J317" t="s">
        <v>21</v>
      </c>
      <c r="K317" t="s">
        <v>22</v>
      </c>
      <c r="L317" s="8">
        <f t="shared" si="18"/>
        <v>41783.208333333336</v>
      </c>
      <c r="M317">
        <v>1400907600</v>
      </c>
      <c r="N317" s="8">
        <f t="shared" si="19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 s="4">
        <f t="shared" si="17"/>
        <v>1.6872363693172941E-2</v>
      </c>
      <c r="I318">
        <v>108</v>
      </c>
      <c r="J318" t="s">
        <v>107</v>
      </c>
      <c r="K318" t="s">
        <v>108</v>
      </c>
      <c r="L318" s="8">
        <f t="shared" si="18"/>
        <v>43788.25</v>
      </c>
      <c r="M318">
        <v>1574143200</v>
      </c>
      <c r="N318" s="8">
        <f t="shared" si="19"/>
        <v>43789.25</v>
      </c>
      <c r="O318">
        <v>1574229600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 s="4">
        <f t="shared" si="17"/>
        <v>2.3640661938534278E-2</v>
      </c>
      <c r="I319">
        <v>30</v>
      </c>
      <c r="J319" t="s">
        <v>21</v>
      </c>
      <c r="K319" t="s">
        <v>22</v>
      </c>
      <c r="L319" s="8">
        <f t="shared" si="18"/>
        <v>42869.208333333328</v>
      </c>
      <c r="M319">
        <v>1494738000</v>
      </c>
      <c r="N319" s="8">
        <f t="shared" si="19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 s="4">
        <f t="shared" si="17"/>
        <v>1.8826135105204873E-2</v>
      </c>
      <c r="I320">
        <v>17</v>
      </c>
      <c r="J320" t="s">
        <v>21</v>
      </c>
      <c r="K320" t="s">
        <v>22</v>
      </c>
      <c r="L320" s="8">
        <f t="shared" si="18"/>
        <v>41684.25</v>
      </c>
      <c r="M320">
        <v>1392357600</v>
      </c>
      <c r="N320" s="8">
        <f t="shared" si="19"/>
        <v>41686.25</v>
      </c>
      <c r="O320">
        <v>1392530400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 s="4">
        <f t="shared" si="17"/>
        <v>1.9686250384497079E-2</v>
      </c>
      <c r="I321">
        <v>64</v>
      </c>
      <c r="J321" t="s">
        <v>21</v>
      </c>
      <c r="K321" t="s">
        <v>22</v>
      </c>
      <c r="L321" s="8">
        <f t="shared" si="18"/>
        <v>40402.208333333336</v>
      </c>
      <c r="M321">
        <v>1281589200</v>
      </c>
      <c r="N321" s="8">
        <f t="shared" si="19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 s="4">
        <f t="shared" si="17"/>
        <v>9.8863074641621362E-3</v>
      </c>
      <c r="I322">
        <v>80</v>
      </c>
      <c r="J322" t="s">
        <v>21</v>
      </c>
      <c r="K322" t="s">
        <v>22</v>
      </c>
      <c r="L322" s="8">
        <f t="shared" si="18"/>
        <v>40673.208333333336</v>
      </c>
      <c r="M322">
        <v>1305003600</v>
      </c>
      <c r="N322" s="8">
        <f t="shared" si="19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E323/D323*100</f>
        <v>94.144366197183089</v>
      </c>
      <c r="G323" t="s">
        <v>14</v>
      </c>
      <c r="H323" s="4">
        <f t="shared" ref="H323:H386" si="21">IFERROR(I323/E323,0)</f>
        <v>1.5384423582800365E-2</v>
      </c>
      <c r="I323">
        <v>2468</v>
      </c>
      <c r="J323" t="s">
        <v>21</v>
      </c>
      <c r="K323" t="s">
        <v>22</v>
      </c>
      <c r="L323" s="8">
        <f t="shared" ref="L323:L386" si="22">(((M323/60)/60)/24)+DATE(1970,1,1)</f>
        <v>40634.208333333336</v>
      </c>
      <c r="M323">
        <v>1301634000</v>
      </c>
      <c r="N323" s="8">
        <f t="shared" ref="N323:N386" si="23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 s="4">
        <f t="shared" si="21"/>
        <v>2.6316727519006808E-2</v>
      </c>
      <c r="I324">
        <v>5168</v>
      </c>
      <c r="J324" t="s">
        <v>21</v>
      </c>
      <c r="K324" t="s">
        <v>22</v>
      </c>
      <c r="L324" s="8">
        <f t="shared" si="22"/>
        <v>40507.25</v>
      </c>
      <c r="M324">
        <v>1290664800</v>
      </c>
      <c r="N324" s="8">
        <f t="shared" si="23"/>
        <v>40520.25</v>
      </c>
      <c r="O324">
        <v>1291788000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 s="4">
        <f t="shared" si="21"/>
        <v>1.2104283054003724E-2</v>
      </c>
      <c r="I325">
        <v>26</v>
      </c>
      <c r="J325" t="s">
        <v>40</v>
      </c>
      <c r="K325" t="s">
        <v>41</v>
      </c>
      <c r="L325" s="8">
        <f t="shared" si="22"/>
        <v>41725.208333333336</v>
      </c>
      <c r="M325">
        <v>1395896400</v>
      </c>
      <c r="N325" s="8">
        <f t="shared" si="23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 s="4">
        <f t="shared" si="21"/>
        <v>2.6356456043956044E-2</v>
      </c>
      <c r="I326">
        <v>307</v>
      </c>
      <c r="J326" t="s">
        <v>21</v>
      </c>
      <c r="K326" t="s">
        <v>22</v>
      </c>
      <c r="L326" s="8">
        <f t="shared" si="22"/>
        <v>42176.208333333328</v>
      </c>
      <c r="M326">
        <v>1434862800</v>
      </c>
      <c r="N326" s="8">
        <f t="shared" si="23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 s="4">
        <f t="shared" si="21"/>
        <v>1.2379175852128201E-2</v>
      </c>
      <c r="I327">
        <v>73</v>
      </c>
      <c r="J327" t="s">
        <v>21</v>
      </c>
      <c r="K327" t="s">
        <v>22</v>
      </c>
      <c r="L327" s="8">
        <f t="shared" si="22"/>
        <v>43267.208333333328</v>
      </c>
      <c r="M327">
        <v>1529125200</v>
      </c>
      <c r="N327" s="8">
        <f t="shared" si="23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 s="4">
        <f t="shared" si="21"/>
        <v>3.8484666265784728E-2</v>
      </c>
      <c r="I328">
        <v>128</v>
      </c>
      <c r="J328" t="s">
        <v>21</v>
      </c>
      <c r="K328" t="s">
        <v>22</v>
      </c>
      <c r="L328" s="8">
        <f t="shared" si="22"/>
        <v>42364.25</v>
      </c>
      <c r="M328">
        <v>1451109600</v>
      </c>
      <c r="N328" s="8">
        <f t="shared" si="23"/>
        <v>42370.25</v>
      </c>
      <c r="O328">
        <v>1451628000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 s="4">
        <f t="shared" si="21"/>
        <v>3.2934131736526949E-2</v>
      </c>
      <c r="I329">
        <v>33</v>
      </c>
      <c r="J329" t="s">
        <v>21</v>
      </c>
      <c r="K329" t="s">
        <v>22</v>
      </c>
      <c r="L329" s="8">
        <f t="shared" si="22"/>
        <v>43705.208333333328</v>
      </c>
      <c r="M329">
        <v>1566968400</v>
      </c>
      <c r="N329" s="8">
        <f t="shared" si="23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 s="4">
        <f t="shared" si="21"/>
        <v>1.8516832794744587E-2</v>
      </c>
      <c r="I330">
        <v>2441</v>
      </c>
      <c r="J330" t="s">
        <v>21</v>
      </c>
      <c r="K330" t="s">
        <v>22</v>
      </c>
      <c r="L330" s="8">
        <f t="shared" si="22"/>
        <v>43434.25</v>
      </c>
      <c r="M330">
        <v>1543557600</v>
      </c>
      <c r="N330" s="8">
        <f t="shared" si="23"/>
        <v>43445.25</v>
      </c>
      <c r="O330">
        <v>1544508000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 s="4">
        <f t="shared" si="21"/>
        <v>9.8244633794291568E-3</v>
      </c>
      <c r="I331">
        <v>211</v>
      </c>
      <c r="J331" t="s">
        <v>21</v>
      </c>
      <c r="K331" t="s">
        <v>22</v>
      </c>
      <c r="L331" s="8">
        <f t="shared" si="22"/>
        <v>42716.25</v>
      </c>
      <c r="M331">
        <v>1481522400</v>
      </c>
      <c r="N331" s="8">
        <f t="shared" si="23"/>
        <v>42727.25</v>
      </c>
      <c r="O331">
        <v>1482472800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 s="4">
        <f t="shared" si="21"/>
        <v>2.2220439595700303E-2</v>
      </c>
      <c r="I332">
        <v>1385</v>
      </c>
      <c r="J332" t="s">
        <v>40</v>
      </c>
      <c r="K332" t="s">
        <v>41</v>
      </c>
      <c r="L332" s="8">
        <f t="shared" si="22"/>
        <v>43077.25</v>
      </c>
      <c r="M332">
        <v>1512712800</v>
      </c>
      <c r="N332" s="8">
        <f t="shared" si="23"/>
        <v>43078.25</v>
      </c>
      <c r="O332">
        <v>1512799200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 s="4">
        <f t="shared" si="21"/>
        <v>1.2975483166017893E-2</v>
      </c>
      <c r="I333">
        <v>190</v>
      </c>
      <c r="J333" t="s">
        <v>21</v>
      </c>
      <c r="K333" t="s">
        <v>22</v>
      </c>
      <c r="L333" s="8">
        <f t="shared" si="22"/>
        <v>40896.25</v>
      </c>
      <c r="M333">
        <v>1324274400</v>
      </c>
      <c r="N333" s="8">
        <f t="shared" si="23"/>
        <v>40897.25</v>
      </c>
      <c r="O333">
        <v>1324360800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 s="4">
        <f t="shared" si="21"/>
        <v>1.1353753985892357E-2</v>
      </c>
      <c r="I334">
        <v>470</v>
      </c>
      <c r="J334" t="s">
        <v>21</v>
      </c>
      <c r="K334" t="s">
        <v>22</v>
      </c>
      <c r="L334" s="8">
        <f t="shared" si="22"/>
        <v>41361.208333333336</v>
      </c>
      <c r="M334">
        <v>1364446800</v>
      </c>
      <c r="N334" s="8">
        <f t="shared" si="23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 s="4">
        <f t="shared" si="21"/>
        <v>2.1260504201680672E-2</v>
      </c>
      <c r="I335">
        <v>253</v>
      </c>
      <c r="J335" t="s">
        <v>21</v>
      </c>
      <c r="K335" t="s">
        <v>22</v>
      </c>
      <c r="L335" s="8">
        <f t="shared" si="22"/>
        <v>43424.25</v>
      </c>
      <c r="M335">
        <v>1542693600</v>
      </c>
      <c r="N335" s="8">
        <f t="shared" si="23"/>
        <v>43452.25</v>
      </c>
      <c r="O335">
        <v>1545112800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 s="4">
        <f t="shared" si="21"/>
        <v>9.0093736340235396E-3</v>
      </c>
      <c r="I336">
        <v>1113</v>
      </c>
      <c r="J336" t="s">
        <v>21</v>
      </c>
      <c r="K336" t="s">
        <v>22</v>
      </c>
      <c r="L336" s="8">
        <f t="shared" si="22"/>
        <v>43110.25</v>
      </c>
      <c r="M336">
        <v>1515564000</v>
      </c>
      <c r="N336" s="8">
        <f t="shared" si="23"/>
        <v>43117.25</v>
      </c>
      <c r="O336">
        <v>1516168800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 s="4">
        <f t="shared" si="21"/>
        <v>1.1493847795879735E-2</v>
      </c>
      <c r="I337">
        <v>2283</v>
      </c>
      <c r="J337" t="s">
        <v>21</v>
      </c>
      <c r="K337" t="s">
        <v>22</v>
      </c>
      <c r="L337" s="8">
        <f t="shared" si="22"/>
        <v>43784.25</v>
      </c>
      <c r="M337">
        <v>1573797600</v>
      </c>
      <c r="N337" s="8">
        <f t="shared" si="23"/>
        <v>43797.25</v>
      </c>
      <c r="O337">
        <v>1574920800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 s="4">
        <f t="shared" si="21"/>
        <v>1.562636657823387E-2</v>
      </c>
      <c r="I338">
        <v>1072</v>
      </c>
      <c r="J338" t="s">
        <v>21</v>
      </c>
      <c r="K338" t="s">
        <v>22</v>
      </c>
      <c r="L338" s="8">
        <f t="shared" si="22"/>
        <v>40527.25</v>
      </c>
      <c r="M338">
        <v>1292392800</v>
      </c>
      <c r="N338" s="8">
        <f t="shared" si="23"/>
        <v>40528.25</v>
      </c>
      <c r="O338">
        <v>1292479200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 s="4">
        <f t="shared" si="21"/>
        <v>9.4344499586435076E-3</v>
      </c>
      <c r="I339">
        <v>1095</v>
      </c>
      <c r="J339" t="s">
        <v>21</v>
      </c>
      <c r="K339" t="s">
        <v>22</v>
      </c>
      <c r="L339" s="8">
        <f t="shared" si="22"/>
        <v>43780.25</v>
      </c>
      <c r="M339">
        <v>1573452000</v>
      </c>
      <c r="N339" s="8">
        <f t="shared" si="23"/>
        <v>43781.25</v>
      </c>
      <c r="O339">
        <v>1573538400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 s="4">
        <f t="shared" si="21"/>
        <v>1.3515458805841237E-2</v>
      </c>
      <c r="I340">
        <v>1690</v>
      </c>
      <c r="J340" t="s">
        <v>21</v>
      </c>
      <c r="K340" t="s">
        <v>22</v>
      </c>
      <c r="L340" s="8">
        <f t="shared" si="22"/>
        <v>40821.208333333336</v>
      </c>
      <c r="M340">
        <v>1317790800</v>
      </c>
      <c r="N340" s="8">
        <f t="shared" si="23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 s="4">
        <f t="shared" si="21"/>
        <v>1.1901921559271019E-2</v>
      </c>
      <c r="I341">
        <v>1297</v>
      </c>
      <c r="J341" t="s">
        <v>15</v>
      </c>
      <c r="K341" t="s">
        <v>16</v>
      </c>
      <c r="L341" s="8">
        <f t="shared" si="22"/>
        <v>42949.208333333328</v>
      </c>
      <c r="M341">
        <v>1501650000</v>
      </c>
      <c r="N341" s="8">
        <f t="shared" si="23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 s="4">
        <f t="shared" si="21"/>
        <v>1.1240132707928155E-2</v>
      </c>
      <c r="I342">
        <v>393</v>
      </c>
      <c r="J342" t="s">
        <v>21</v>
      </c>
      <c r="K342" t="s">
        <v>22</v>
      </c>
      <c r="L342" s="8">
        <f t="shared" si="22"/>
        <v>40889.25</v>
      </c>
      <c r="M342">
        <v>1323669600</v>
      </c>
      <c r="N342" s="8">
        <f t="shared" si="23"/>
        <v>40890.25</v>
      </c>
      <c r="O342">
        <v>1323756000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 s="4">
        <f t="shared" si="21"/>
        <v>1.2988623329923432E-2</v>
      </c>
      <c r="I343">
        <v>1257</v>
      </c>
      <c r="J343" t="s">
        <v>21</v>
      </c>
      <c r="K343" t="s">
        <v>22</v>
      </c>
      <c r="L343" s="8">
        <f t="shared" si="22"/>
        <v>42244.208333333328</v>
      </c>
      <c r="M343">
        <v>1440738000</v>
      </c>
      <c r="N343" s="8">
        <f t="shared" si="23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 s="4">
        <f t="shared" si="21"/>
        <v>1.0293748430831032E-2</v>
      </c>
      <c r="I344">
        <v>328</v>
      </c>
      <c r="J344" t="s">
        <v>21</v>
      </c>
      <c r="K344" t="s">
        <v>22</v>
      </c>
      <c r="L344" s="8">
        <f t="shared" si="22"/>
        <v>41475.208333333336</v>
      </c>
      <c r="M344">
        <v>1374296400</v>
      </c>
      <c r="N344" s="8">
        <f t="shared" si="23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 s="4">
        <f t="shared" si="21"/>
        <v>3.0290541932825057E-2</v>
      </c>
      <c r="I345">
        <v>147</v>
      </c>
      <c r="J345" t="s">
        <v>21</v>
      </c>
      <c r="K345" t="s">
        <v>22</v>
      </c>
      <c r="L345" s="8">
        <f t="shared" si="22"/>
        <v>41597.25</v>
      </c>
      <c r="M345">
        <v>1384840800</v>
      </c>
      <c r="N345" s="8">
        <f t="shared" si="23"/>
        <v>41650.25</v>
      </c>
      <c r="O345">
        <v>1389420000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 s="4">
        <f t="shared" si="21"/>
        <v>1.0004942200364035E-2</v>
      </c>
      <c r="I346">
        <v>830</v>
      </c>
      <c r="J346" t="s">
        <v>21</v>
      </c>
      <c r="K346" t="s">
        <v>22</v>
      </c>
      <c r="L346" s="8">
        <f t="shared" si="22"/>
        <v>43122.25</v>
      </c>
      <c r="M346">
        <v>1516600800</v>
      </c>
      <c r="N346" s="8">
        <f t="shared" si="23"/>
        <v>43162.25</v>
      </c>
      <c r="O346">
        <v>1520056800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 s="4">
        <f t="shared" si="21"/>
        <v>1.429249967615182E-2</v>
      </c>
      <c r="I347">
        <v>331</v>
      </c>
      <c r="J347" t="s">
        <v>40</v>
      </c>
      <c r="K347" t="s">
        <v>41</v>
      </c>
      <c r="L347" s="8">
        <f t="shared" si="22"/>
        <v>42194.208333333328</v>
      </c>
      <c r="M347">
        <v>1436418000</v>
      </c>
      <c r="N347" s="8">
        <f t="shared" si="23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 s="4">
        <f t="shared" si="21"/>
        <v>9.0645395213923129E-3</v>
      </c>
      <c r="I348">
        <v>25</v>
      </c>
      <c r="J348" t="s">
        <v>21</v>
      </c>
      <c r="K348" t="s">
        <v>22</v>
      </c>
      <c r="L348" s="8">
        <f t="shared" si="22"/>
        <v>42971.208333333328</v>
      </c>
      <c r="M348">
        <v>1503550800</v>
      </c>
      <c r="N348" s="8">
        <f t="shared" si="23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 s="4">
        <f t="shared" si="21"/>
        <v>1.5150313317997937E-2</v>
      </c>
      <c r="I349">
        <v>191</v>
      </c>
      <c r="J349" t="s">
        <v>21</v>
      </c>
      <c r="K349" t="s">
        <v>22</v>
      </c>
      <c r="L349" s="8">
        <f t="shared" si="22"/>
        <v>42046.25</v>
      </c>
      <c r="M349">
        <v>1423634400</v>
      </c>
      <c r="N349" s="8">
        <f t="shared" si="23"/>
        <v>42070.25</v>
      </c>
      <c r="O349">
        <v>1425708000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 s="4">
        <f t="shared" si="21"/>
        <v>2.4386828452000027E-2</v>
      </c>
      <c r="I350">
        <v>3483</v>
      </c>
      <c r="J350" t="s">
        <v>21</v>
      </c>
      <c r="K350" t="s">
        <v>22</v>
      </c>
      <c r="L350" s="8">
        <f t="shared" si="22"/>
        <v>42782.25</v>
      </c>
      <c r="M350">
        <v>1487224800</v>
      </c>
      <c r="N350" s="8">
        <f t="shared" si="23"/>
        <v>42795.25</v>
      </c>
      <c r="O350">
        <v>1488348000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 s="4">
        <f t="shared" si="21"/>
        <v>9.6187915546384877E-3</v>
      </c>
      <c r="I351">
        <v>923</v>
      </c>
      <c r="J351" t="s">
        <v>21</v>
      </c>
      <c r="K351" t="s">
        <v>22</v>
      </c>
      <c r="L351" s="8">
        <f t="shared" si="22"/>
        <v>42930.208333333328</v>
      </c>
      <c r="M351">
        <v>1500008400</v>
      </c>
      <c r="N351" s="8">
        <f t="shared" si="23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 s="4">
        <f t="shared" si="21"/>
        <v>0.2</v>
      </c>
      <c r="I352">
        <v>1</v>
      </c>
      <c r="J352" t="s">
        <v>21</v>
      </c>
      <c r="K352" t="s">
        <v>22</v>
      </c>
      <c r="L352" s="8">
        <f t="shared" si="22"/>
        <v>42144.208333333328</v>
      </c>
      <c r="M352">
        <v>1432098000</v>
      </c>
      <c r="N352" s="8">
        <f t="shared" si="23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 s="4">
        <f t="shared" si="21"/>
        <v>2.1272098995043908E-2</v>
      </c>
      <c r="I353">
        <v>2013</v>
      </c>
      <c r="J353" t="s">
        <v>21</v>
      </c>
      <c r="K353" t="s">
        <v>22</v>
      </c>
      <c r="L353" s="8">
        <f t="shared" si="22"/>
        <v>42240.208333333328</v>
      </c>
      <c r="M353">
        <v>1440392400</v>
      </c>
      <c r="N353" s="8">
        <f t="shared" si="23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 s="4">
        <f t="shared" si="21"/>
        <v>3.3776867963152504E-2</v>
      </c>
      <c r="I354">
        <v>33</v>
      </c>
      <c r="J354" t="s">
        <v>15</v>
      </c>
      <c r="K354" t="s">
        <v>16</v>
      </c>
      <c r="L354" s="8">
        <f t="shared" si="22"/>
        <v>42315.25</v>
      </c>
      <c r="M354">
        <v>1446876000</v>
      </c>
      <c r="N354" s="8">
        <f t="shared" si="23"/>
        <v>42323.25</v>
      </c>
      <c r="O354">
        <v>1447567200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 s="4">
        <f t="shared" si="21"/>
        <v>1.2344068251172433E-2</v>
      </c>
      <c r="I355">
        <v>1703</v>
      </c>
      <c r="J355" t="s">
        <v>21</v>
      </c>
      <c r="K355" t="s">
        <v>22</v>
      </c>
      <c r="L355" s="8">
        <f t="shared" si="22"/>
        <v>43651.208333333328</v>
      </c>
      <c r="M355">
        <v>1562302800</v>
      </c>
      <c r="N355" s="8">
        <f t="shared" si="23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 s="4">
        <f t="shared" si="21"/>
        <v>1.0598834128245893E-2</v>
      </c>
      <c r="I356">
        <v>80</v>
      </c>
      <c r="J356" t="s">
        <v>36</v>
      </c>
      <c r="K356" t="s">
        <v>37</v>
      </c>
      <c r="L356" s="8">
        <f t="shared" si="22"/>
        <v>41520.208333333336</v>
      </c>
      <c r="M356">
        <v>1378184400</v>
      </c>
      <c r="N356" s="8">
        <f t="shared" si="23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 s="4">
        <f t="shared" si="21"/>
        <v>3.8375725122713075E-2</v>
      </c>
      <c r="I357">
        <v>86</v>
      </c>
      <c r="J357" t="s">
        <v>21</v>
      </c>
      <c r="K357" t="s">
        <v>22</v>
      </c>
      <c r="L357" s="8">
        <f t="shared" si="22"/>
        <v>42757.25</v>
      </c>
      <c r="M357">
        <v>1485064800</v>
      </c>
      <c r="N357" s="8">
        <f t="shared" si="23"/>
        <v>42797.25</v>
      </c>
      <c r="O357">
        <v>1488520800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 s="4">
        <f t="shared" si="21"/>
        <v>1.1658408627222384E-2</v>
      </c>
      <c r="I358">
        <v>40</v>
      </c>
      <c r="J358" t="s">
        <v>107</v>
      </c>
      <c r="K358" t="s">
        <v>108</v>
      </c>
      <c r="L358" s="8">
        <f t="shared" si="22"/>
        <v>40922.25</v>
      </c>
      <c r="M358">
        <v>1326520800</v>
      </c>
      <c r="N358" s="8">
        <f t="shared" si="23"/>
        <v>40931.25</v>
      </c>
      <c r="O358">
        <v>1327298400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 s="4">
        <f t="shared" si="21"/>
        <v>9.6402539383964262E-3</v>
      </c>
      <c r="I359">
        <v>41</v>
      </c>
      <c r="J359" t="s">
        <v>21</v>
      </c>
      <c r="K359" t="s">
        <v>22</v>
      </c>
      <c r="L359" s="8">
        <f t="shared" si="22"/>
        <v>42250.208333333328</v>
      </c>
      <c r="M359">
        <v>1441256400</v>
      </c>
      <c r="N359" s="8">
        <f t="shared" si="23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 s="4">
        <f t="shared" si="21"/>
        <v>2.006980802792321E-2</v>
      </c>
      <c r="I360">
        <v>23</v>
      </c>
      <c r="J360" t="s">
        <v>15</v>
      </c>
      <c r="K360" t="s">
        <v>16</v>
      </c>
      <c r="L360" s="8">
        <f t="shared" si="22"/>
        <v>43322.208333333328</v>
      </c>
      <c r="M360">
        <v>1533877200</v>
      </c>
      <c r="N360" s="8">
        <f t="shared" si="23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 s="4">
        <f t="shared" si="21"/>
        <v>1.5651155005021761E-2</v>
      </c>
      <c r="I361">
        <v>187</v>
      </c>
      <c r="J361" t="s">
        <v>21</v>
      </c>
      <c r="K361" t="s">
        <v>22</v>
      </c>
      <c r="L361" s="8">
        <f t="shared" si="22"/>
        <v>40782.208333333336</v>
      </c>
      <c r="M361">
        <v>1314421200</v>
      </c>
      <c r="N361" s="8">
        <f t="shared" si="23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 s="4">
        <f t="shared" si="21"/>
        <v>2.1275493591451321E-2</v>
      </c>
      <c r="I362">
        <v>2875</v>
      </c>
      <c r="J362" t="s">
        <v>40</v>
      </c>
      <c r="K362" t="s">
        <v>41</v>
      </c>
      <c r="L362" s="8">
        <f t="shared" si="22"/>
        <v>40544.25</v>
      </c>
      <c r="M362">
        <v>1293861600</v>
      </c>
      <c r="N362" s="8">
        <f t="shared" si="23"/>
        <v>40558.25</v>
      </c>
      <c r="O362">
        <v>1295071200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 s="4">
        <f t="shared" si="21"/>
        <v>9.2185208464278228E-3</v>
      </c>
      <c r="I363">
        <v>88</v>
      </c>
      <c r="J363" t="s">
        <v>21</v>
      </c>
      <c r="K363" t="s">
        <v>22</v>
      </c>
      <c r="L363" s="8">
        <f t="shared" si="22"/>
        <v>43015.208333333328</v>
      </c>
      <c r="M363">
        <v>1507352400</v>
      </c>
      <c r="N363" s="8">
        <f t="shared" si="23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 s="4">
        <f t="shared" si="21"/>
        <v>1.3885859687386405E-2</v>
      </c>
      <c r="I364">
        <v>191</v>
      </c>
      <c r="J364" t="s">
        <v>21</v>
      </c>
      <c r="K364" t="s">
        <v>22</v>
      </c>
      <c r="L364" s="8">
        <f t="shared" si="22"/>
        <v>40570.25</v>
      </c>
      <c r="M364">
        <v>1296108000</v>
      </c>
      <c r="N364" s="8">
        <f t="shared" si="23"/>
        <v>40608.25</v>
      </c>
      <c r="O364">
        <v>1299391200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 s="4">
        <f t="shared" si="21"/>
        <v>1.6686674669867948E-2</v>
      </c>
      <c r="I365">
        <v>139</v>
      </c>
      <c r="J365" t="s">
        <v>21</v>
      </c>
      <c r="K365" t="s">
        <v>22</v>
      </c>
      <c r="L365" s="8">
        <f t="shared" si="22"/>
        <v>40904.25</v>
      </c>
      <c r="M365">
        <v>1324965600</v>
      </c>
      <c r="N365" s="8">
        <f t="shared" si="23"/>
        <v>40905.25</v>
      </c>
      <c r="O365">
        <v>1325052000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 s="4">
        <f t="shared" si="21"/>
        <v>1.278614147246855E-2</v>
      </c>
      <c r="I366">
        <v>186</v>
      </c>
      <c r="J366" t="s">
        <v>21</v>
      </c>
      <c r="K366" t="s">
        <v>22</v>
      </c>
      <c r="L366" s="8">
        <f t="shared" si="22"/>
        <v>43164.25</v>
      </c>
      <c r="M366">
        <v>1520229600</v>
      </c>
      <c r="N366" s="8">
        <f t="shared" si="23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 s="4">
        <f t="shared" si="21"/>
        <v>9.5440988495952284E-3</v>
      </c>
      <c r="I367">
        <v>112</v>
      </c>
      <c r="J367" t="s">
        <v>26</v>
      </c>
      <c r="K367" t="s">
        <v>27</v>
      </c>
      <c r="L367" s="8">
        <f t="shared" si="22"/>
        <v>42733.25</v>
      </c>
      <c r="M367">
        <v>1482991200</v>
      </c>
      <c r="N367" s="8">
        <f t="shared" si="23"/>
        <v>42760.25</v>
      </c>
      <c r="O367">
        <v>1485324000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 s="4">
        <f t="shared" si="21"/>
        <v>9.4764496153124413E-3</v>
      </c>
      <c r="I368">
        <v>101</v>
      </c>
      <c r="J368" t="s">
        <v>21</v>
      </c>
      <c r="K368" t="s">
        <v>22</v>
      </c>
      <c r="L368" s="8">
        <f t="shared" si="22"/>
        <v>40546.25</v>
      </c>
      <c r="M368">
        <v>1294034400</v>
      </c>
      <c r="N368" s="8">
        <f t="shared" si="23"/>
        <v>40547.25</v>
      </c>
      <c r="O368">
        <v>1294120800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 s="4">
        <f t="shared" si="21"/>
        <v>4.0106951871657755E-2</v>
      </c>
      <c r="I369">
        <v>75</v>
      </c>
      <c r="J369" t="s">
        <v>21</v>
      </c>
      <c r="K369" t="s">
        <v>22</v>
      </c>
      <c r="L369" s="8">
        <f t="shared" si="22"/>
        <v>41930.208333333336</v>
      </c>
      <c r="M369">
        <v>1413608400</v>
      </c>
      <c r="N369" s="8">
        <f t="shared" si="23"/>
        <v>41954.25</v>
      </c>
      <c r="O369">
        <v>1415685600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 s="4">
        <f t="shared" si="21"/>
        <v>1.4311518688342365E-2</v>
      </c>
      <c r="I370">
        <v>206</v>
      </c>
      <c r="J370" t="s">
        <v>40</v>
      </c>
      <c r="K370" t="s">
        <v>41</v>
      </c>
      <c r="L370" s="8">
        <f t="shared" si="22"/>
        <v>40464.208333333336</v>
      </c>
      <c r="M370">
        <v>1286946000</v>
      </c>
      <c r="N370" s="8">
        <f t="shared" si="23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 s="4">
        <f t="shared" si="21"/>
        <v>1.0445635216713016E-2</v>
      </c>
      <c r="I371">
        <v>154</v>
      </c>
      <c r="J371" t="s">
        <v>21</v>
      </c>
      <c r="K371" t="s">
        <v>22</v>
      </c>
      <c r="L371" s="8">
        <f t="shared" si="22"/>
        <v>41308.25</v>
      </c>
      <c r="M371">
        <v>1359871200</v>
      </c>
      <c r="N371" s="8">
        <f t="shared" si="23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 s="4">
        <f t="shared" si="21"/>
        <v>3.3336127175704749E-2</v>
      </c>
      <c r="I372">
        <v>5966</v>
      </c>
      <c r="J372" t="s">
        <v>21</v>
      </c>
      <c r="K372" t="s">
        <v>22</v>
      </c>
      <c r="L372" s="8">
        <f t="shared" si="22"/>
        <v>43570.208333333328</v>
      </c>
      <c r="M372">
        <v>1555304400</v>
      </c>
      <c r="N372" s="8">
        <f t="shared" si="23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 s="4">
        <f t="shared" si="21"/>
        <v>1.6945720738260259E-2</v>
      </c>
      <c r="I373">
        <v>2176</v>
      </c>
      <c r="J373" t="s">
        <v>21</v>
      </c>
      <c r="K373" t="s">
        <v>22</v>
      </c>
      <c r="L373" s="8">
        <f t="shared" si="22"/>
        <v>42043.25</v>
      </c>
      <c r="M373">
        <v>1423375200</v>
      </c>
      <c r="N373" s="8">
        <f t="shared" si="23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 s="4">
        <f t="shared" si="21"/>
        <v>1.1798380340686958E-2</v>
      </c>
      <c r="I374">
        <v>169</v>
      </c>
      <c r="J374" t="s">
        <v>21</v>
      </c>
      <c r="K374" t="s">
        <v>22</v>
      </c>
      <c r="L374" s="8">
        <f t="shared" si="22"/>
        <v>42012.25</v>
      </c>
      <c r="M374">
        <v>1420696800</v>
      </c>
      <c r="N374" s="8">
        <f t="shared" si="23"/>
        <v>42032.25</v>
      </c>
      <c r="O374">
        <v>1422424800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 s="4">
        <f t="shared" si="21"/>
        <v>1.281871800646414E-2</v>
      </c>
      <c r="I375">
        <v>2106</v>
      </c>
      <c r="J375" t="s">
        <v>21</v>
      </c>
      <c r="K375" t="s">
        <v>22</v>
      </c>
      <c r="L375" s="8">
        <f t="shared" si="22"/>
        <v>42964.208333333328</v>
      </c>
      <c r="M375">
        <v>1502946000</v>
      </c>
      <c r="N375" s="8">
        <f t="shared" si="23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 s="4">
        <f t="shared" si="21"/>
        <v>1.9979160059801569E-2</v>
      </c>
      <c r="I376">
        <v>441</v>
      </c>
      <c r="J376" t="s">
        <v>21</v>
      </c>
      <c r="K376" t="s">
        <v>22</v>
      </c>
      <c r="L376" s="8">
        <f t="shared" si="22"/>
        <v>43476.25</v>
      </c>
      <c r="M376">
        <v>1547186400</v>
      </c>
      <c r="N376" s="8">
        <f t="shared" si="23"/>
        <v>43481.25</v>
      </c>
      <c r="O376">
        <v>1547618400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 s="4">
        <f t="shared" si="21"/>
        <v>1.6903313049357674E-2</v>
      </c>
      <c r="I377">
        <v>25</v>
      </c>
      <c r="J377" t="s">
        <v>21</v>
      </c>
      <c r="K377" t="s">
        <v>22</v>
      </c>
      <c r="L377" s="8">
        <f t="shared" si="22"/>
        <v>42293.208333333328</v>
      </c>
      <c r="M377">
        <v>1444971600</v>
      </c>
      <c r="N377" s="8">
        <f t="shared" si="23"/>
        <v>42350.25</v>
      </c>
      <c r="O377">
        <v>1449900000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 s="4">
        <f t="shared" si="21"/>
        <v>1.0672097759674135E-2</v>
      </c>
      <c r="I378">
        <v>131</v>
      </c>
      <c r="J378" t="s">
        <v>21</v>
      </c>
      <c r="K378" t="s">
        <v>22</v>
      </c>
      <c r="L378" s="8">
        <f t="shared" si="22"/>
        <v>41826.208333333336</v>
      </c>
      <c r="M378">
        <v>1404622800</v>
      </c>
      <c r="N378" s="8">
        <f t="shared" si="23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 s="4">
        <f t="shared" si="21"/>
        <v>2.4911730090231465E-2</v>
      </c>
      <c r="I379">
        <v>127</v>
      </c>
      <c r="J379" t="s">
        <v>21</v>
      </c>
      <c r="K379" t="s">
        <v>22</v>
      </c>
      <c r="L379" s="8">
        <f t="shared" si="22"/>
        <v>43760.208333333328</v>
      </c>
      <c r="M379">
        <v>1571720400</v>
      </c>
      <c r="N379" s="8">
        <f t="shared" si="23"/>
        <v>43774.25</v>
      </c>
      <c r="O379">
        <v>1572933600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 s="4">
        <f t="shared" si="21"/>
        <v>1.426734185354875E-2</v>
      </c>
      <c r="I380">
        <v>355</v>
      </c>
      <c r="J380" t="s">
        <v>21</v>
      </c>
      <c r="K380" t="s">
        <v>22</v>
      </c>
      <c r="L380" s="8">
        <f t="shared" si="22"/>
        <v>43241.208333333328</v>
      </c>
      <c r="M380">
        <v>1526878800</v>
      </c>
      <c r="N380" s="8">
        <f t="shared" si="23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 s="4">
        <f t="shared" si="21"/>
        <v>1.510989010989011E-2</v>
      </c>
      <c r="I381">
        <v>44</v>
      </c>
      <c r="J381" t="s">
        <v>40</v>
      </c>
      <c r="K381" t="s">
        <v>41</v>
      </c>
      <c r="L381" s="8">
        <f t="shared" si="22"/>
        <v>40843.208333333336</v>
      </c>
      <c r="M381">
        <v>1319691600</v>
      </c>
      <c r="N381" s="8">
        <f t="shared" si="23"/>
        <v>40857.25</v>
      </c>
      <c r="O381">
        <v>1320904800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 s="4">
        <f t="shared" si="21"/>
        <v>2.0958083832335328E-2</v>
      </c>
      <c r="I382">
        <v>84</v>
      </c>
      <c r="J382" t="s">
        <v>21</v>
      </c>
      <c r="K382" t="s">
        <v>22</v>
      </c>
      <c r="L382" s="8">
        <f t="shared" si="22"/>
        <v>41448.208333333336</v>
      </c>
      <c r="M382">
        <v>1371963600</v>
      </c>
      <c r="N382" s="8">
        <f t="shared" si="23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 s="4">
        <f t="shared" si="21"/>
        <v>1.5899066570930351E-2</v>
      </c>
      <c r="I383">
        <v>155</v>
      </c>
      <c r="J383" t="s">
        <v>21</v>
      </c>
      <c r="K383" t="s">
        <v>22</v>
      </c>
      <c r="L383" s="8">
        <f t="shared" si="22"/>
        <v>42163.208333333328</v>
      </c>
      <c r="M383">
        <v>1433739600</v>
      </c>
      <c r="N383" s="8">
        <f t="shared" si="23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 s="4">
        <f t="shared" si="21"/>
        <v>1.154575219713941E-2</v>
      </c>
      <c r="I384">
        <v>67</v>
      </c>
      <c r="J384" t="s">
        <v>21</v>
      </c>
      <c r="K384" t="s">
        <v>22</v>
      </c>
      <c r="L384" s="8">
        <f t="shared" si="22"/>
        <v>43024.208333333328</v>
      </c>
      <c r="M384">
        <v>1508130000</v>
      </c>
      <c r="N384" s="8">
        <f t="shared" si="23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 s="4">
        <f t="shared" si="21"/>
        <v>1.3310796534967251E-2</v>
      </c>
      <c r="I385">
        <v>189</v>
      </c>
      <c r="J385" t="s">
        <v>21</v>
      </c>
      <c r="K385" t="s">
        <v>22</v>
      </c>
      <c r="L385" s="8">
        <f t="shared" si="22"/>
        <v>43509.25</v>
      </c>
      <c r="M385">
        <v>1550037600</v>
      </c>
      <c r="N385" s="8">
        <f t="shared" si="23"/>
        <v>43515.25</v>
      </c>
      <c r="O385">
        <v>1550556000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 s="4">
        <f t="shared" si="21"/>
        <v>2.4387764954593733E-2</v>
      </c>
      <c r="I386">
        <v>4799</v>
      </c>
      <c r="J386" t="s">
        <v>21</v>
      </c>
      <c r="K386" t="s">
        <v>22</v>
      </c>
      <c r="L386" s="8">
        <f t="shared" si="22"/>
        <v>42776.25</v>
      </c>
      <c r="M386">
        <v>1486706400</v>
      </c>
      <c r="N386" s="8">
        <f t="shared" si="23"/>
        <v>42803.25</v>
      </c>
      <c r="O386">
        <v>1489039200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E387/D387*100</f>
        <v>146.16709511568124</v>
      </c>
      <c r="G387" t="s">
        <v>20</v>
      </c>
      <c r="H387" s="4">
        <f t="shared" ref="H387:H450" si="25">IFERROR(I387/E387,0)</f>
        <v>1.9996834274257372E-2</v>
      </c>
      <c r="I387">
        <v>1137</v>
      </c>
      <c r="J387" t="s">
        <v>21</v>
      </c>
      <c r="K387" t="s">
        <v>22</v>
      </c>
      <c r="L387" s="8">
        <f t="shared" ref="L387:L450" si="26">(((M387/60)/60)/24)+DATE(1970,1,1)</f>
        <v>43553.208333333328</v>
      </c>
      <c r="M387">
        <v>1553835600</v>
      </c>
      <c r="N387" s="8">
        <f t="shared" ref="N387:N450" si="27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 s="4">
        <f t="shared" si="25"/>
        <v>1.0313459644243583E-2</v>
      </c>
      <c r="I388">
        <v>1068</v>
      </c>
      <c r="J388" t="s">
        <v>21</v>
      </c>
      <c r="K388" t="s">
        <v>22</v>
      </c>
      <c r="L388" s="8">
        <f t="shared" si="26"/>
        <v>40355.208333333336</v>
      </c>
      <c r="M388">
        <v>1277528400</v>
      </c>
      <c r="N388" s="8">
        <f t="shared" si="27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 s="4">
        <f t="shared" si="25"/>
        <v>9.9076994976048608E-3</v>
      </c>
      <c r="I389">
        <v>424</v>
      </c>
      <c r="J389" t="s">
        <v>21</v>
      </c>
      <c r="K389" t="s">
        <v>22</v>
      </c>
      <c r="L389" s="8">
        <f t="shared" si="26"/>
        <v>41072.208333333336</v>
      </c>
      <c r="M389">
        <v>1339477200</v>
      </c>
      <c r="N389" s="8">
        <f t="shared" si="27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 s="4">
        <f t="shared" si="25"/>
        <v>1.1207296336373473E-2</v>
      </c>
      <c r="I390">
        <v>145</v>
      </c>
      <c r="J390" t="s">
        <v>98</v>
      </c>
      <c r="K390" t="s">
        <v>99</v>
      </c>
      <c r="L390" s="8">
        <f t="shared" si="26"/>
        <v>40912.25</v>
      </c>
      <c r="M390">
        <v>1325656800</v>
      </c>
      <c r="N390" s="8">
        <f t="shared" si="27"/>
        <v>40914.25</v>
      </c>
      <c r="O390">
        <v>1325829600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 s="4">
        <f t="shared" si="25"/>
        <v>1.1366327255505565E-2</v>
      </c>
      <c r="I391">
        <v>1152</v>
      </c>
      <c r="J391" t="s">
        <v>21</v>
      </c>
      <c r="K391" t="s">
        <v>22</v>
      </c>
      <c r="L391" s="8">
        <f t="shared" si="26"/>
        <v>40479.208333333336</v>
      </c>
      <c r="M391">
        <v>1288242000</v>
      </c>
      <c r="N391" s="8">
        <f t="shared" si="27"/>
        <v>40506.25</v>
      </c>
      <c r="O391">
        <v>1290578400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 s="4">
        <f t="shared" si="25"/>
        <v>1.1168192986374805E-2</v>
      </c>
      <c r="I392">
        <v>50</v>
      </c>
      <c r="J392" t="s">
        <v>21</v>
      </c>
      <c r="K392" t="s">
        <v>22</v>
      </c>
      <c r="L392" s="8">
        <f t="shared" si="26"/>
        <v>41530.208333333336</v>
      </c>
      <c r="M392">
        <v>1379048400</v>
      </c>
      <c r="N392" s="8">
        <f t="shared" si="27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 s="4">
        <f t="shared" si="25"/>
        <v>3.4372865923059416E-2</v>
      </c>
      <c r="I393">
        <v>151</v>
      </c>
      <c r="J393" t="s">
        <v>21</v>
      </c>
      <c r="K393" t="s">
        <v>22</v>
      </c>
      <c r="L393" s="8">
        <f t="shared" si="26"/>
        <v>41653.25</v>
      </c>
      <c r="M393">
        <v>1389679200</v>
      </c>
      <c r="N393" s="8">
        <f t="shared" si="27"/>
        <v>41655.25</v>
      </c>
      <c r="O393">
        <v>1389852000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 s="4">
        <f t="shared" si="25"/>
        <v>2.3805998874840851E-2</v>
      </c>
      <c r="I394">
        <v>1608</v>
      </c>
      <c r="J394" t="s">
        <v>21</v>
      </c>
      <c r="K394" t="s">
        <v>22</v>
      </c>
      <c r="L394" s="8">
        <f t="shared" si="26"/>
        <v>40549.25</v>
      </c>
      <c r="M394">
        <v>1294293600</v>
      </c>
      <c r="N394" s="8">
        <f t="shared" si="27"/>
        <v>40551.25</v>
      </c>
      <c r="O394">
        <v>1294466400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 s="4">
        <f t="shared" si="25"/>
        <v>2.1274376164909448E-2</v>
      </c>
      <c r="I395">
        <v>3059</v>
      </c>
      <c r="J395" t="s">
        <v>15</v>
      </c>
      <c r="K395" t="s">
        <v>16</v>
      </c>
      <c r="L395" s="8">
        <f t="shared" si="26"/>
        <v>42933.208333333328</v>
      </c>
      <c r="M395">
        <v>1500267600</v>
      </c>
      <c r="N395" s="8">
        <f t="shared" si="27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 s="4">
        <f t="shared" si="25"/>
        <v>9.054593874833556E-3</v>
      </c>
      <c r="I396">
        <v>34</v>
      </c>
      <c r="J396" t="s">
        <v>21</v>
      </c>
      <c r="K396" t="s">
        <v>22</v>
      </c>
      <c r="L396" s="8">
        <f t="shared" si="26"/>
        <v>41484.208333333336</v>
      </c>
      <c r="M396">
        <v>1375074000</v>
      </c>
      <c r="N396" s="8">
        <f t="shared" si="27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 s="4">
        <f t="shared" si="25"/>
        <v>2.3814678501840224E-2</v>
      </c>
      <c r="I397">
        <v>220</v>
      </c>
      <c r="J397" t="s">
        <v>21</v>
      </c>
      <c r="K397" t="s">
        <v>22</v>
      </c>
      <c r="L397" s="8">
        <f t="shared" si="26"/>
        <v>40885.25</v>
      </c>
      <c r="M397">
        <v>1323324000</v>
      </c>
      <c r="N397" s="8">
        <f t="shared" si="27"/>
        <v>40886.25</v>
      </c>
      <c r="O397">
        <v>1323410400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 s="4">
        <f t="shared" si="25"/>
        <v>2.0827922921103206E-2</v>
      </c>
      <c r="I398">
        <v>1604</v>
      </c>
      <c r="J398" t="s">
        <v>26</v>
      </c>
      <c r="K398" t="s">
        <v>27</v>
      </c>
      <c r="L398" s="8">
        <f t="shared" si="26"/>
        <v>43378.208333333328</v>
      </c>
      <c r="M398">
        <v>1538715600</v>
      </c>
      <c r="N398" s="8">
        <f t="shared" si="27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 s="4">
        <f t="shared" si="25"/>
        <v>3.223744940708656E-2</v>
      </c>
      <c r="I399">
        <v>454</v>
      </c>
      <c r="J399" t="s">
        <v>21</v>
      </c>
      <c r="K399" t="s">
        <v>22</v>
      </c>
      <c r="L399" s="8">
        <f t="shared" si="26"/>
        <v>41417.208333333336</v>
      </c>
      <c r="M399">
        <v>1369285200</v>
      </c>
      <c r="N399" s="8">
        <f t="shared" si="27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 s="4">
        <f t="shared" si="25"/>
        <v>1.0080314702507786E-2</v>
      </c>
      <c r="I400">
        <v>123</v>
      </c>
      <c r="J400" t="s">
        <v>107</v>
      </c>
      <c r="K400" t="s">
        <v>108</v>
      </c>
      <c r="L400" s="8">
        <f t="shared" si="26"/>
        <v>43228.208333333328</v>
      </c>
      <c r="M400">
        <v>1525755600</v>
      </c>
      <c r="N400" s="8">
        <f t="shared" si="27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 s="4">
        <f t="shared" si="25"/>
        <v>1.5146393677467123E-2</v>
      </c>
      <c r="I401">
        <v>941</v>
      </c>
      <c r="J401" t="s">
        <v>21</v>
      </c>
      <c r="K401" t="s">
        <v>22</v>
      </c>
      <c r="L401" s="8">
        <f t="shared" si="26"/>
        <v>40576.25</v>
      </c>
      <c r="M401">
        <v>1296626400</v>
      </c>
      <c r="N401" s="8">
        <f t="shared" si="27"/>
        <v>40583.25</v>
      </c>
      <c r="O401">
        <v>1297231200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 s="4">
        <f t="shared" si="25"/>
        <v>0.5</v>
      </c>
      <c r="I402">
        <v>1</v>
      </c>
      <c r="J402" t="s">
        <v>21</v>
      </c>
      <c r="K402" t="s">
        <v>22</v>
      </c>
      <c r="L402" s="8">
        <f t="shared" si="26"/>
        <v>41502.208333333336</v>
      </c>
      <c r="M402">
        <v>1376629200</v>
      </c>
      <c r="N402" s="8">
        <f t="shared" si="27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 s="4">
        <f t="shared" si="25"/>
        <v>2.1710717397618356E-2</v>
      </c>
      <c r="I403">
        <v>299</v>
      </c>
      <c r="J403" t="s">
        <v>21</v>
      </c>
      <c r="K403" t="s">
        <v>22</v>
      </c>
      <c r="L403" s="8">
        <f t="shared" si="26"/>
        <v>43765.208333333328</v>
      </c>
      <c r="M403">
        <v>1572152400</v>
      </c>
      <c r="N403" s="8">
        <f t="shared" si="27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 s="4">
        <f t="shared" si="25"/>
        <v>1.3577732518669382E-2</v>
      </c>
      <c r="I404">
        <v>40</v>
      </c>
      <c r="J404" t="s">
        <v>21</v>
      </c>
      <c r="K404" t="s">
        <v>22</v>
      </c>
      <c r="L404" s="8">
        <f t="shared" si="26"/>
        <v>40914.25</v>
      </c>
      <c r="M404">
        <v>1325829600</v>
      </c>
      <c r="N404" s="8">
        <f t="shared" si="27"/>
        <v>40961.25</v>
      </c>
      <c r="O404">
        <v>1329890400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 s="4">
        <f t="shared" si="25"/>
        <v>1.7859258381708328E-2</v>
      </c>
      <c r="I405">
        <v>3015</v>
      </c>
      <c r="J405" t="s">
        <v>15</v>
      </c>
      <c r="K405" t="s">
        <v>16</v>
      </c>
      <c r="L405" s="8">
        <f t="shared" si="26"/>
        <v>40310.208333333336</v>
      </c>
      <c r="M405">
        <v>1273640400</v>
      </c>
      <c r="N405" s="8">
        <f t="shared" si="27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 s="4">
        <f t="shared" si="25"/>
        <v>1.4495758840339292E-2</v>
      </c>
      <c r="I406">
        <v>2237</v>
      </c>
      <c r="J406" t="s">
        <v>21</v>
      </c>
      <c r="K406" t="s">
        <v>22</v>
      </c>
      <c r="L406" s="8">
        <f t="shared" si="26"/>
        <v>43053.25</v>
      </c>
      <c r="M406">
        <v>1510639200</v>
      </c>
      <c r="N406" s="8">
        <f t="shared" si="27"/>
        <v>43056.25</v>
      </c>
      <c r="O406">
        <v>1510898400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 s="4">
        <f t="shared" si="25"/>
        <v>1.6398386549553286E-2</v>
      </c>
      <c r="I407">
        <v>435</v>
      </c>
      <c r="J407" t="s">
        <v>21</v>
      </c>
      <c r="K407" t="s">
        <v>22</v>
      </c>
      <c r="L407" s="8">
        <f t="shared" si="26"/>
        <v>43255.208333333328</v>
      </c>
      <c r="M407">
        <v>1528088400</v>
      </c>
      <c r="N407" s="8">
        <f t="shared" si="27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 s="4">
        <f t="shared" si="25"/>
        <v>9.0105192573655749E-3</v>
      </c>
      <c r="I408">
        <v>645</v>
      </c>
      <c r="J408" t="s">
        <v>21</v>
      </c>
      <c r="K408" t="s">
        <v>22</v>
      </c>
      <c r="L408" s="8">
        <f t="shared" si="26"/>
        <v>41304.25</v>
      </c>
      <c r="M408">
        <v>1359525600</v>
      </c>
      <c r="N408" s="8">
        <f t="shared" si="27"/>
        <v>41316.25</v>
      </c>
      <c r="O408">
        <v>1360562400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 s="4">
        <f t="shared" si="25"/>
        <v>0.04</v>
      </c>
      <c r="I409">
        <v>484</v>
      </c>
      <c r="J409" t="s">
        <v>36</v>
      </c>
      <c r="K409" t="s">
        <v>37</v>
      </c>
      <c r="L409" s="8">
        <f t="shared" si="26"/>
        <v>43751.208333333328</v>
      </c>
      <c r="M409">
        <v>1570942800</v>
      </c>
      <c r="N409" s="8">
        <f t="shared" si="27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 s="4">
        <f t="shared" si="25"/>
        <v>1.2696842278835848E-2</v>
      </c>
      <c r="I410">
        <v>154</v>
      </c>
      <c r="J410" t="s">
        <v>15</v>
      </c>
      <c r="K410" t="s">
        <v>16</v>
      </c>
      <c r="L410" s="8">
        <f t="shared" si="26"/>
        <v>42541.208333333328</v>
      </c>
      <c r="M410">
        <v>1466398800</v>
      </c>
      <c r="N410" s="8">
        <f t="shared" si="27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 s="4">
        <f t="shared" si="25"/>
        <v>1.1368702630405706E-2</v>
      </c>
      <c r="I411">
        <v>714</v>
      </c>
      <c r="J411" t="s">
        <v>21</v>
      </c>
      <c r="K411" t="s">
        <v>22</v>
      </c>
      <c r="L411" s="8">
        <f t="shared" si="26"/>
        <v>42843.208333333328</v>
      </c>
      <c r="M411">
        <v>1492491600</v>
      </c>
      <c r="N411" s="8">
        <f t="shared" si="27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 s="4">
        <f t="shared" si="25"/>
        <v>2.0005041774704697E-2</v>
      </c>
      <c r="I412">
        <v>1111</v>
      </c>
      <c r="J412" t="s">
        <v>21</v>
      </c>
      <c r="K412" t="s">
        <v>22</v>
      </c>
      <c r="L412" s="8">
        <f t="shared" si="26"/>
        <v>42122.208333333328</v>
      </c>
      <c r="M412">
        <v>1430197200</v>
      </c>
      <c r="N412" s="8">
        <f t="shared" si="27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 s="4">
        <f t="shared" si="25"/>
        <v>1.0047788261242495E-2</v>
      </c>
      <c r="I413">
        <v>82</v>
      </c>
      <c r="J413" t="s">
        <v>21</v>
      </c>
      <c r="K413" t="s">
        <v>22</v>
      </c>
      <c r="L413" s="8">
        <f t="shared" si="26"/>
        <v>42884.208333333328</v>
      </c>
      <c r="M413">
        <v>1496034000</v>
      </c>
      <c r="N413" s="8">
        <f t="shared" si="27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 s="4">
        <f t="shared" si="25"/>
        <v>9.5400825857895489E-3</v>
      </c>
      <c r="I414">
        <v>134</v>
      </c>
      <c r="J414" t="s">
        <v>21</v>
      </c>
      <c r="K414" t="s">
        <v>22</v>
      </c>
      <c r="L414" s="8">
        <f t="shared" si="26"/>
        <v>41642.25</v>
      </c>
      <c r="M414">
        <v>1388728800</v>
      </c>
      <c r="N414" s="8">
        <f t="shared" si="27"/>
        <v>41652.25</v>
      </c>
      <c r="O414">
        <v>1389592800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 s="4">
        <f t="shared" si="25"/>
        <v>9.2579997959669463E-3</v>
      </c>
      <c r="I415">
        <v>1089</v>
      </c>
      <c r="J415" t="s">
        <v>21</v>
      </c>
      <c r="K415" t="s">
        <v>22</v>
      </c>
      <c r="L415" s="8">
        <f t="shared" si="26"/>
        <v>43431.25</v>
      </c>
      <c r="M415">
        <v>1543298400</v>
      </c>
      <c r="N415" s="8">
        <f t="shared" si="27"/>
        <v>43458.25</v>
      </c>
      <c r="O415">
        <v>1545631200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 s="4">
        <f t="shared" si="25"/>
        <v>3.44844891941909E-2</v>
      </c>
      <c r="I416">
        <v>5497</v>
      </c>
      <c r="J416" t="s">
        <v>21</v>
      </c>
      <c r="K416" t="s">
        <v>22</v>
      </c>
      <c r="L416" s="8">
        <f t="shared" si="26"/>
        <v>40288.208333333336</v>
      </c>
      <c r="M416">
        <v>1271739600</v>
      </c>
      <c r="N416" s="8">
        <f t="shared" si="27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 s="4">
        <f t="shared" si="25"/>
        <v>3.3301465901848314E-2</v>
      </c>
      <c r="I417">
        <v>418</v>
      </c>
      <c r="J417" t="s">
        <v>21</v>
      </c>
      <c r="K417" t="s">
        <v>22</v>
      </c>
      <c r="L417" s="8">
        <f t="shared" si="26"/>
        <v>40921.25</v>
      </c>
      <c r="M417">
        <v>1326434400</v>
      </c>
      <c r="N417" s="8">
        <f t="shared" si="27"/>
        <v>40938.25</v>
      </c>
      <c r="O417">
        <v>1327903200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 s="4">
        <f t="shared" si="25"/>
        <v>2.4386937143050826E-2</v>
      </c>
      <c r="I418">
        <v>1439</v>
      </c>
      <c r="J418" t="s">
        <v>21</v>
      </c>
      <c r="K418" t="s">
        <v>22</v>
      </c>
      <c r="L418" s="8">
        <f t="shared" si="26"/>
        <v>40560.25</v>
      </c>
      <c r="M418">
        <v>1295244000</v>
      </c>
      <c r="N418" s="8">
        <f t="shared" si="27"/>
        <v>40569.25</v>
      </c>
      <c r="O418">
        <v>1296021600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 s="4">
        <f t="shared" si="25"/>
        <v>1.5906680805938492E-2</v>
      </c>
      <c r="I419">
        <v>15</v>
      </c>
      <c r="J419" t="s">
        <v>21</v>
      </c>
      <c r="K419" t="s">
        <v>22</v>
      </c>
      <c r="L419" s="8">
        <f t="shared" si="26"/>
        <v>43407.208333333328</v>
      </c>
      <c r="M419">
        <v>1541221200</v>
      </c>
      <c r="N419" s="8">
        <f t="shared" si="27"/>
        <v>43431.25</v>
      </c>
      <c r="O419">
        <v>1543298400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 s="4">
        <f t="shared" si="25"/>
        <v>2.1274331385758224E-2</v>
      </c>
      <c r="I420">
        <v>1999</v>
      </c>
      <c r="J420" t="s">
        <v>15</v>
      </c>
      <c r="K420" t="s">
        <v>16</v>
      </c>
      <c r="L420" s="8">
        <f t="shared" si="26"/>
        <v>41035.208333333336</v>
      </c>
      <c r="M420">
        <v>1336280400</v>
      </c>
      <c r="N420" s="8">
        <f t="shared" si="27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 s="4">
        <f t="shared" si="25"/>
        <v>3.704020104079904E-2</v>
      </c>
      <c r="I421">
        <v>5203</v>
      </c>
      <c r="J421" t="s">
        <v>21</v>
      </c>
      <c r="K421" t="s">
        <v>22</v>
      </c>
      <c r="L421" s="8">
        <f t="shared" si="26"/>
        <v>40899.25</v>
      </c>
      <c r="M421">
        <v>1324533600</v>
      </c>
      <c r="N421" s="8">
        <f t="shared" si="27"/>
        <v>40905.25</v>
      </c>
      <c r="O421">
        <v>1325052000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 s="4">
        <f t="shared" si="25"/>
        <v>1.4634905807255176E-2</v>
      </c>
      <c r="I422">
        <v>94</v>
      </c>
      <c r="J422" t="s">
        <v>21</v>
      </c>
      <c r="K422" t="s">
        <v>22</v>
      </c>
      <c r="L422" s="8">
        <f t="shared" si="26"/>
        <v>42911.208333333328</v>
      </c>
      <c r="M422">
        <v>1498366800</v>
      </c>
      <c r="N422" s="8">
        <f t="shared" si="27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 s="4">
        <f t="shared" si="25"/>
        <v>1.9617622610141314E-2</v>
      </c>
      <c r="I423">
        <v>118</v>
      </c>
      <c r="J423" t="s">
        <v>21</v>
      </c>
      <c r="K423" t="s">
        <v>22</v>
      </c>
      <c r="L423" s="8">
        <f t="shared" si="26"/>
        <v>42915.208333333328</v>
      </c>
      <c r="M423">
        <v>1498712400</v>
      </c>
      <c r="N423" s="8">
        <f t="shared" si="27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 s="4">
        <f t="shared" si="25"/>
        <v>1.8510158013544019E-2</v>
      </c>
      <c r="I424">
        <v>205</v>
      </c>
      <c r="J424" t="s">
        <v>21</v>
      </c>
      <c r="K424" t="s">
        <v>22</v>
      </c>
      <c r="L424" s="8">
        <f t="shared" si="26"/>
        <v>40285.208333333336</v>
      </c>
      <c r="M424">
        <v>1271480400</v>
      </c>
      <c r="N424" s="8">
        <f t="shared" si="27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 s="4">
        <f t="shared" si="25"/>
        <v>1.0303377218088151E-2</v>
      </c>
      <c r="I425">
        <v>162</v>
      </c>
      <c r="J425" t="s">
        <v>21</v>
      </c>
      <c r="K425" t="s">
        <v>22</v>
      </c>
      <c r="L425" s="8">
        <f t="shared" si="26"/>
        <v>40808.208333333336</v>
      </c>
      <c r="M425">
        <v>1316667600</v>
      </c>
      <c r="N425" s="8">
        <f t="shared" si="27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 s="4">
        <f t="shared" si="25"/>
        <v>4.0213178294573645E-2</v>
      </c>
      <c r="I426">
        <v>83</v>
      </c>
      <c r="J426" t="s">
        <v>21</v>
      </c>
      <c r="K426" t="s">
        <v>22</v>
      </c>
      <c r="L426" s="8">
        <f t="shared" si="26"/>
        <v>43208.208333333328</v>
      </c>
      <c r="M426">
        <v>1524027600</v>
      </c>
      <c r="N426" s="8">
        <f t="shared" si="27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 s="4">
        <f t="shared" si="25"/>
        <v>1.1844985193768507E-2</v>
      </c>
      <c r="I427">
        <v>92</v>
      </c>
      <c r="J427" t="s">
        <v>21</v>
      </c>
      <c r="K427" t="s">
        <v>22</v>
      </c>
      <c r="L427" s="8">
        <f t="shared" si="26"/>
        <v>42213.208333333328</v>
      </c>
      <c r="M427">
        <v>1438059600</v>
      </c>
      <c r="N427" s="8">
        <f t="shared" si="27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 s="4">
        <f t="shared" si="25"/>
        <v>2.1235334044409967E-2</v>
      </c>
      <c r="I428">
        <v>219</v>
      </c>
      <c r="J428" t="s">
        <v>21</v>
      </c>
      <c r="K428" t="s">
        <v>22</v>
      </c>
      <c r="L428" s="8">
        <f t="shared" si="26"/>
        <v>41332.25</v>
      </c>
      <c r="M428">
        <v>1361944800</v>
      </c>
      <c r="N428" s="8">
        <f t="shared" si="27"/>
        <v>41339.25</v>
      </c>
      <c r="O428">
        <v>1362549600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 s="4">
        <f t="shared" si="25"/>
        <v>1.2821163548508258E-2</v>
      </c>
      <c r="I429">
        <v>2526</v>
      </c>
      <c r="J429" t="s">
        <v>21</v>
      </c>
      <c r="K429" t="s">
        <v>22</v>
      </c>
      <c r="L429" s="8">
        <f t="shared" si="26"/>
        <v>41895.208333333336</v>
      </c>
      <c r="M429">
        <v>1410584400</v>
      </c>
      <c r="N429" s="8">
        <f t="shared" si="27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 s="4">
        <f t="shared" si="25"/>
        <v>1.5881114867019579E-2</v>
      </c>
      <c r="I430">
        <v>747</v>
      </c>
      <c r="J430" t="s">
        <v>21</v>
      </c>
      <c r="K430" t="s">
        <v>22</v>
      </c>
      <c r="L430" s="8">
        <f t="shared" si="26"/>
        <v>40585.25</v>
      </c>
      <c r="M430">
        <v>1297404000</v>
      </c>
      <c r="N430" s="8">
        <f t="shared" si="27"/>
        <v>40592.25</v>
      </c>
      <c r="O430">
        <v>1298008800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 s="4">
        <f t="shared" si="25"/>
        <v>1.234475232546726E-2</v>
      </c>
      <c r="I431">
        <v>2138</v>
      </c>
      <c r="J431" t="s">
        <v>21</v>
      </c>
      <c r="K431" t="s">
        <v>22</v>
      </c>
      <c r="L431" s="8">
        <f t="shared" si="26"/>
        <v>41680.25</v>
      </c>
      <c r="M431">
        <v>1392012000</v>
      </c>
      <c r="N431" s="8">
        <f t="shared" si="27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 s="4">
        <f t="shared" si="25"/>
        <v>1.530891197375615E-2</v>
      </c>
      <c r="I432">
        <v>84</v>
      </c>
      <c r="J432" t="s">
        <v>21</v>
      </c>
      <c r="K432" t="s">
        <v>22</v>
      </c>
      <c r="L432" s="8">
        <f t="shared" si="26"/>
        <v>43737.208333333328</v>
      </c>
      <c r="M432">
        <v>1569733200</v>
      </c>
      <c r="N432" s="8">
        <f t="shared" si="27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 s="4">
        <f t="shared" si="25"/>
        <v>9.5752266476520319E-3</v>
      </c>
      <c r="I433">
        <v>94</v>
      </c>
      <c r="J433" t="s">
        <v>21</v>
      </c>
      <c r="K433" t="s">
        <v>22</v>
      </c>
      <c r="L433" s="8">
        <f t="shared" si="26"/>
        <v>43273.208333333328</v>
      </c>
      <c r="M433">
        <v>1529643600</v>
      </c>
      <c r="N433" s="8">
        <f t="shared" si="27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 s="4">
        <f t="shared" si="25"/>
        <v>1.4287957293138641E-2</v>
      </c>
      <c r="I434">
        <v>91</v>
      </c>
      <c r="J434" t="s">
        <v>21</v>
      </c>
      <c r="K434" t="s">
        <v>22</v>
      </c>
      <c r="L434" s="8">
        <f t="shared" si="26"/>
        <v>41761.208333333336</v>
      </c>
      <c r="M434">
        <v>1399006800</v>
      </c>
      <c r="N434" s="8">
        <f t="shared" si="27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 s="4">
        <f t="shared" si="25"/>
        <v>1.2044711428788685E-2</v>
      </c>
      <c r="I435">
        <v>792</v>
      </c>
      <c r="J435" t="s">
        <v>21</v>
      </c>
      <c r="K435" t="s">
        <v>22</v>
      </c>
      <c r="L435" s="8">
        <f t="shared" si="26"/>
        <v>41603.25</v>
      </c>
      <c r="M435">
        <v>1385359200</v>
      </c>
      <c r="N435" s="8">
        <f t="shared" si="27"/>
        <v>41619.25</v>
      </c>
      <c r="O435">
        <v>1386741600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 s="4">
        <f t="shared" si="25"/>
        <v>1.1074197120708749E-2</v>
      </c>
      <c r="I436">
        <v>10</v>
      </c>
      <c r="J436" t="s">
        <v>15</v>
      </c>
      <c r="K436" t="s">
        <v>16</v>
      </c>
      <c r="L436" s="8">
        <f t="shared" si="26"/>
        <v>42705.25</v>
      </c>
      <c r="M436">
        <v>1480572000</v>
      </c>
      <c r="N436" s="8">
        <f t="shared" si="27"/>
        <v>42719.25</v>
      </c>
      <c r="O436">
        <v>1481781600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 s="4">
        <f t="shared" si="25"/>
        <v>9.6171120592858754E-3</v>
      </c>
      <c r="I437">
        <v>1713</v>
      </c>
      <c r="J437" t="s">
        <v>107</v>
      </c>
      <c r="K437" t="s">
        <v>108</v>
      </c>
      <c r="L437" s="8">
        <f t="shared" si="26"/>
        <v>41988.25</v>
      </c>
      <c r="M437">
        <v>1418623200</v>
      </c>
      <c r="N437" s="8">
        <f t="shared" si="27"/>
        <v>42000.25</v>
      </c>
      <c r="O437">
        <v>1419660000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 s="4">
        <f t="shared" si="25"/>
        <v>1.8204415850270508E-2</v>
      </c>
      <c r="I438">
        <v>249</v>
      </c>
      <c r="J438" t="s">
        <v>21</v>
      </c>
      <c r="K438" t="s">
        <v>22</v>
      </c>
      <c r="L438" s="8">
        <f t="shared" si="26"/>
        <v>43575.208333333328</v>
      </c>
      <c r="M438">
        <v>1555736400</v>
      </c>
      <c r="N438" s="8">
        <f t="shared" si="27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 s="4">
        <f t="shared" si="25"/>
        <v>1.9259705085765876E-2</v>
      </c>
      <c r="I439">
        <v>192</v>
      </c>
      <c r="J439" t="s">
        <v>21</v>
      </c>
      <c r="K439" t="s">
        <v>22</v>
      </c>
      <c r="L439" s="8">
        <f t="shared" si="26"/>
        <v>42260.208333333328</v>
      </c>
      <c r="M439">
        <v>1442120400</v>
      </c>
      <c r="N439" s="8">
        <f t="shared" si="27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 s="4">
        <f t="shared" si="25"/>
        <v>1.6658798138531057E-2</v>
      </c>
      <c r="I440">
        <v>247</v>
      </c>
      <c r="J440" t="s">
        <v>21</v>
      </c>
      <c r="K440" t="s">
        <v>22</v>
      </c>
      <c r="L440" s="8">
        <f t="shared" si="26"/>
        <v>41337.25</v>
      </c>
      <c r="M440">
        <v>1362376800</v>
      </c>
      <c r="N440" s="8">
        <f t="shared" si="27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 s="4">
        <f t="shared" si="25"/>
        <v>2.2725470763131812E-2</v>
      </c>
      <c r="I441">
        <v>2293</v>
      </c>
      <c r="J441" t="s">
        <v>21</v>
      </c>
      <c r="K441" t="s">
        <v>22</v>
      </c>
      <c r="L441" s="8">
        <f t="shared" si="26"/>
        <v>42680.208333333328</v>
      </c>
      <c r="M441">
        <v>1478408400</v>
      </c>
      <c r="N441" s="8">
        <f t="shared" si="27"/>
        <v>42687.25</v>
      </c>
      <c r="O441">
        <v>1479016800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 s="4">
        <f t="shared" si="25"/>
        <v>1.8866673897586079E-2</v>
      </c>
      <c r="I442">
        <v>3131</v>
      </c>
      <c r="J442" t="s">
        <v>21</v>
      </c>
      <c r="K442" t="s">
        <v>22</v>
      </c>
      <c r="L442" s="8">
        <f t="shared" si="26"/>
        <v>42916.208333333328</v>
      </c>
      <c r="M442">
        <v>1498798800</v>
      </c>
      <c r="N442" s="8">
        <f t="shared" si="27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 s="4">
        <f t="shared" si="25"/>
        <v>1.834862385321101E-2</v>
      </c>
      <c r="I443">
        <v>32</v>
      </c>
      <c r="J443" t="s">
        <v>21</v>
      </c>
      <c r="K443" t="s">
        <v>22</v>
      </c>
      <c r="L443" s="8">
        <f t="shared" si="26"/>
        <v>41025.208333333336</v>
      </c>
      <c r="M443">
        <v>1335416400</v>
      </c>
      <c r="N443" s="8">
        <f t="shared" si="27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 s="4">
        <f t="shared" si="25"/>
        <v>1.3325878296524089E-2</v>
      </c>
      <c r="I444">
        <v>143</v>
      </c>
      <c r="J444" t="s">
        <v>107</v>
      </c>
      <c r="K444" t="s">
        <v>108</v>
      </c>
      <c r="L444" s="8">
        <f t="shared" si="26"/>
        <v>42980.208333333328</v>
      </c>
      <c r="M444">
        <v>1504328400</v>
      </c>
      <c r="N444" s="8">
        <f t="shared" si="27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 s="4">
        <f t="shared" si="25"/>
        <v>2.7846534653465347E-2</v>
      </c>
      <c r="I445">
        <v>90</v>
      </c>
      <c r="J445" t="s">
        <v>21</v>
      </c>
      <c r="K445" t="s">
        <v>22</v>
      </c>
      <c r="L445" s="8">
        <f t="shared" si="26"/>
        <v>40451.208333333336</v>
      </c>
      <c r="M445">
        <v>1285822800</v>
      </c>
      <c r="N445" s="8">
        <f t="shared" si="27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 s="4">
        <f t="shared" si="25"/>
        <v>2.7061620040226733E-2</v>
      </c>
      <c r="I446">
        <v>296</v>
      </c>
      <c r="J446" t="s">
        <v>21</v>
      </c>
      <c r="K446" t="s">
        <v>22</v>
      </c>
      <c r="L446" s="8">
        <f t="shared" si="26"/>
        <v>40748.208333333336</v>
      </c>
      <c r="M446">
        <v>1311483600</v>
      </c>
      <c r="N446" s="8">
        <f t="shared" si="27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 s="4">
        <f t="shared" si="25"/>
        <v>1.5830151783220038E-2</v>
      </c>
      <c r="I447">
        <v>170</v>
      </c>
      <c r="J447" t="s">
        <v>21</v>
      </c>
      <c r="K447" t="s">
        <v>22</v>
      </c>
      <c r="L447" s="8">
        <f t="shared" si="26"/>
        <v>40515.25</v>
      </c>
      <c r="M447">
        <v>1291356000</v>
      </c>
      <c r="N447" s="8">
        <f t="shared" si="27"/>
        <v>40536.25</v>
      </c>
      <c r="O447">
        <v>1293170400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 s="4">
        <f t="shared" si="25"/>
        <v>3.333930811973472E-2</v>
      </c>
      <c r="I448">
        <v>186</v>
      </c>
      <c r="J448" t="s">
        <v>21</v>
      </c>
      <c r="K448" t="s">
        <v>22</v>
      </c>
      <c r="L448" s="8">
        <f t="shared" si="26"/>
        <v>41261.25</v>
      </c>
      <c r="M448">
        <v>1355810400</v>
      </c>
      <c r="N448" s="8">
        <f t="shared" si="27"/>
        <v>41263.25</v>
      </c>
      <c r="O448">
        <v>1355983200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 s="4">
        <f t="shared" si="25"/>
        <v>1.1627906976744186E-2</v>
      </c>
      <c r="I449">
        <v>439</v>
      </c>
      <c r="J449" t="s">
        <v>40</v>
      </c>
      <c r="K449" t="s">
        <v>41</v>
      </c>
      <c r="L449" s="8">
        <f t="shared" si="26"/>
        <v>43088.25</v>
      </c>
      <c r="M449">
        <v>1513663200</v>
      </c>
      <c r="N449" s="8">
        <f t="shared" si="27"/>
        <v>43104.25</v>
      </c>
      <c r="O449">
        <v>1515045600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 s="4">
        <f t="shared" si="25"/>
        <v>1.3330689229684471E-2</v>
      </c>
      <c r="I450">
        <v>605</v>
      </c>
      <c r="J450" t="s">
        <v>21</v>
      </c>
      <c r="K450" t="s">
        <v>22</v>
      </c>
      <c r="L450" s="8">
        <f t="shared" si="26"/>
        <v>41378.208333333336</v>
      </c>
      <c r="M450">
        <v>1365915600</v>
      </c>
      <c r="N450" s="8">
        <f t="shared" si="27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E451/D451*100</f>
        <v>967</v>
      </c>
      <c r="G451" t="s">
        <v>20</v>
      </c>
      <c r="H451" s="4">
        <f t="shared" ref="H451:H514" si="29">IFERROR(I451/E451,0)</f>
        <v>9.8816500057451462E-3</v>
      </c>
      <c r="I451">
        <v>86</v>
      </c>
      <c r="J451" t="s">
        <v>36</v>
      </c>
      <c r="K451" t="s">
        <v>37</v>
      </c>
      <c r="L451" s="8">
        <f t="shared" ref="L451:L514" si="30">(((M451/60)/60)/24)+DATE(1970,1,1)</f>
        <v>43530.25</v>
      </c>
      <c r="M451">
        <v>1551852000</v>
      </c>
      <c r="N451" s="8">
        <f t="shared" ref="N451:N514" si="31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 s="4">
        <f t="shared" si="29"/>
        <v>0.25</v>
      </c>
      <c r="I452">
        <v>1</v>
      </c>
      <c r="J452" t="s">
        <v>15</v>
      </c>
      <c r="K452" t="s">
        <v>16</v>
      </c>
      <c r="L452" s="8">
        <f t="shared" si="30"/>
        <v>43394.208333333328</v>
      </c>
      <c r="M452">
        <v>1540098000</v>
      </c>
      <c r="N452" s="8">
        <f t="shared" si="31"/>
        <v>43417.25</v>
      </c>
      <c r="O452">
        <v>1542088800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 s="4">
        <f t="shared" si="29"/>
        <v>3.4481245405974699E-2</v>
      </c>
      <c r="I453">
        <v>6286</v>
      </c>
      <c r="J453" t="s">
        <v>21</v>
      </c>
      <c r="K453" t="s">
        <v>22</v>
      </c>
      <c r="L453" s="8">
        <f t="shared" si="30"/>
        <v>42935.208333333328</v>
      </c>
      <c r="M453">
        <v>1500440400</v>
      </c>
      <c r="N453" s="8">
        <f t="shared" si="31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 s="4">
        <f t="shared" si="29"/>
        <v>1.0180623973727421E-2</v>
      </c>
      <c r="I454">
        <v>31</v>
      </c>
      <c r="J454" t="s">
        <v>21</v>
      </c>
      <c r="K454" t="s">
        <v>22</v>
      </c>
      <c r="L454" s="8">
        <f t="shared" si="30"/>
        <v>40365.208333333336</v>
      </c>
      <c r="M454">
        <v>1278392400</v>
      </c>
      <c r="N454" s="8">
        <f t="shared" si="31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 s="4">
        <f t="shared" si="29"/>
        <v>1.1494029138969722E-2</v>
      </c>
      <c r="I455">
        <v>1181</v>
      </c>
      <c r="J455" t="s">
        <v>21</v>
      </c>
      <c r="K455" t="s">
        <v>22</v>
      </c>
      <c r="L455" s="8">
        <f t="shared" si="30"/>
        <v>42705.25</v>
      </c>
      <c r="M455">
        <v>1480572000</v>
      </c>
      <c r="N455" s="8">
        <f t="shared" si="31"/>
        <v>42746.25</v>
      </c>
      <c r="O455">
        <v>1484114400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 s="4">
        <f t="shared" si="29"/>
        <v>2.2121384004537718E-2</v>
      </c>
      <c r="I456">
        <v>39</v>
      </c>
      <c r="J456" t="s">
        <v>21</v>
      </c>
      <c r="K456" t="s">
        <v>22</v>
      </c>
      <c r="L456" s="8">
        <f t="shared" si="30"/>
        <v>41568.208333333336</v>
      </c>
      <c r="M456">
        <v>1382331600</v>
      </c>
      <c r="N456" s="8">
        <f t="shared" si="31"/>
        <v>41604.25</v>
      </c>
      <c r="O456">
        <v>1385445600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 s="4">
        <f t="shared" si="29"/>
        <v>2.7026047105232626E-2</v>
      </c>
      <c r="I457">
        <v>3727</v>
      </c>
      <c r="J457" t="s">
        <v>21</v>
      </c>
      <c r="K457" t="s">
        <v>22</v>
      </c>
      <c r="L457" s="8">
        <f t="shared" si="30"/>
        <v>40809.208333333336</v>
      </c>
      <c r="M457">
        <v>1316754000</v>
      </c>
      <c r="N457" s="8">
        <f t="shared" si="31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 s="4">
        <f t="shared" si="29"/>
        <v>1.0528870754011467E-2</v>
      </c>
      <c r="I458">
        <v>1605</v>
      </c>
      <c r="J458" t="s">
        <v>21</v>
      </c>
      <c r="K458" t="s">
        <v>22</v>
      </c>
      <c r="L458" s="8">
        <f t="shared" si="30"/>
        <v>43141.25</v>
      </c>
      <c r="M458">
        <v>1518242400</v>
      </c>
      <c r="N458" s="8">
        <f t="shared" si="31"/>
        <v>43141.25</v>
      </c>
      <c r="O458">
        <v>1518242400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 s="4">
        <f t="shared" si="29"/>
        <v>3.4534534534534533E-2</v>
      </c>
      <c r="I459">
        <v>46</v>
      </c>
      <c r="J459" t="s">
        <v>21</v>
      </c>
      <c r="K459" t="s">
        <v>22</v>
      </c>
      <c r="L459" s="8">
        <f t="shared" si="30"/>
        <v>42657.208333333328</v>
      </c>
      <c r="M459">
        <v>1476421200</v>
      </c>
      <c r="N459" s="8">
        <f t="shared" si="31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 s="4">
        <f t="shared" si="29"/>
        <v>1.7859248900645292E-2</v>
      </c>
      <c r="I460">
        <v>2120</v>
      </c>
      <c r="J460" t="s">
        <v>21</v>
      </c>
      <c r="K460" t="s">
        <v>22</v>
      </c>
      <c r="L460" s="8">
        <f t="shared" si="30"/>
        <v>40265.208333333336</v>
      </c>
      <c r="M460">
        <v>1269752400</v>
      </c>
      <c r="N460" s="8">
        <f t="shared" si="31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 s="4">
        <f t="shared" si="29"/>
        <v>1.8505463517800493E-2</v>
      </c>
      <c r="I461">
        <v>105</v>
      </c>
      <c r="J461" t="s">
        <v>21</v>
      </c>
      <c r="K461" t="s">
        <v>22</v>
      </c>
      <c r="L461" s="8">
        <f t="shared" si="30"/>
        <v>42001.25</v>
      </c>
      <c r="M461">
        <v>1419746400</v>
      </c>
      <c r="N461" s="8">
        <f t="shared" si="31"/>
        <v>42026.25</v>
      </c>
      <c r="O461">
        <v>1421906400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 s="4">
        <f t="shared" si="29"/>
        <v>1.2138868657441126E-2</v>
      </c>
      <c r="I462">
        <v>50</v>
      </c>
      <c r="J462" t="s">
        <v>21</v>
      </c>
      <c r="K462" t="s">
        <v>22</v>
      </c>
      <c r="L462" s="8">
        <f t="shared" si="30"/>
        <v>40399.208333333336</v>
      </c>
      <c r="M462">
        <v>1281330000</v>
      </c>
      <c r="N462" s="8">
        <f t="shared" si="31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 s="4">
        <f t="shared" si="29"/>
        <v>1.4926015758428175E-2</v>
      </c>
      <c r="I463">
        <v>2080</v>
      </c>
      <c r="J463" t="s">
        <v>21</v>
      </c>
      <c r="K463" t="s">
        <v>22</v>
      </c>
      <c r="L463" s="8">
        <f t="shared" si="30"/>
        <v>41757.208333333336</v>
      </c>
      <c r="M463">
        <v>1398661200</v>
      </c>
      <c r="N463" s="8">
        <f t="shared" si="31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 s="4">
        <f t="shared" si="29"/>
        <v>9.2666366439186614E-3</v>
      </c>
      <c r="I464">
        <v>535</v>
      </c>
      <c r="J464" t="s">
        <v>21</v>
      </c>
      <c r="K464" t="s">
        <v>22</v>
      </c>
      <c r="L464" s="8">
        <f t="shared" si="30"/>
        <v>41304.25</v>
      </c>
      <c r="M464">
        <v>1359525600</v>
      </c>
      <c r="N464" s="8">
        <f t="shared" si="31"/>
        <v>41342.25</v>
      </c>
      <c r="O464">
        <v>1362808800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 s="4">
        <f t="shared" si="29"/>
        <v>1.4490758269369772E-2</v>
      </c>
      <c r="I465">
        <v>2105</v>
      </c>
      <c r="J465" t="s">
        <v>21</v>
      </c>
      <c r="K465" t="s">
        <v>22</v>
      </c>
      <c r="L465" s="8">
        <f t="shared" si="30"/>
        <v>41639.25</v>
      </c>
      <c r="M465">
        <v>1388469600</v>
      </c>
      <c r="N465" s="8">
        <f t="shared" si="31"/>
        <v>41643.25</v>
      </c>
      <c r="O465">
        <v>1388815200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 s="4">
        <f t="shared" si="29"/>
        <v>2.5636708061460744E-2</v>
      </c>
      <c r="I466">
        <v>2436</v>
      </c>
      <c r="J466" t="s">
        <v>21</v>
      </c>
      <c r="K466" t="s">
        <v>22</v>
      </c>
      <c r="L466" s="8">
        <f t="shared" si="30"/>
        <v>43142.25</v>
      </c>
      <c r="M466">
        <v>1518328800</v>
      </c>
      <c r="N466" s="8">
        <f t="shared" si="31"/>
        <v>43156.25</v>
      </c>
      <c r="O466">
        <v>1519538400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 s="4">
        <f t="shared" si="29"/>
        <v>9.0610488164004979E-3</v>
      </c>
      <c r="I467">
        <v>80</v>
      </c>
      <c r="J467" t="s">
        <v>21</v>
      </c>
      <c r="K467" t="s">
        <v>22</v>
      </c>
      <c r="L467" s="8">
        <f t="shared" si="30"/>
        <v>43127.25</v>
      </c>
      <c r="M467">
        <v>1517032800</v>
      </c>
      <c r="N467" s="8">
        <f t="shared" si="31"/>
        <v>43136.25</v>
      </c>
      <c r="O467">
        <v>1517810400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 s="4">
        <f t="shared" si="29"/>
        <v>1.0542168674698794E-2</v>
      </c>
      <c r="I468">
        <v>42</v>
      </c>
      <c r="J468" t="s">
        <v>21</v>
      </c>
      <c r="K468" t="s">
        <v>22</v>
      </c>
      <c r="L468" s="8">
        <f t="shared" si="30"/>
        <v>41409.208333333336</v>
      </c>
      <c r="M468">
        <v>1368594000</v>
      </c>
      <c r="N468" s="8">
        <f t="shared" si="31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 s="4">
        <f t="shared" si="29"/>
        <v>1.7260648205637649E-2</v>
      </c>
      <c r="I469">
        <v>139</v>
      </c>
      <c r="J469" t="s">
        <v>15</v>
      </c>
      <c r="K469" t="s">
        <v>16</v>
      </c>
      <c r="L469" s="8">
        <f t="shared" si="30"/>
        <v>42331.25</v>
      </c>
      <c r="M469">
        <v>1448258400</v>
      </c>
      <c r="N469" s="8">
        <f t="shared" si="31"/>
        <v>42338.25</v>
      </c>
      <c r="O469">
        <v>1448863200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 s="4">
        <f t="shared" si="29"/>
        <v>9.876543209876543E-3</v>
      </c>
      <c r="I470">
        <v>16</v>
      </c>
      <c r="J470" t="s">
        <v>21</v>
      </c>
      <c r="K470" t="s">
        <v>22</v>
      </c>
      <c r="L470" s="8">
        <f t="shared" si="30"/>
        <v>43569.208333333328</v>
      </c>
      <c r="M470">
        <v>1555218000</v>
      </c>
      <c r="N470" s="8">
        <f t="shared" si="31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 s="4">
        <f t="shared" si="29"/>
        <v>1.5395042602633618E-2</v>
      </c>
      <c r="I471">
        <v>159</v>
      </c>
      <c r="J471" t="s">
        <v>21</v>
      </c>
      <c r="K471" t="s">
        <v>22</v>
      </c>
      <c r="L471" s="8">
        <f t="shared" si="30"/>
        <v>42142.208333333328</v>
      </c>
      <c r="M471">
        <v>1431925200</v>
      </c>
      <c r="N471" s="8">
        <f t="shared" si="31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 s="4">
        <f t="shared" si="29"/>
        <v>3.7029837690737678E-2</v>
      </c>
      <c r="I472">
        <v>381</v>
      </c>
      <c r="J472" t="s">
        <v>21</v>
      </c>
      <c r="K472" t="s">
        <v>22</v>
      </c>
      <c r="L472" s="8">
        <f t="shared" si="30"/>
        <v>42716.25</v>
      </c>
      <c r="M472">
        <v>1481522400</v>
      </c>
      <c r="N472" s="8">
        <f t="shared" si="31"/>
        <v>42723.25</v>
      </c>
      <c r="O472">
        <v>1482127200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 s="4">
        <f t="shared" si="29"/>
        <v>1.9617757103852766E-2</v>
      </c>
      <c r="I473">
        <v>194</v>
      </c>
      <c r="J473" t="s">
        <v>40</v>
      </c>
      <c r="K473" t="s">
        <v>41</v>
      </c>
      <c r="L473" s="8">
        <f t="shared" si="30"/>
        <v>41031.208333333336</v>
      </c>
      <c r="M473">
        <v>1335934800</v>
      </c>
      <c r="N473" s="8">
        <f t="shared" si="31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 s="4">
        <f t="shared" si="29"/>
        <v>9.529017931125915E-3</v>
      </c>
      <c r="I474">
        <v>575</v>
      </c>
      <c r="J474" t="s">
        <v>21</v>
      </c>
      <c r="K474" t="s">
        <v>22</v>
      </c>
      <c r="L474" s="8">
        <f t="shared" si="30"/>
        <v>43535.208333333328</v>
      </c>
      <c r="M474">
        <v>1552280400</v>
      </c>
      <c r="N474" s="8">
        <f t="shared" si="31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 s="4">
        <f t="shared" si="29"/>
        <v>1.1900752217357135E-2</v>
      </c>
      <c r="I475">
        <v>106</v>
      </c>
      <c r="J475" t="s">
        <v>21</v>
      </c>
      <c r="K475" t="s">
        <v>22</v>
      </c>
      <c r="L475" s="8">
        <f t="shared" si="30"/>
        <v>43277.208333333328</v>
      </c>
      <c r="M475">
        <v>1529989200</v>
      </c>
      <c r="N475" s="8">
        <f t="shared" si="31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 s="4">
        <f t="shared" si="29"/>
        <v>9.7220320416267283E-3</v>
      </c>
      <c r="I476">
        <v>142</v>
      </c>
      <c r="J476" t="s">
        <v>21</v>
      </c>
      <c r="K476" t="s">
        <v>22</v>
      </c>
      <c r="L476" s="8">
        <f t="shared" si="30"/>
        <v>41989.25</v>
      </c>
      <c r="M476">
        <v>1418709600</v>
      </c>
      <c r="N476" s="8">
        <f t="shared" si="31"/>
        <v>41990.25</v>
      </c>
      <c r="O476">
        <v>1418796000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 s="4">
        <f t="shared" si="29"/>
        <v>2.502371916508539E-2</v>
      </c>
      <c r="I477">
        <v>211</v>
      </c>
      <c r="J477" t="s">
        <v>21</v>
      </c>
      <c r="K477" t="s">
        <v>22</v>
      </c>
      <c r="L477" s="8">
        <f t="shared" si="30"/>
        <v>41450.208333333336</v>
      </c>
      <c r="M477">
        <v>1372136400</v>
      </c>
      <c r="N477" s="8">
        <f t="shared" si="31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 s="4">
        <f t="shared" si="29"/>
        <v>1.9607156612163439E-2</v>
      </c>
      <c r="I478">
        <v>1120</v>
      </c>
      <c r="J478" t="s">
        <v>21</v>
      </c>
      <c r="K478" t="s">
        <v>22</v>
      </c>
      <c r="L478" s="8">
        <f t="shared" si="30"/>
        <v>43322.208333333328</v>
      </c>
      <c r="M478">
        <v>1533877200</v>
      </c>
      <c r="N478" s="8">
        <f t="shared" si="31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 s="4">
        <f t="shared" si="29"/>
        <v>2.4495989594623888E-2</v>
      </c>
      <c r="I479">
        <v>113</v>
      </c>
      <c r="J479" t="s">
        <v>21</v>
      </c>
      <c r="K479" t="s">
        <v>22</v>
      </c>
      <c r="L479" s="8">
        <f t="shared" si="30"/>
        <v>40720.208333333336</v>
      </c>
      <c r="M479">
        <v>1309064400</v>
      </c>
      <c r="N479" s="8">
        <f t="shared" si="31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 s="4">
        <f t="shared" si="29"/>
        <v>1.694925677878022E-2</v>
      </c>
      <c r="I480">
        <v>2756</v>
      </c>
      <c r="J480" t="s">
        <v>21</v>
      </c>
      <c r="K480" t="s">
        <v>22</v>
      </c>
      <c r="L480" s="8">
        <f t="shared" si="30"/>
        <v>42072.208333333328</v>
      </c>
      <c r="M480">
        <v>1425877200</v>
      </c>
      <c r="N480" s="8">
        <f t="shared" si="31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 s="4">
        <f t="shared" si="29"/>
        <v>1.4053614947197401E-2</v>
      </c>
      <c r="I481">
        <v>173</v>
      </c>
      <c r="J481" t="s">
        <v>40</v>
      </c>
      <c r="K481" t="s">
        <v>41</v>
      </c>
      <c r="L481" s="8">
        <f t="shared" si="30"/>
        <v>42945.208333333328</v>
      </c>
      <c r="M481">
        <v>1501304400</v>
      </c>
      <c r="N481" s="8">
        <f t="shared" si="31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 s="4">
        <f t="shared" si="29"/>
        <v>1.0050831792975971E-2</v>
      </c>
      <c r="I482">
        <v>87</v>
      </c>
      <c r="J482" t="s">
        <v>21</v>
      </c>
      <c r="K482" t="s">
        <v>22</v>
      </c>
      <c r="L482" s="8">
        <f t="shared" si="30"/>
        <v>40248.25</v>
      </c>
      <c r="M482">
        <v>1268287200</v>
      </c>
      <c r="N482" s="8">
        <f t="shared" si="31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 s="4">
        <f t="shared" si="29"/>
        <v>9.6166471790959853E-3</v>
      </c>
      <c r="I483">
        <v>1538</v>
      </c>
      <c r="J483" t="s">
        <v>21</v>
      </c>
      <c r="K483" t="s">
        <v>22</v>
      </c>
      <c r="L483" s="8">
        <f t="shared" si="30"/>
        <v>41913.208333333336</v>
      </c>
      <c r="M483">
        <v>1412139600</v>
      </c>
      <c r="N483" s="8">
        <f t="shared" si="31"/>
        <v>41955.25</v>
      </c>
      <c r="O483">
        <v>1415772000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 s="4">
        <f t="shared" si="29"/>
        <v>1.3062409288824383E-2</v>
      </c>
      <c r="I484">
        <v>9</v>
      </c>
      <c r="J484" t="s">
        <v>21</v>
      </c>
      <c r="K484" t="s">
        <v>22</v>
      </c>
      <c r="L484" s="8">
        <f t="shared" si="30"/>
        <v>40963.25</v>
      </c>
      <c r="M484">
        <v>1330063200</v>
      </c>
      <c r="N484" s="8">
        <f t="shared" si="31"/>
        <v>40974.25</v>
      </c>
      <c r="O484">
        <v>1331013600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 s="4">
        <f t="shared" si="29"/>
        <v>1.1485197777593499E-2</v>
      </c>
      <c r="I485">
        <v>554</v>
      </c>
      <c r="J485" t="s">
        <v>21</v>
      </c>
      <c r="K485" t="s">
        <v>22</v>
      </c>
      <c r="L485" s="8">
        <f t="shared" si="30"/>
        <v>43811.25</v>
      </c>
      <c r="M485">
        <v>1576130400</v>
      </c>
      <c r="N485" s="8">
        <f t="shared" si="31"/>
        <v>43818.25</v>
      </c>
      <c r="O485">
        <v>1576735200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 s="4">
        <f t="shared" si="29"/>
        <v>2.0410018047026135E-2</v>
      </c>
      <c r="I486">
        <v>1572</v>
      </c>
      <c r="J486" t="s">
        <v>40</v>
      </c>
      <c r="K486" t="s">
        <v>41</v>
      </c>
      <c r="L486" s="8">
        <f t="shared" si="30"/>
        <v>41855.208333333336</v>
      </c>
      <c r="M486">
        <v>1407128400</v>
      </c>
      <c r="N486" s="8">
        <f t="shared" si="31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 s="4">
        <f t="shared" si="29"/>
        <v>2.3272518316333861E-2</v>
      </c>
      <c r="I487">
        <v>648</v>
      </c>
      <c r="J487" t="s">
        <v>40</v>
      </c>
      <c r="K487" t="s">
        <v>41</v>
      </c>
      <c r="L487" s="8">
        <f t="shared" si="30"/>
        <v>43626.208333333328</v>
      </c>
      <c r="M487">
        <v>1560142800</v>
      </c>
      <c r="N487" s="8">
        <f t="shared" si="31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 s="4">
        <f t="shared" si="29"/>
        <v>2.9914529914529916E-2</v>
      </c>
      <c r="I488">
        <v>21</v>
      </c>
      <c r="J488" t="s">
        <v>40</v>
      </c>
      <c r="K488" t="s">
        <v>41</v>
      </c>
      <c r="L488" s="8">
        <f t="shared" si="30"/>
        <v>43168.25</v>
      </c>
      <c r="M488">
        <v>1520575200</v>
      </c>
      <c r="N488" s="8">
        <f t="shared" si="31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 s="4">
        <f t="shared" si="29"/>
        <v>1.1907178820854313E-2</v>
      </c>
      <c r="I489">
        <v>2346</v>
      </c>
      <c r="J489" t="s">
        <v>21</v>
      </c>
      <c r="K489" t="s">
        <v>22</v>
      </c>
      <c r="L489" s="8">
        <f t="shared" si="30"/>
        <v>42845.208333333328</v>
      </c>
      <c r="M489">
        <v>1492664400</v>
      </c>
      <c r="N489" s="8">
        <f t="shared" si="31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 s="4">
        <f t="shared" si="29"/>
        <v>9.8602417902769433E-3</v>
      </c>
      <c r="I490">
        <v>115</v>
      </c>
      <c r="J490" t="s">
        <v>21</v>
      </c>
      <c r="K490" t="s">
        <v>22</v>
      </c>
      <c r="L490" s="8">
        <f t="shared" si="30"/>
        <v>42403.25</v>
      </c>
      <c r="M490">
        <v>1454479200</v>
      </c>
      <c r="N490" s="8">
        <f t="shared" si="31"/>
        <v>42420.25</v>
      </c>
      <c r="O490">
        <v>1455948000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 s="4">
        <f t="shared" si="29"/>
        <v>9.101616875468465E-3</v>
      </c>
      <c r="I491">
        <v>85</v>
      </c>
      <c r="J491" t="s">
        <v>107</v>
      </c>
      <c r="K491" t="s">
        <v>108</v>
      </c>
      <c r="L491" s="8">
        <f t="shared" si="30"/>
        <v>40406.208333333336</v>
      </c>
      <c r="M491">
        <v>1281934800</v>
      </c>
      <c r="N491" s="8">
        <f t="shared" si="31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 s="4">
        <f t="shared" si="29"/>
        <v>3.1331592689295036E-2</v>
      </c>
      <c r="I492">
        <v>144</v>
      </c>
      <c r="J492" t="s">
        <v>21</v>
      </c>
      <c r="K492" t="s">
        <v>22</v>
      </c>
      <c r="L492" s="8">
        <f t="shared" si="30"/>
        <v>43786.25</v>
      </c>
      <c r="M492">
        <v>1573970400</v>
      </c>
      <c r="N492" s="8">
        <f t="shared" si="31"/>
        <v>43793.25</v>
      </c>
      <c r="O492">
        <v>1574575200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 s="4">
        <f t="shared" si="29"/>
        <v>1.4085806373495852E-2</v>
      </c>
      <c r="I493">
        <v>2443</v>
      </c>
      <c r="J493" t="s">
        <v>21</v>
      </c>
      <c r="K493" t="s">
        <v>22</v>
      </c>
      <c r="L493" s="8">
        <f t="shared" si="30"/>
        <v>41456.208333333336</v>
      </c>
      <c r="M493">
        <v>1372654800</v>
      </c>
      <c r="N493" s="8">
        <f t="shared" si="31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 s="4">
        <f t="shared" si="29"/>
        <v>1.2982479108027318E-2</v>
      </c>
      <c r="I494">
        <v>595</v>
      </c>
      <c r="J494" t="s">
        <v>21</v>
      </c>
      <c r="K494" t="s">
        <v>22</v>
      </c>
      <c r="L494" s="8">
        <f t="shared" si="30"/>
        <v>40336.208333333336</v>
      </c>
      <c r="M494">
        <v>1275886800</v>
      </c>
      <c r="N494" s="8">
        <f t="shared" si="31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 s="4">
        <f t="shared" si="29"/>
        <v>9.8249923242247472E-3</v>
      </c>
      <c r="I495">
        <v>64</v>
      </c>
      <c r="J495" t="s">
        <v>21</v>
      </c>
      <c r="K495" t="s">
        <v>22</v>
      </c>
      <c r="L495" s="8">
        <f t="shared" si="30"/>
        <v>43645.208333333328</v>
      </c>
      <c r="M495">
        <v>1561784400</v>
      </c>
      <c r="N495" s="8">
        <f t="shared" si="31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 s="4">
        <f t="shared" si="29"/>
        <v>1.9584916691026015E-2</v>
      </c>
      <c r="I496">
        <v>268</v>
      </c>
      <c r="J496" t="s">
        <v>21</v>
      </c>
      <c r="K496" t="s">
        <v>22</v>
      </c>
      <c r="L496" s="8">
        <f t="shared" si="30"/>
        <v>40990.208333333336</v>
      </c>
      <c r="M496">
        <v>1332392400</v>
      </c>
      <c r="N496" s="8">
        <f t="shared" si="31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 s="4">
        <f t="shared" si="29"/>
        <v>1.4701447527141134E-2</v>
      </c>
      <c r="I497">
        <v>195</v>
      </c>
      <c r="J497" t="s">
        <v>36</v>
      </c>
      <c r="K497" t="s">
        <v>37</v>
      </c>
      <c r="L497" s="8">
        <f t="shared" si="30"/>
        <v>41800.208333333336</v>
      </c>
      <c r="M497">
        <v>1402376400</v>
      </c>
      <c r="N497" s="8">
        <f t="shared" si="31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 s="4">
        <f t="shared" si="29"/>
        <v>3.239352129574085E-2</v>
      </c>
      <c r="I498">
        <v>54</v>
      </c>
      <c r="J498" t="s">
        <v>21</v>
      </c>
      <c r="K498" t="s">
        <v>22</v>
      </c>
      <c r="L498" s="8">
        <f t="shared" si="30"/>
        <v>42876.208333333328</v>
      </c>
      <c r="M498">
        <v>1495342800</v>
      </c>
      <c r="N498" s="8">
        <f t="shared" si="31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 s="4">
        <f t="shared" si="29"/>
        <v>3.5831591519856675E-2</v>
      </c>
      <c r="I499">
        <v>120</v>
      </c>
      <c r="J499" t="s">
        <v>21</v>
      </c>
      <c r="K499" t="s">
        <v>22</v>
      </c>
      <c r="L499" s="8">
        <f t="shared" si="30"/>
        <v>42724.25</v>
      </c>
      <c r="M499">
        <v>1482213600</v>
      </c>
      <c r="N499" s="8">
        <f t="shared" si="31"/>
        <v>42724.25</v>
      </c>
      <c r="O499">
        <v>1482213600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 s="4">
        <f t="shared" si="29"/>
        <v>1.2500809637929917E-2</v>
      </c>
      <c r="I500">
        <v>579</v>
      </c>
      <c r="J500" t="s">
        <v>36</v>
      </c>
      <c r="K500" t="s">
        <v>37</v>
      </c>
      <c r="L500" s="8">
        <f t="shared" si="30"/>
        <v>42005.25</v>
      </c>
      <c r="M500">
        <v>1420092000</v>
      </c>
      <c r="N500" s="8">
        <f t="shared" si="31"/>
        <v>42007.25</v>
      </c>
      <c r="O500">
        <v>1420264800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 s="4">
        <f t="shared" si="29"/>
        <v>2.6313450084451951E-2</v>
      </c>
      <c r="I501">
        <v>2072</v>
      </c>
      <c r="J501" t="s">
        <v>21</v>
      </c>
      <c r="K501" t="s">
        <v>22</v>
      </c>
      <c r="L501" s="8">
        <f t="shared" si="30"/>
        <v>42444.208333333328</v>
      </c>
      <c r="M501">
        <v>1458018000</v>
      </c>
      <c r="N501" s="8">
        <f t="shared" si="31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 s="4">
        <f t="shared" si="29"/>
        <v>0</v>
      </c>
      <c r="I502">
        <v>0</v>
      </c>
      <c r="J502" t="s">
        <v>21</v>
      </c>
      <c r="K502" t="s">
        <v>22</v>
      </c>
      <c r="L502" s="8">
        <f t="shared" si="30"/>
        <v>41395.208333333336</v>
      </c>
      <c r="M502">
        <v>1367384400</v>
      </c>
      <c r="N502" s="8">
        <f t="shared" si="31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 s="4">
        <f t="shared" si="29"/>
        <v>1.666929638120342E-2</v>
      </c>
      <c r="I503">
        <v>1796</v>
      </c>
      <c r="J503" t="s">
        <v>21</v>
      </c>
      <c r="K503" t="s">
        <v>22</v>
      </c>
      <c r="L503" s="8">
        <f t="shared" si="30"/>
        <v>41345.208333333336</v>
      </c>
      <c r="M503">
        <v>1363064400</v>
      </c>
      <c r="N503" s="8">
        <f t="shared" si="31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 s="4">
        <f t="shared" si="29"/>
        <v>2.6999564523152851E-2</v>
      </c>
      <c r="I504">
        <v>186</v>
      </c>
      <c r="J504" t="s">
        <v>26</v>
      </c>
      <c r="K504" t="s">
        <v>27</v>
      </c>
      <c r="L504" s="8">
        <f t="shared" si="30"/>
        <v>41117.208333333336</v>
      </c>
      <c r="M504">
        <v>1343365200</v>
      </c>
      <c r="N504" s="8">
        <f t="shared" si="31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 s="4">
        <f t="shared" si="29"/>
        <v>1.0003697018463344E-2</v>
      </c>
      <c r="I505">
        <v>460</v>
      </c>
      <c r="J505" t="s">
        <v>21</v>
      </c>
      <c r="K505" t="s">
        <v>22</v>
      </c>
      <c r="L505" s="8">
        <f t="shared" si="30"/>
        <v>42186.208333333328</v>
      </c>
      <c r="M505">
        <v>1435726800</v>
      </c>
      <c r="N505" s="8">
        <f t="shared" si="31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 s="4">
        <f t="shared" si="29"/>
        <v>8.9543616406701325E-3</v>
      </c>
      <c r="I506">
        <v>62</v>
      </c>
      <c r="J506" t="s">
        <v>107</v>
      </c>
      <c r="K506" t="s">
        <v>108</v>
      </c>
      <c r="L506" s="8">
        <f t="shared" si="30"/>
        <v>42142.208333333328</v>
      </c>
      <c r="M506">
        <v>1431925200</v>
      </c>
      <c r="N506" s="8">
        <f t="shared" si="31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 s="4">
        <f t="shared" si="29"/>
        <v>2.7766663999359845E-2</v>
      </c>
      <c r="I507">
        <v>347</v>
      </c>
      <c r="J507" t="s">
        <v>21</v>
      </c>
      <c r="K507" t="s">
        <v>22</v>
      </c>
      <c r="L507" s="8">
        <f t="shared" si="30"/>
        <v>41341.25</v>
      </c>
      <c r="M507">
        <v>1362722400</v>
      </c>
      <c r="N507" s="8">
        <f t="shared" si="31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 s="4">
        <f t="shared" si="29"/>
        <v>1.5149154451861884E-2</v>
      </c>
      <c r="I508">
        <v>2528</v>
      </c>
      <c r="J508" t="s">
        <v>21</v>
      </c>
      <c r="K508" t="s">
        <v>22</v>
      </c>
      <c r="L508" s="8">
        <f t="shared" si="30"/>
        <v>43062.25</v>
      </c>
      <c r="M508">
        <v>1511416800</v>
      </c>
      <c r="N508" s="8">
        <f t="shared" si="31"/>
        <v>43079.25</v>
      </c>
      <c r="O508">
        <v>1512885600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 s="4">
        <f t="shared" si="29"/>
        <v>2.2700119474313024E-2</v>
      </c>
      <c r="I509">
        <v>19</v>
      </c>
      <c r="J509" t="s">
        <v>21</v>
      </c>
      <c r="K509" t="s">
        <v>22</v>
      </c>
      <c r="L509" s="8">
        <f t="shared" si="30"/>
        <v>41373.208333333336</v>
      </c>
      <c r="M509">
        <v>1365483600</v>
      </c>
      <c r="N509" s="8">
        <f t="shared" si="31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 s="4">
        <f t="shared" si="29"/>
        <v>1.8868021875967391E-2</v>
      </c>
      <c r="I510">
        <v>3657</v>
      </c>
      <c r="J510" t="s">
        <v>21</v>
      </c>
      <c r="K510" t="s">
        <v>22</v>
      </c>
      <c r="L510" s="8">
        <f t="shared" si="30"/>
        <v>43310.208333333328</v>
      </c>
      <c r="M510">
        <v>1532840400</v>
      </c>
      <c r="N510" s="8">
        <f t="shared" si="31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 s="4">
        <f t="shared" si="29"/>
        <v>1.0526315789473684E-2</v>
      </c>
      <c r="I511">
        <v>1258</v>
      </c>
      <c r="J511" t="s">
        <v>21</v>
      </c>
      <c r="K511" t="s">
        <v>22</v>
      </c>
      <c r="L511" s="8">
        <f t="shared" si="30"/>
        <v>41034.208333333336</v>
      </c>
      <c r="M511">
        <v>1336194000</v>
      </c>
      <c r="N511" s="8">
        <f t="shared" si="31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 s="4">
        <f t="shared" si="29"/>
        <v>1.4102702120788029E-2</v>
      </c>
      <c r="I512">
        <v>131</v>
      </c>
      <c r="J512" t="s">
        <v>26</v>
      </c>
      <c r="K512" t="s">
        <v>27</v>
      </c>
      <c r="L512" s="8">
        <f t="shared" si="30"/>
        <v>43251.208333333328</v>
      </c>
      <c r="M512">
        <v>1527742800</v>
      </c>
      <c r="N512" s="8">
        <f t="shared" si="31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 s="4">
        <f t="shared" si="29"/>
        <v>1.0197757620147614E-2</v>
      </c>
      <c r="I513">
        <v>362</v>
      </c>
      <c r="J513" t="s">
        <v>21</v>
      </c>
      <c r="K513" t="s">
        <v>22</v>
      </c>
      <c r="L513" s="8">
        <f t="shared" si="30"/>
        <v>43671.208333333328</v>
      </c>
      <c r="M513">
        <v>1564030800</v>
      </c>
      <c r="N513" s="8">
        <f t="shared" si="31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 s="4">
        <f t="shared" si="29"/>
        <v>1.8851553872850608E-2</v>
      </c>
      <c r="I514">
        <v>239</v>
      </c>
      <c r="J514" t="s">
        <v>21</v>
      </c>
      <c r="K514" t="s">
        <v>22</v>
      </c>
      <c r="L514" s="8">
        <f t="shared" si="30"/>
        <v>41825.208333333336</v>
      </c>
      <c r="M514">
        <v>1404536400</v>
      </c>
      <c r="N514" s="8">
        <f t="shared" si="31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E515/D515*100</f>
        <v>39.277108433734945</v>
      </c>
      <c r="G515" t="s">
        <v>74</v>
      </c>
      <c r="H515" s="4">
        <f t="shared" ref="H515:H578" si="33">IFERROR(I515/E515,0)</f>
        <v>1.0736196319018405E-2</v>
      </c>
      <c r="I515">
        <v>35</v>
      </c>
      <c r="J515" t="s">
        <v>21</v>
      </c>
      <c r="K515" t="s">
        <v>22</v>
      </c>
      <c r="L515" s="8">
        <f t="shared" ref="L515:L578" si="34">(((M515/60)/60)/24)+DATE(1970,1,1)</f>
        <v>40430.208333333336</v>
      </c>
      <c r="M515">
        <v>1284008400</v>
      </c>
      <c r="N515" s="8">
        <f t="shared" ref="N515:N578" si="35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 s="4">
        <f t="shared" si="33"/>
        <v>1.6964945538669153E-2</v>
      </c>
      <c r="I516">
        <v>528</v>
      </c>
      <c r="J516" t="s">
        <v>98</v>
      </c>
      <c r="K516" t="s">
        <v>99</v>
      </c>
      <c r="L516" s="8">
        <f t="shared" si="34"/>
        <v>41614.25</v>
      </c>
      <c r="M516">
        <v>1386309600</v>
      </c>
      <c r="N516" s="8">
        <f t="shared" si="35"/>
        <v>41619.25</v>
      </c>
      <c r="O516">
        <v>1386741600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 s="4">
        <f t="shared" si="33"/>
        <v>2.7725661872003336E-2</v>
      </c>
      <c r="I517">
        <v>133</v>
      </c>
      <c r="J517" t="s">
        <v>15</v>
      </c>
      <c r="K517" t="s">
        <v>16</v>
      </c>
      <c r="L517" s="8">
        <f t="shared" si="34"/>
        <v>40900.25</v>
      </c>
      <c r="M517">
        <v>1324620000</v>
      </c>
      <c r="N517" s="8">
        <f t="shared" si="35"/>
        <v>40902.25</v>
      </c>
      <c r="O517">
        <v>1324792800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 s="4">
        <f t="shared" si="33"/>
        <v>1.586527642337409E-2</v>
      </c>
      <c r="I518">
        <v>846</v>
      </c>
      <c r="J518" t="s">
        <v>21</v>
      </c>
      <c r="K518" t="s">
        <v>22</v>
      </c>
      <c r="L518" s="8">
        <f t="shared" si="34"/>
        <v>40396.208333333336</v>
      </c>
      <c r="M518">
        <v>1281070800</v>
      </c>
      <c r="N518" s="8">
        <f t="shared" si="35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 s="4">
        <f t="shared" si="33"/>
        <v>1.1803874092009685E-2</v>
      </c>
      <c r="I519">
        <v>78</v>
      </c>
      <c r="J519" t="s">
        <v>21</v>
      </c>
      <c r="K519" t="s">
        <v>22</v>
      </c>
      <c r="L519" s="8">
        <f t="shared" si="34"/>
        <v>42860.208333333328</v>
      </c>
      <c r="M519">
        <v>1493960400</v>
      </c>
      <c r="N519" s="8">
        <f t="shared" si="35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 s="4">
        <f t="shared" si="33"/>
        <v>1.607717041800643E-2</v>
      </c>
      <c r="I520">
        <v>10</v>
      </c>
      <c r="J520" t="s">
        <v>21</v>
      </c>
      <c r="K520" t="s">
        <v>22</v>
      </c>
      <c r="L520" s="8">
        <f t="shared" si="34"/>
        <v>43154.25</v>
      </c>
      <c r="M520">
        <v>1519365600</v>
      </c>
      <c r="N520" s="8">
        <f t="shared" si="35"/>
        <v>43156.25</v>
      </c>
      <c r="O520">
        <v>1519538400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 s="4">
        <f t="shared" si="33"/>
        <v>9.8063074523511914E-3</v>
      </c>
      <c r="I521">
        <v>1773</v>
      </c>
      <c r="J521" t="s">
        <v>21</v>
      </c>
      <c r="K521" t="s">
        <v>22</v>
      </c>
      <c r="L521" s="8">
        <f t="shared" si="34"/>
        <v>42012.25</v>
      </c>
      <c r="M521">
        <v>1420696800</v>
      </c>
      <c r="N521" s="8">
        <f t="shared" si="35"/>
        <v>42026.25</v>
      </c>
      <c r="O521">
        <v>1421906400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 s="4">
        <f t="shared" si="33"/>
        <v>9.3951849677040514E-3</v>
      </c>
      <c r="I522">
        <v>32</v>
      </c>
      <c r="J522" t="s">
        <v>21</v>
      </c>
      <c r="K522" t="s">
        <v>22</v>
      </c>
      <c r="L522" s="8">
        <f t="shared" si="34"/>
        <v>43574.208333333328</v>
      </c>
      <c r="M522">
        <v>1555650000</v>
      </c>
      <c r="N522" s="8">
        <f t="shared" si="35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 s="4">
        <f t="shared" si="33"/>
        <v>3.3360455655004069E-2</v>
      </c>
      <c r="I523">
        <v>369</v>
      </c>
      <c r="J523" t="s">
        <v>21</v>
      </c>
      <c r="K523" t="s">
        <v>22</v>
      </c>
      <c r="L523" s="8">
        <f t="shared" si="34"/>
        <v>42605.208333333328</v>
      </c>
      <c r="M523">
        <v>1471928400</v>
      </c>
      <c r="N523" s="8">
        <f t="shared" si="35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 s="4">
        <f t="shared" si="33"/>
        <v>1.1654158276893038E-2</v>
      </c>
      <c r="I524">
        <v>191</v>
      </c>
      <c r="J524" t="s">
        <v>21</v>
      </c>
      <c r="K524" t="s">
        <v>22</v>
      </c>
      <c r="L524" s="8">
        <f t="shared" si="34"/>
        <v>41093.208333333336</v>
      </c>
      <c r="M524">
        <v>1341291600</v>
      </c>
      <c r="N524" s="8">
        <f t="shared" si="35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 s="4">
        <f t="shared" si="33"/>
        <v>1.4120260193558623E-2</v>
      </c>
      <c r="I525">
        <v>89</v>
      </c>
      <c r="J525" t="s">
        <v>21</v>
      </c>
      <c r="K525" t="s">
        <v>22</v>
      </c>
      <c r="L525" s="8">
        <f t="shared" si="34"/>
        <v>40241.25</v>
      </c>
      <c r="M525">
        <v>1267682400</v>
      </c>
      <c r="N525" s="8">
        <f t="shared" si="35"/>
        <v>40246.25</v>
      </c>
      <c r="O525">
        <v>1268114400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 s="4">
        <f t="shared" si="33"/>
        <v>2.4391145730625122E-2</v>
      </c>
      <c r="I526">
        <v>1979</v>
      </c>
      <c r="J526" t="s">
        <v>21</v>
      </c>
      <c r="K526" t="s">
        <v>22</v>
      </c>
      <c r="L526" s="8">
        <f t="shared" si="34"/>
        <v>40294.208333333336</v>
      </c>
      <c r="M526">
        <v>1272258000</v>
      </c>
      <c r="N526" s="8">
        <f t="shared" si="35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 s="4">
        <f t="shared" si="33"/>
        <v>3.5633484162895926E-2</v>
      </c>
      <c r="I527">
        <v>63</v>
      </c>
      <c r="J527" t="s">
        <v>21</v>
      </c>
      <c r="K527" t="s">
        <v>22</v>
      </c>
      <c r="L527" s="8">
        <f t="shared" si="34"/>
        <v>40505.25</v>
      </c>
      <c r="M527">
        <v>1290492000</v>
      </c>
      <c r="N527" s="8">
        <f t="shared" si="35"/>
        <v>40509.25</v>
      </c>
      <c r="O527">
        <v>1290837600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 s="4">
        <f t="shared" si="33"/>
        <v>1.1356613102595798E-2</v>
      </c>
      <c r="I528">
        <v>147</v>
      </c>
      <c r="J528" t="s">
        <v>21</v>
      </c>
      <c r="K528" t="s">
        <v>22</v>
      </c>
      <c r="L528" s="8">
        <f t="shared" si="34"/>
        <v>42364.25</v>
      </c>
      <c r="M528">
        <v>1451109600</v>
      </c>
      <c r="N528" s="8">
        <f t="shared" si="35"/>
        <v>42401.25</v>
      </c>
      <c r="O528">
        <v>1454306400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 s="4">
        <f t="shared" si="33"/>
        <v>3.2258064516129031E-2</v>
      </c>
      <c r="I529">
        <v>6080</v>
      </c>
      <c r="J529" t="s">
        <v>15</v>
      </c>
      <c r="K529" t="s">
        <v>16</v>
      </c>
      <c r="L529" s="8">
        <f t="shared" si="34"/>
        <v>42405.25</v>
      </c>
      <c r="M529">
        <v>1454652000</v>
      </c>
      <c r="N529" s="8">
        <f t="shared" si="35"/>
        <v>42441.25</v>
      </c>
      <c r="O529">
        <v>1457762400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 s="4">
        <f t="shared" si="33"/>
        <v>1.1069600110696002E-2</v>
      </c>
      <c r="I530">
        <v>80</v>
      </c>
      <c r="J530" t="s">
        <v>40</v>
      </c>
      <c r="K530" t="s">
        <v>41</v>
      </c>
      <c r="L530" s="8">
        <f t="shared" si="34"/>
        <v>41601.25</v>
      </c>
      <c r="M530">
        <v>1385186400</v>
      </c>
      <c r="N530" s="8">
        <f t="shared" si="35"/>
        <v>41646.25</v>
      </c>
      <c r="O530">
        <v>1389074400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 s="4">
        <f t="shared" si="33"/>
        <v>1.5679442508710801E-2</v>
      </c>
      <c r="I531">
        <v>9</v>
      </c>
      <c r="J531" t="s">
        <v>21</v>
      </c>
      <c r="K531" t="s">
        <v>22</v>
      </c>
      <c r="L531" s="8">
        <f t="shared" si="34"/>
        <v>41769.208333333336</v>
      </c>
      <c r="M531">
        <v>1399698000</v>
      </c>
      <c r="N531" s="8">
        <f t="shared" si="35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 s="4">
        <f t="shared" si="33"/>
        <v>1.8520056473714807E-2</v>
      </c>
      <c r="I532">
        <v>1784</v>
      </c>
      <c r="J532" t="s">
        <v>21</v>
      </c>
      <c r="K532" t="s">
        <v>22</v>
      </c>
      <c r="L532" s="8">
        <f t="shared" si="34"/>
        <v>40421.208333333336</v>
      </c>
      <c r="M532">
        <v>1283230800</v>
      </c>
      <c r="N532" s="8">
        <f t="shared" si="35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 s="4">
        <f t="shared" si="33"/>
        <v>2.0410680841996657E-2</v>
      </c>
      <c r="I533">
        <v>3640</v>
      </c>
      <c r="J533" t="s">
        <v>98</v>
      </c>
      <c r="K533" t="s">
        <v>99</v>
      </c>
      <c r="L533" s="8">
        <f t="shared" si="34"/>
        <v>41589.25</v>
      </c>
      <c r="M533">
        <v>1384149600</v>
      </c>
      <c r="N533" s="8">
        <f t="shared" si="35"/>
        <v>41645.25</v>
      </c>
      <c r="O533">
        <v>1388988000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 s="4">
        <f t="shared" si="33"/>
        <v>1.5659955257270694E-2</v>
      </c>
      <c r="I534">
        <v>126</v>
      </c>
      <c r="J534" t="s">
        <v>15</v>
      </c>
      <c r="K534" t="s">
        <v>16</v>
      </c>
      <c r="L534" s="8">
        <f t="shared" si="34"/>
        <v>43125.25</v>
      </c>
      <c r="M534">
        <v>1516860000</v>
      </c>
      <c r="N534" s="8">
        <f t="shared" si="35"/>
        <v>43126.25</v>
      </c>
      <c r="O534">
        <v>1516946400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 s="4">
        <f t="shared" si="33"/>
        <v>1.204871636083135E-2</v>
      </c>
      <c r="I535">
        <v>2218</v>
      </c>
      <c r="J535" t="s">
        <v>40</v>
      </c>
      <c r="K535" t="s">
        <v>41</v>
      </c>
      <c r="L535" s="8">
        <f t="shared" si="34"/>
        <v>41479.208333333336</v>
      </c>
      <c r="M535">
        <v>1374642000</v>
      </c>
      <c r="N535" s="8">
        <f t="shared" si="35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 s="4">
        <f t="shared" si="33"/>
        <v>1.8154650728427344E-2</v>
      </c>
      <c r="I536">
        <v>243</v>
      </c>
      <c r="J536" t="s">
        <v>21</v>
      </c>
      <c r="K536" t="s">
        <v>22</v>
      </c>
      <c r="L536" s="8">
        <f t="shared" si="34"/>
        <v>43329.208333333328</v>
      </c>
      <c r="M536">
        <v>1534482000</v>
      </c>
      <c r="N536" s="8">
        <f t="shared" si="35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 s="4">
        <f t="shared" si="33"/>
        <v>1.6117449932179048E-2</v>
      </c>
      <c r="I537">
        <v>202</v>
      </c>
      <c r="J537" t="s">
        <v>107</v>
      </c>
      <c r="K537" t="s">
        <v>108</v>
      </c>
      <c r="L537" s="8">
        <f t="shared" si="34"/>
        <v>43259.208333333328</v>
      </c>
      <c r="M537">
        <v>1528434000</v>
      </c>
      <c r="N537" s="8">
        <f t="shared" si="35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 s="4">
        <f t="shared" si="33"/>
        <v>9.5257535551473097E-3</v>
      </c>
      <c r="I538">
        <v>140</v>
      </c>
      <c r="J538" t="s">
        <v>107</v>
      </c>
      <c r="K538" t="s">
        <v>108</v>
      </c>
      <c r="L538" s="8">
        <f t="shared" si="34"/>
        <v>40414.208333333336</v>
      </c>
      <c r="M538">
        <v>1282626000</v>
      </c>
      <c r="N538" s="8">
        <f t="shared" si="35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 s="4">
        <f t="shared" si="33"/>
        <v>1.0633244049123162E-2</v>
      </c>
      <c r="I539">
        <v>1052</v>
      </c>
      <c r="J539" t="s">
        <v>36</v>
      </c>
      <c r="K539" t="s">
        <v>37</v>
      </c>
      <c r="L539" s="8">
        <f t="shared" si="34"/>
        <v>43342.208333333328</v>
      </c>
      <c r="M539">
        <v>1535605200</v>
      </c>
      <c r="N539" s="8">
        <f t="shared" si="35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 s="4">
        <f t="shared" si="33"/>
        <v>2.2723287863379737E-2</v>
      </c>
      <c r="I540">
        <v>1296</v>
      </c>
      <c r="J540" t="s">
        <v>21</v>
      </c>
      <c r="K540" t="s">
        <v>22</v>
      </c>
      <c r="L540" s="8">
        <f t="shared" si="34"/>
        <v>41539.208333333336</v>
      </c>
      <c r="M540">
        <v>1379826000</v>
      </c>
      <c r="N540" s="8">
        <f t="shared" si="35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 s="4">
        <f t="shared" si="33"/>
        <v>1.0814606741573033E-2</v>
      </c>
      <c r="I541">
        <v>77</v>
      </c>
      <c r="J541" t="s">
        <v>21</v>
      </c>
      <c r="K541" t="s">
        <v>22</v>
      </c>
      <c r="L541" s="8">
        <f t="shared" si="34"/>
        <v>43647.208333333328</v>
      </c>
      <c r="M541">
        <v>1561957200</v>
      </c>
      <c r="N541" s="8">
        <f t="shared" si="35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 s="4">
        <f t="shared" si="33"/>
        <v>1.7521458466340355E-2</v>
      </c>
      <c r="I542">
        <v>247</v>
      </c>
      <c r="J542" t="s">
        <v>21</v>
      </c>
      <c r="K542" t="s">
        <v>22</v>
      </c>
      <c r="L542" s="8">
        <f t="shared" si="34"/>
        <v>43225.208333333328</v>
      </c>
      <c r="M542">
        <v>1525496400</v>
      </c>
      <c r="N542" s="8">
        <f t="shared" si="35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 s="4">
        <f t="shared" si="33"/>
        <v>9.1677110894490092E-3</v>
      </c>
      <c r="I543">
        <v>395</v>
      </c>
      <c r="J543" t="s">
        <v>107</v>
      </c>
      <c r="K543" t="s">
        <v>108</v>
      </c>
      <c r="L543" s="8">
        <f t="shared" si="34"/>
        <v>42165.208333333328</v>
      </c>
      <c r="M543">
        <v>1433912400</v>
      </c>
      <c r="N543" s="8">
        <f t="shared" si="35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 s="4">
        <f t="shared" si="33"/>
        <v>2.5388601036269429E-2</v>
      </c>
      <c r="I544">
        <v>49</v>
      </c>
      <c r="J544" t="s">
        <v>40</v>
      </c>
      <c r="K544" t="s">
        <v>41</v>
      </c>
      <c r="L544" s="8">
        <f t="shared" si="34"/>
        <v>42391.25</v>
      </c>
      <c r="M544">
        <v>1453442400</v>
      </c>
      <c r="N544" s="8">
        <f t="shared" si="35"/>
        <v>42421.25</v>
      </c>
      <c r="O544">
        <v>1456034400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 s="4">
        <f t="shared" si="33"/>
        <v>1.2983266012694748E-2</v>
      </c>
      <c r="I545">
        <v>180</v>
      </c>
      <c r="J545" t="s">
        <v>21</v>
      </c>
      <c r="K545" t="s">
        <v>22</v>
      </c>
      <c r="L545" s="8">
        <f t="shared" si="34"/>
        <v>41528.208333333336</v>
      </c>
      <c r="M545">
        <v>1378875600</v>
      </c>
      <c r="N545" s="8">
        <f t="shared" si="35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 s="4">
        <f t="shared" si="33"/>
        <v>1.0849909584086799E-2</v>
      </c>
      <c r="I546">
        <v>84</v>
      </c>
      <c r="J546" t="s">
        <v>21</v>
      </c>
      <c r="K546" t="s">
        <v>22</v>
      </c>
      <c r="L546" s="8">
        <f t="shared" si="34"/>
        <v>42377.25</v>
      </c>
      <c r="M546">
        <v>1452232800</v>
      </c>
      <c r="N546" s="8">
        <f t="shared" si="35"/>
        <v>42390.25</v>
      </c>
      <c r="O546">
        <v>1453356000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 s="4">
        <f t="shared" si="33"/>
        <v>1.639154464410849E-2</v>
      </c>
      <c r="I547">
        <v>2690</v>
      </c>
      <c r="J547" t="s">
        <v>21</v>
      </c>
      <c r="K547" t="s">
        <v>22</v>
      </c>
      <c r="L547" s="8">
        <f t="shared" si="34"/>
        <v>43824.25</v>
      </c>
      <c r="M547">
        <v>1577253600</v>
      </c>
      <c r="N547" s="8">
        <f t="shared" si="35"/>
        <v>43844.25</v>
      </c>
      <c r="O547">
        <v>1578981600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 s="4">
        <f t="shared" si="33"/>
        <v>1.2809315866084425E-2</v>
      </c>
      <c r="I548">
        <v>88</v>
      </c>
      <c r="J548" t="s">
        <v>21</v>
      </c>
      <c r="K548" t="s">
        <v>22</v>
      </c>
      <c r="L548" s="8">
        <f t="shared" si="34"/>
        <v>43360.208333333328</v>
      </c>
      <c r="M548">
        <v>1537160400</v>
      </c>
      <c r="N548" s="8">
        <f t="shared" si="35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 s="4">
        <f t="shared" si="33"/>
        <v>1.238390092879257E-2</v>
      </c>
      <c r="I549">
        <v>156</v>
      </c>
      <c r="J549" t="s">
        <v>21</v>
      </c>
      <c r="K549" t="s">
        <v>22</v>
      </c>
      <c r="L549" s="8">
        <f t="shared" si="34"/>
        <v>42029.25</v>
      </c>
      <c r="M549">
        <v>1422165600</v>
      </c>
      <c r="N549" s="8">
        <f t="shared" si="35"/>
        <v>42041.25</v>
      </c>
      <c r="O549">
        <v>1423202400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 s="4">
        <f t="shared" si="33"/>
        <v>1.6669086522889977E-2</v>
      </c>
      <c r="I550">
        <v>2985</v>
      </c>
      <c r="J550" t="s">
        <v>21</v>
      </c>
      <c r="K550" t="s">
        <v>22</v>
      </c>
      <c r="L550" s="8">
        <f t="shared" si="34"/>
        <v>42461.208333333328</v>
      </c>
      <c r="M550">
        <v>1459486800</v>
      </c>
      <c r="N550" s="8">
        <f t="shared" si="35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 s="4">
        <f t="shared" si="33"/>
        <v>9.0884152523168296E-3</v>
      </c>
      <c r="I551">
        <v>762</v>
      </c>
      <c r="J551" t="s">
        <v>21</v>
      </c>
      <c r="K551" t="s">
        <v>22</v>
      </c>
      <c r="L551" s="8">
        <f t="shared" si="34"/>
        <v>41422.208333333336</v>
      </c>
      <c r="M551">
        <v>1369717200</v>
      </c>
      <c r="N551" s="8">
        <f t="shared" si="35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 s="4">
        <f t="shared" si="33"/>
        <v>0.25</v>
      </c>
      <c r="I552">
        <v>1</v>
      </c>
      <c r="J552" t="s">
        <v>98</v>
      </c>
      <c r="K552" t="s">
        <v>99</v>
      </c>
      <c r="L552" s="8">
        <f t="shared" si="34"/>
        <v>40968.25</v>
      </c>
      <c r="M552">
        <v>1330495200</v>
      </c>
      <c r="N552" s="8">
        <f t="shared" si="35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 s="4">
        <f t="shared" si="33"/>
        <v>2.6316786302770886E-2</v>
      </c>
      <c r="I553">
        <v>2779</v>
      </c>
      <c r="J553" t="s">
        <v>26</v>
      </c>
      <c r="K553" t="s">
        <v>27</v>
      </c>
      <c r="L553" s="8">
        <f t="shared" si="34"/>
        <v>41993.25</v>
      </c>
      <c r="M553">
        <v>1419055200</v>
      </c>
      <c r="N553" s="8">
        <f t="shared" si="35"/>
        <v>42033.25</v>
      </c>
      <c r="O553">
        <v>1422511200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 s="4">
        <f t="shared" si="33"/>
        <v>1.0376720054139409E-2</v>
      </c>
      <c r="I554">
        <v>92</v>
      </c>
      <c r="J554" t="s">
        <v>21</v>
      </c>
      <c r="K554" t="s">
        <v>22</v>
      </c>
      <c r="L554" s="8">
        <f t="shared" si="34"/>
        <v>42700.25</v>
      </c>
      <c r="M554">
        <v>1480140000</v>
      </c>
      <c r="N554" s="8">
        <f t="shared" si="35"/>
        <v>42702.25</v>
      </c>
      <c r="O554">
        <v>1480312800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 s="4">
        <f t="shared" si="33"/>
        <v>1.3702647223481112E-2</v>
      </c>
      <c r="I555">
        <v>1028</v>
      </c>
      <c r="J555" t="s">
        <v>21</v>
      </c>
      <c r="K555" t="s">
        <v>22</v>
      </c>
      <c r="L555" s="8">
        <f t="shared" si="34"/>
        <v>40545.25</v>
      </c>
      <c r="M555">
        <v>1293948000</v>
      </c>
      <c r="N555" s="8">
        <f t="shared" si="35"/>
        <v>40546.25</v>
      </c>
      <c r="O555">
        <v>1294034400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 s="4">
        <f t="shared" si="33"/>
        <v>3.8450860632981677E-2</v>
      </c>
      <c r="I556">
        <v>554</v>
      </c>
      <c r="J556" t="s">
        <v>15</v>
      </c>
      <c r="K556" t="s">
        <v>16</v>
      </c>
      <c r="L556" s="8">
        <f t="shared" si="34"/>
        <v>42723.25</v>
      </c>
      <c r="M556">
        <v>1482127200</v>
      </c>
      <c r="N556" s="8">
        <f t="shared" si="35"/>
        <v>42729.25</v>
      </c>
      <c r="O556">
        <v>1482645600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 s="4">
        <f t="shared" si="33"/>
        <v>9.5819433600681375E-3</v>
      </c>
      <c r="I557">
        <v>135</v>
      </c>
      <c r="J557" t="s">
        <v>36</v>
      </c>
      <c r="K557" t="s">
        <v>37</v>
      </c>
      <c r="L557" s="8">
        <f t="shared" si="34"/>
        <v>41731.208333333336</v>
      </c>
      <c r="M557">
        <v>1396414800</v>
      </c>
      <c r="N557" s="8">
        <f t="shared" si="35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 s="4">
        <f t="shared" si="33"/>
        <v>9.7858346033528523E-3</v>
      </c>
      <c r="I558">
        <v>122</v>
      </c>
      <c r="J558" t="s">
        <v>21</v>
      </c>
      <c r="K558" t="s">
        <v>22</v>
      </c>
      <c r="L558" s="8">
        <f t="shared" si="34"/>
        <v>40792.208333333336</v>
      </c>
      <c r="M558">
        <v>1315285200</v>
      </c>
      <c r="N558" s="8">
        <f t="shared" si="35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 s="4">
        <f t="shared" si="33"/>
        <v>1.8478260869565218E-2</v>
      </c>
      <c r="I559">
        <v>221</v>
      </c>
      <c r="J559" t="s">
        <v>21</v>
      </c>
      <c r="K559" t="s">
        <v>22</v>
      </c>
      <c r="L559" s="8">
        <f t="shared" si="34"/>
        <v>42279.208333333328</v>
      </c>
      <c r="M559">
        <v>1443762000</v>
      </c>
      <c r="N559" s="8">
        <f t="shared" si="35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 s="4">
        <f t="shared" si="33"/>
        <v>1.5817223198594025E-2</v>
      </c>
      <c r="I560">
        <v>126</v>
      </c>
      <c r="J560" t="s">
        <v>21</v>
      </c>
      <c r="K560" t="s">
        <v>22</v>
      </c>
      <c r="L560" s="8">
        <f t="shared" si="34"/>
        <v>42424.25</v>
      </c>
      <c r="M560">
        <v>1456293600</v>
      </c>
      <c r="N560" s="8">
        <f t="shared" si="35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 s="4">
        <f t="shared" si="33"/>
        <v>9.6124001843474003E-3</v>
      </c>
      <c r="I561">
        <v>1022</v>
      </c>
      <c r="J561" t="s">
        <v>21</v>
      </c>
      <c r="K561" t="s">
        <v>22</v>
      </c>
      <c r="L561" s="8">
        <f t="shared" si="34"/>
        <v>42584.208333333328</v>
      </c>
      <c r="M561">
        <v>1470114000</v>
      </c>
      <c r="N561" s="8">
        <f t="shared" si="35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 s="4">
        <f t="shared" si="33"/>
        <v>2.0002266545784225E-2</v>
      </c>
      <c r="I562">
        <v>3177</v>
      </c>
      <c r="J562" t="s">
        <v>21</v>
      </c>
      <c r="K562" t="s">
        <v>22</v>
      </c>
      <c r="L562" s="8">
        <f t="shared" si="34"/>
        <v>40865.25</v>
      </c>
      <c r="M562">
        <v>1321596000</v>
      </c>
      <c r="N562" s="8">
        <f t="shared" si="35"/>
        <v>40905.25</v>
      </c>
      <c r="O562">
        <v>1325052000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 s="4">
        <f t="shared" si="33"/>
        <v>1.7852312685961592E-2</v>
      </c>
      <c r="I563">
        <v>198</v>
      </c>
      <c r="J563" t="s">
        <v>98</v>
      </c>
      <c r="K563" t="s">
        <v>99</v>
      </c>
      <c r="L563" s="8">
        <f t="shared" si="34"/>
        <v>40833.208333333336</v>
      </c>
      <c r="M563">
        <v>1318827600</v>
      </c>
      <c r="N563" s="8">
        <f t="shared" si="35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 s="4">
        <f t="shared" si="33"/>
        <v>2.048857368006304E-2</v>
      </c>
      <c r="I564">
        <v>26</v>
      </c>
      <c r="J564" t="s">
        <v>98</v>
      </c>
      <c r="K564" t="s">
        <v>99</v>
      </c>
      <c r="L564" s="8">
        <f t="shared" si="34"/>
        <v>43536.208333333328</v>
      </c>
      <c r="M564">
        <v>1552366800</v>
      </c>
      <c r="N564" s="8">
        <f t="shared" si="35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 s="4">
        <f t="shared" si="33"/>
        <v>1.6643822204816919E-2</v>
      </c>
      <c r="I565">
        <v>85</v>
      </c>
      <c r="J565" t="s">
        <v>26</v>
      </c>
      <c r="K565" t="s">
        <v>27</v>
      </c>
      <c r="L565" s="8">
        <f t="shared" si="34"/>
        <v>43417.25</v>
      </c>
      <c r="M565">
        <v>1542088800</v>
      </c>
      <c r="N565" s="8">
        <f t="shared" si="35"/>
        <v>43437.25</v>
      </c>
      <c r="O565">
        <v>1543816800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 s="4">
        <f t="shared" si="33"/>
        <v>1.2659749775448573E-2</v>
      </c>
      <c r="I566">
        <v>1790</v>
      </c>
      <c r="J566" t="s">
        <v>21</v>
      </c>
      <c r="K566" t="s">
        <v>22</v>
      </c>
      <c r="L566" s="8">
        <f t="shared" si="34"/>
        <v>42078.208333333328</v>
      </c>
      <c r="M566">
        <v>1426395600</v>
      </c>
      <c r="N566" s="8">
        <f t="shared" si="35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 s="4">
        <f t="shared" si="33"/>
        <v>1.8520235262610343E-2</v>
      </c>
      <c r="I567">
        <v>3596</v>
      </c>
      <c r="J567" t="s">
        <v>21</v>
      </c>
      <c r="K567" t="s">
        <v>22</v>
      </c>
      <c r="L567" s="8">
        <f t="shared" si="34"/>
        <v>40862.25</v>
      </c>
      <c r="M567">
        <v>1321336800</v>
      </c>
      <c r="N567" s="8">
        <f t="shared" si="35"/>
        <v>40882.25</v>
      </c>
      <c r="O567">
        <v>1323064800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 s="4">
        <f t="shared" si="33"/>
        <v>8.971871968962172E-3</v>
      </c>
      <c r="I568">
        <v>37</v>
      </c>
      <c r="J568" t="s">
        <v>21</v>
      </c>
      <c r="K568" t="s">
        <v>22</v>
      </c>
      <c r="L568" s="8">
        <f t="shared" si="34"/>
        <v>42424.25</v>
      </c>
      <c r="M568">
        <v>1456293600</v>
      </c>
      <c r="N568" s="8">
        <f t="shared" si="35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 s="4">
        <f t="shared" si="33"/>
        <v>1.641439623276152E-2</v>
      </c>
      <c r="I569">
        <v>244</v>
      </c>
      <c r="J569" t="s">
        <v>21</v>
      </c>
      <c r="K569" t="s">
        <v>22</v>
      </c>
      <c r="L569" s="8">
        <f t="shared" si="34"/>
        <v>41830.208333333336</v>
      </c>
      <c r="M569">
        <v>1404968400</v>
      </c>
      <c r="N569" s="8">
        <f t="shared" si="35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 s="4">
        <f t="shared" si="33"/>
        <v>3.8459253979567593E-2</v>
      </c>
      <c r="I570">
        <v>5180</v>
      </c>
      <c r="J570" t="s">
        <v>21</v>
      </c>
      <c r="K570" t="s">
        <v>22</v>
      </c>
      <c r="L570" s="8">
        <f t="shared" si="34"/>
        <v>40374.208333333336</v>
      </c>
      <c r="M570">
        <v>1279170000</v>
      </c>
      <c r="N570" s="8">
        <f t="shared" si="35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 s="4">
        <f t="shared" si="33"/>
        <v>1.2346714180903469E-2</v>
      </c>
      <c r="I571">
        <v>589</v>
      </c>
      <c r="J571" t="s">
        <v>107</v>
      </c>
      <c r="K571" t="s">
        <v>108</v>
      </c>
      <c r="L571" s="8">
        <f t="shared" si="34"/>
        <v>40554.25</v>
      </c>
      <c r="M571">
        <v>1294725600</v>
      </c>
      <c r="N571" s="8">
        <f t="shared" si="35"/>
        <v>40566.25</v>
      </c>
      <c r="O571">
        <v>1295762400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 s="4">
        <f t="shared" si="33"/>
        <v>2.8574724214588315E-2</v>
      </c>
      <c r="I572">
        <v>2725</v>
      </c>
      <c r="J572" t="s">
        <v>21</v>
      </c>
      <c r="K572" t="s">
        <v>22</v>
      </c>
      <c r="L572" s="8">
        <f t="shared" si="34"/>
        <v>41993.25</v>
      </c>
      <c r="M572">
        <v>1419055200</v>
      </c>
      <c r="N572" s="8">
        <f t="shared" si="35"/>
        <v>41999.25</v>
      </c>
      <c r="O572">
        <v>1419573600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 s="4">
        <f t="shared" si="33"/>
        <v>1.0622154779969651E-2</v>
      </c>
      <c r="I573">
        <v>35</v>
      </c>
      <c r="J573" t="s">
        <v>107</v>
      </c>
      <c r="K573" t="s">
        <v>108</v>
      </c>
      <c r="L573" s="8">
        <f t="shared" si="34"/>
        <v>42174.208333333328</v>
      </c>
      <c r="M573">
        <v>1434690000</v>
      </c>
      <c r="N573" s="8">
        <f t="shared" si="35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 s="4">
        <f t="shared" si="33"/>
        <v>1.9199346405228759E-2</v>
      </c>
      <c r="I574">
        <v>94</v>
      </c>
      <c r="J574" t="s">
        <v>21</v>
      </c>
      <c r="K574" t="s">
        <v>22</v>
      </c>
      <c r="L574" s="8">
        <f t="shared" si="34"/>
        <v>42275.208333333328</v>
      </c>
      <c r="M574">
        <v>1443416400</v>
      </c>
      <c r="N574" s="8">
        <f t="shared" si="35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 s="4">
        <f t="shared" si="33"/>
        <v>4.0021344717182494E-2</v>
      </c>
      <c r="I575">
        <v>300</v>
      </c>
      <c r="J575" t="s">
        <v>21</v>
      </c>
      <c r="K575" t="s">
        <v>22</v>
      </c>
      <c r="L575" s="8">
        <f t="shared" si="34"/>
        <v>41761.208333333336</v>
      </c>
      <c r="M575">
        <v>1399006800</v>
      </c>
      <c r="N575" s="8">
        <f t="shared" si="35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 s="4">
        <f t="shared" si="33"/>
        <v>1.444767733520618E-2</v>
      </c>
      <c r="I576">
        <v>144</v>
      </c>
      <c r="J576" t="s">
        <v>21</v>
      </c>
      <c r="K576" t="s">
        <v>22</v>
      </c>
      <c r="L576" s="8">
        <f t="shared" si="34"/>
        <v>43806.25</v>
      </c>
      <c r="M576">
        <v>1575698400</v>
      </c>
      <c r="N576" s="8">
        <f t="shared" si="35"/>
        <v>43816.25</v>
      </c>
      <c r="O576">
        <v>1576562400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 s="4">
        <f t="shared" si="33"/>
        <v>1.0644589000591367E-2</v>
      </c>
      <c r="I577">
        <v>558</v>
      </c>
      <c r="J577" t="s">
        <v>21</v>
      </c>
      <c r="K577" t="s">
        <v>22</v>
      </c>
      <c r="L577" s="8">
        <f t="shared" si="34"/>
        <v>41779.208333333336</v>
      </c>
      <c r="M577">
        <v>1400562000</v>
      </c>
      <c r="N577" s="8">
        <f t="shared" si="35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 s="4">
        <f t="shared" si="33"/>
        <v>1.0161956176563989E-2</v>
      </c>
      <c r="I578">
        <v>64</v>
      </c>
      <c r="J578" t="s">
        <v>21</v>
      </c>
      <c r="K578" t="s">
        <v>22</v>
      </c>
      <c r="L578" s="8">
        <f t="shared" si="34"/>
        <v>43040.208333333328</v>
      </c>
      <c r="M578">
        <v>1509512400</v>
      </c>
      <c r="N578" s="8">
        <f t="shared" si="35"/>
        <v>43057.25</v>
      </c>
      <c r="O578">
        <v>1510984800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E579/D579*100</f>
        <v>18.853658536585368</v>
      </c>
      <c r="G579" t="s">
        <v>74</v>
      </c>
      <c r="H579" s="4">
        <f t="shared" ref="H579:H642" si="37">IFERROR(I579/E579,0)</f>
        <v>2.3932729624838292E-2</v>
      </c>
      <c r="I579">
        <v>37</v>
      </c>
      <c r="J579" t="s">
        <v>21</v>
      </c>
      <c r="K579" t="s">
        <v>22</v>
      </c>
      <c r="L579" s="8">
        <f t="shared" ref="L579:L642" si="38">(((M579/60)/60)/24)+DATE(1970,1,1)</f>
        <v>40613.25</v>
      </c>
      <c r="M579">
        <v>1299823200</v>
      </c>
      <c r="N579" s="8">
        <f t="shared" ref="N579:N642" si="39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 s="4">
        <f t="shared" si="37"/>
        <v>1.5153389411182583E-2</v>
      </c>
      <c r="I580">
        <v>245</v>
      </c>
      <c r="J580" t="s">
        <v>21</v>
      </c>
      <c r="K580" t="s">
        <v>22</v>
      </c>
      <c r="L580" s="8">
        <f t="shared" si="38"/>
        <v>40878.25</v>
      </c>
      <c r="M580">
        <v>1322719200</v>
      </c>
      <c r="N580" s="8">
        <f t="shared" si="39"/>
        <v>40881.25</v>
      </c>
      <c r="O580">
        <v>1322978400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 s="4">
        <f t="shared" si="37"/>
        <v>1.3877811453182325E-2</v>
      </c>
      <c r="I581">
        <v>87</v>
      </c>
      <c r="J581" t="s">
        <v>21</v>
      </c>
      <c r="K581" t="s">
        <v>22</v>
      </c>
      <c r="L581" s="8">
        <f t="shared" si="38"/>
        <v>40762.208333333336</v>
      </c>
      <c r="M581">
        <v>1312693200</v>
      </c>
      <c r="N581" s="8">
        <f t="shared" si="39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 s="4">
        <f t="shared" si="37"/>
        <v>2.0831940526013185E-2</v>
      </c>
      <c r="I582">
        <v>3116</v>
      </c>
      <c r="J582" t="s">
        <v>21</v>
      </c>
      <c r="K582" t="s">
        <v>22</v>
      </c>
      <c r="L582" s="8">
        <f t="shared" si="38"/>
        <v>41696.25</v>
      </c>
      <c r="M582">
        <v>1393394400</v>
      </c>
      <c r="N582" s="8">
        <f t="shared" si="39"/>
        <v>41704.25</v>
      </c>
      <c r="O582">
        <v>1394085600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 s="4">
        <f t="shared" si="37"/>
        <v>1.8484769591252278E-2</v>
      </c>
      <c r="I583">
        <v>71</v>
      </c>
      <c r="J583" t="s">
        <v>21</v>
      </c>
      <c r="K583" t="s">
        <v>22</v>
      </c>
      <c r="L583" s="8">
        <f t="shared" si="38"/>
        <v>40662.208333333336</v>
      </c>
      <c r="M583">
        <v>1304053200</v>
      </c>
      <c r="N583" s="8">
        <f t="shared" si="39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 s="4">
        <f t="shared" si="37"/>
        <v>9.2694769366585741E-3</v>
      </c>
      <c r="I584">
        <v>42</v>
      </c>
      <c r="J584" t="s">
        <v>21</v>
      </c>
      <c r="K584" t="s">
        <v>22</v>
      </c>
      <c r="L584" s="8">
        <f t="shared" si="38"/>
        <v>42165.208333333328</v>
      </c>
      <c r="M584">
        <v>1433912400</v>
      </c>
      <c r="N584" s="8">
        <f t="shared" si="39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 s="4">
        <f t="shared" si="37"/>
        <v>1.4917779892998983E-2</v>
      </c>
      <c r="I585">
        <v>909</v>
      </c>
      <c r="J585" t="s">
        <v>21</v>
      </c>
      <c r="K585" t="s">
        <v>22</v>
      </c>
      <c r="L585" s="8">
        <f t="shared" si="38"/>
        <v>40959.25</v>
      </c>
      <c r="M585">
        <v>1329717600</v>
      </c>
      <c r="N585" s="8">
        <f t="shared" si="39"/>
        <v>40976.25</v>
      </c>
      <c r="O585">
        <v>1331186400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 s="4">
        <f t="shared" si="37"/>
        <v>1.5621519539005375E-2</v>
      </c>
      <c r="I586">
        <v>1613</v>
      </c>
      <c r="J586" t="s">
        <v>21</v>
      </c>
      <c r="K586" t="s">
        <v>22</v>
      </c>
      <c r="L586" s="8">
        <f t="shared" si="38"/>
        <v>41024.208333333336</v>
      </c>
      <c r="M586">
        <v>1335330000</v>
      </c>
      <c r="N586" s="8">
        <f t="shared" si="39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 s="4">
        <f t="shared" si="37"/>
        <v>1.0409491006505931E-2</v>
      </c>
      <c r="I587">
        <v>136</v>
      </c>
      <c r="J587" t="s">
        <v>21</v>
      </c>
      <c r="K587" t="s">
        <v>22</v>
      </c>
      <c r="L587" s="8">
        <f t="shared" si="38"/>
        <v>40255.208333333336</v>
      </c>
      <c r="M587">
        <v>1268888400</v>
      </c>
      <c r="N587" s="8">
        <f t="shared" si="39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 s="4">
        <f t="shared" si="37"/>
        <v>1.9537120529005109E-2</v>
      </c>
      <c r="I588">
        <v>130</v>
      </c>
      <c r="J588" t="s">
        <v>21</v>
      </c>
      <c r="K588" t="s">
        <v>22</v>
      </c>
      <c r="L588" s="8">
        <f t="shared" si="38"/>
        <v>40499.25</v>
      </c>
      <c r="M588">
        <v>1289973600</v>
      </c>
      <c r="N588" s="8">
        <f t="shared" si="39"/>
        <v>40518.25</v>
      </c>
      <c r="O588">
        <v>1291615200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 s="4">
        <f t="shared" si="37"/>
        <v>2.276707530647986E-2</v>
      </c>
      <c r="I589">
        <v>156</v>
      </c>
      <c r="J589" t="s">
        <v>15</v>
      </c>
      <c r="K589" t="s">
        <v>16</v>
      </c>
      <c r="L589" s="8">
        <f t="shared" si="38"/>
        <v>43484.25</v>
      </c>
      <c r="M589">
        <v>1547877600</v>
      </c>
      <c r="N589" s="8">
        <f t="shared" si="39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 s="4">
        <f t="shared" si="37"/>
        <v>1.0986451649172403E-2</v>
      </c>
      <c r="I590">
        <v>1368</v>
      </c>
      <c r="J590" t="s">
        <v>40</v>
      </c>
      <c r="K590" t="s">
        <v>41</v>
      </c>
      <c r="L590" s="8">
        <f t="shared" si="38"/>
        <v>40262.208333333336</v>
      </c>
      <c r="M590">
        <v>1269493200</v>
      </c>
      <c r="N590" s="8">
        <f t="shared" si="39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 s="4">
        <f t="shared" si="37"/>
        <v>1.9949149227459419E-2</v>
      </c>
      <c r="I591">
        <v>102</v>
      </c>
      <c r="J591" t="s">
        <v>21</v>
      </c>
      <c r="K591" t="s">
        <v>22</v>
      </c>
      <c r="L591" s="8">
        <f t="shared" si="38"/>
        <v>42190.208333333328</v>
      </c>
      <c r="M591">
        <v>1436072400</v>
      </c>
      <c r="N591" s="8">
        <f t="shared" si="39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 s="4">
        <f t="shared" si="37"/>
        <v>1.4766483516483516E-2</v>
      </c>
      <c r="I592">
        <v>86</v>
      </c>
      <c r="J592" t="s">
        <v>26</v>
      </c>
      <c r="K592" t="s">
        <v>27</v>
      </c>
      <c r="L592" s="8">
        <f t="shared" si="38"/>
        <v>41994.25</v>
      </c>
      <c r="M592">
        <v>1419141600</v>
      </c>
      <c r="N592" s="8">
        <f t="shared" si="39"/>
        <v>42005.25</v>
      </c>
      <c r="O592">
        <v>1420092000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 s="4">
        <f t="shared" si="37"/>
        <v>1.6382910375843239E-2</v>
      </c>
      <c r="I593">
        <v>102</v>
      </c>
      <c r="J593" t="s">
        <v>21</v>
      </c>
      <c r="K593" t="s">
        <v>22</v>
      </c>
      <c r="L593" s="8">
        <f t="shared" si="38"/>
        <v>40373.208333333336</v>
      </c>
      <c r="M593">
        <v>1279083600</v>
      </c>
      <c r="N593" s="8">
        <f t="shared" si="39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 s="4">
        <f t="shared" si="37"/>
        <v>1.2498147507780468E-2</v>
      </c>
      <c r="I594">
        <v>253</v>
      </c>
      <c r="J594" t="s">
        <v>21</v>
      </c>
      <c r="K594" t="s">
        <v>22</v>
      </c>
      <c r="L594" s="8">
        <f t="shared" si="38"/>
        <v>41789.208333333336</v>
      </c>
      <c r="M594">
        <v>1401426000</v>
      </c>
      <c r="N594" s="8">
        <f t="shared" si="39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 s="4">
        <f t="shared" si="37"/>
        <v>2.127591774303195E-2</v>
      </c>
      <c r="I595">
        <v>4006</v>
      </c>
      <c r="J595" t="s">
        <v>21</v>
      </c>
      <c r="K595" t="s">
        <v>22</v>
      </c>
      <c r="L595" s="8">
        <f t="shared" si="38"/>
        <v>41724.208333333336</v>
      </c>
      <c r="M595">
        <v>1395810000</v>
      </c>
      <c r="N595" s="8">
        <f t="shared" si="39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 s="4">
        <f t="shared" si="37"/>
        <v>1.4059281812483209E-2</v>
      </c>
      <c r="I596">
        <v>157</v>
      </c>
      <c r="J596" t="s">
        <v>21</v>
      </c>
      <c r="K596" t="s">
        <v>22</v>
      </c>
      <c r="L596" s="8">
        <f t="shared" si="38"/>
        <v>42548.208333333328</v>
      </c>
      <c r="M596">
        <v>1467003600</v>
      </c>
      <c r="N596" s="8">
        <f t="shared" si="39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 s="4">
        <f t="shared" si="37"/>
        <v>1.1112248030287528E-2</v>
      </c>
      <c r="I597">
        <v>1629</v>
      </c>
      <c r="J597" t="s">
        <v>21</v>
      </c>
      <c r="K597" t="s">
        <v>22</v>
      </c>
      <c r="L597" s="8">
        <f t="shared" si="38"/>
        <v>40253.208333333336</v>
      </c>
      <c r="M597">
        <v>1268715600</v>
      </c>
      <c r="N597" s="8">
        <f t="shared" si="39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 s="4">
        <f t="shared" si="37"/>
        <v>2.3238095238095238E-2</v>
      </c>
      <c r="I598">
        <v>183</v>
      </c>
      <c r="J598" t="s">
        <v>21</v>
      </c>
      <c r="K598" t="s">
        <v>22</v>
      </c>
      <c r="L598" s="8">
        <f t="shared" si="38"/>
        <v>42434.25</v>
      </c>
      <c r="M598">
        <v>1457157600</v>
      </c>
      <c r="N598" s="8">
        <f t="shared" si="39"/>
        <v>42441.25</v>
      </c>
      <c r="O598">
        <v>1457762400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 s="4">
        <f t="shared" si="37"/>
        <v>1.4706376571962441E-2</v>
      </c>
      <c r="I599">
        <v>2188</v>
      </c>
      <c r="J599" t="s">
        <v>21</v>
      </c>
      <c r="K599" t="s">
        <v>22</v>
      </c>
      <c r="L599" s="8">
        <f t="shared" si="38"/>
        <v>43786.25</v>
      </c>
      <c r="M599">
        <v>1573970400</v>
      </c>
      <c r="N599" s="8">
        <f t="shared" si="39"/>
        <v>43804.25</v>
      </c>
      <c r="O599">
        <v>1575525600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 s="4">
        <f t="shared" si="37"/>
        <v>1.3697773329997498E-2</v>
      </c>
      <c r="I600">
        <v>2409</v>
      </c>
      <c r="J600" t="s">
        <v>107</v>
      </c>
      <c r="K600" t="s">
        <v>108</v>
      </c>
      <c r="L600" s="8">
        <f t="shared" si="38"/>
        <v>40344.208333333336</v>
      </c>
      <c r="M600">
        <v>1276578000</v>
      </c>
      <c r="N600" s="8">
        <f t="shared" si="39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 s="4">
        <f t="shared" si="37"/>
        <v>1.6040688575899843E-2</v>
      </c>
      <c r="I601">
        <v>82</v>
      </c>
      <c r="J601" t="s">
        <v>36</v>
      </c>
      <c r="K601" t="s">
        <v>37</v>
      </c>
      <c r="L601" s="8">
        <f t="shared" si="38"/>
        <v>42047.25</v>
      </c>
      <c r="M601">
        <v>1423720800</v>
      </c>
      <c r="N601" s="8">
        <f t="shared" si="39"/>
        <v>42055.25</v>
      </c>
      <c r="O601">
        <v>1424412000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 s="4">
        <f t="shared" si="37"/>
        <v>0.2</v>
      </c>
      <c r="I602">
        <v>1</v>
      </c>
      <c r="J602" t="s">
        <v>40</v>
      </c>
      <c r="K602" t="s">
        <v>41</v>
      </c>
      <c r="L602" s="8">
        <f t="shared" si="38"/>
        <v>41485.208333333336</v>
      </c>
      <c r="M602">
        <v>1375160400</v>
      </c>
      <c r="N602" s="8">
        <f t="shared" si="39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 s="4">
        <f t="shared" si="37"/>
        <v>1.4902442771547088E-2</v>
      </c>
      <c r="I603">
        <v>194</v>
      </c>
      <c r="J603" t="s">
        <v>21</v>
      </c>
      <c r="K603" t="s">
        <v>22</v>
      </c>
      <c r="L603" s="8">
        <f t="shared" si="38"/>
        <v>41789.208333333336</v>
      </c>
      <c r="M603">
        <v>1401426000</v>
      </c>
      <c r="N603" s="8">
        <f t="shared" si="39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 s="4">
        <f t="shared" si="37"/>
        <v>1.2503290339563043E-2</v>
      </c>
      <c r="I604">
        <v>1140</v>
      </c>
      <c r="J604" t="s">
        <v>21</v>
      </c>
      <c r="K604" t="s">
        <v>22</v>
      </c>
      <c r="L604" s="8">
        <f t="shared" si="38"/>
        <v>42160.208333333328</v>
      </c>
      <c r="M604">
        <v>1433480400</v>
      </c>
      <c r="N604" s="8">
        <f t="shared" si="39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 s="4">
        <f t="shared" si="37"/>
        <v>1.6083254493850521E-2</v>
      </c>
      <c r="I605">
        <v>102</v>
      </c>
      <c r="J605" t="s">
        <v>21</v>
      </c>
      <c r="K605" t="s">
        <v>22</v>
      </c>
      <c r="L605" s="8">
        <f t="shared" si="38"/>
        <v>43573.208333333328</v>
      </c>
      <c r="M605">
        <v>1555563600</v>
      </c>
      <c r="N605" s="8">
        <f t="shared" si="39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 s="4">
        <f t="shared" si="37"/>
        <v>1.8865806468653837E-2</v>
      </c>
      <c r="I606">
        <v>2857</v>
      </c>
      <c r="J606" t="s">
        <v>21</v>
      </c>
      <c r="K606" t="s">
        <v>22</v>
      </c>
      <c r="L606" s="8">
        <f t="shared" si="38"/>
        <v>40565.25</v>
      </c>
      <c r="M606">
        <v>1295676000</v>
      </c>
      <c r="N606" s="8">
        <f t="shared" si="39"/>
        <v>40586.25</v>
      </c>
      <c r="O606">
        <v>1297490400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 s="4">
        <f t="shared" si="37"/>
        <v>1.7319520880543865E-2</v>
      </c>
      <c r="I607">
        <v>107</v>
      </c>
      <c r="J607" t="s">
        <v>21</v>
      </c>
      <c r="K607" t="s">
        <v>22</v>
      </c>
      <c r="L607" s="8">
        <f t="shared" si="38"/>
        <v>42280.208333333328</v>
      </c>
      <c r="M607">
        <v>1443848400</v>
      </c>
      <c r="N607" s="8">
        <f t="shared" si="39"/>
        <v>42321.25</v>
      </c>
      <c r="O607">
        <v>1447394400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 s="4">
        <f t="shared" si="37"/>
        <v>2.4980483996877439E-2</v>
      </c>
      <c r="I608">
        <v>160</v>
      </c>
      <c r="J608" t="s">
        <v>40</v>
      </c>
      <c r="K608" t="s">
        <v>41</v>
      </c>
      <c r="L608" s="8">
        <f t="shared" si="38"/>
        <v>42436.25</v>
      </c>
      <c r="M608">
        <v>1457330400</v>
      </c>
      <c r="N608" s="8">
        <f t="shared" si="39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 s="4">
        <f t="shared" si="37"/>
        <v>1.234315065839362E-2</v>
      </c>
      <c r="I609">
        <v>2230</v>
      </c>
      <c r="J609" t="s">
        <v>21</v>
      </c>
      <c r="K609" t="s">
        <v>22</v>
      </c>
      <c r="L609" s="8">
        <f t="shared" si="38"/>
        <v>41721.208333333336</v>
      </c>
      <c r="M609">
        <v>1395550800</v>
      </c>
      <c r="N609" s="8">
        <f t="shared" si="39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 s="4">
        <f t="shared" si="37"/>
        <v>2.8532731376975169E-2</v>
      </c>
      <c r="I610">
        <v>316</v>
      </c>
      <c r="J610" t="s">
        <v>21</v>
      </c>
      <c r="K610" t="s">
        <v>22</v>
      </c>
      <c r="L610" s="8">
        <f t="shared" si="38"/>
        <v>43530.25</v>
      </c>
      <c r="M610">
        <v>1551852000</v>
      </c>
      <c r="N610" s="8">
        <f t="shared" si="39"/>
        <v>43534.25</v>
      </c>
      <c r="O610">
        <v>1552197600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 s="4">
        <f t="shared" si="37"/>
        <v>9.7159940209267555E-3</v>
      </c>
      <c r="I611">
        <v>117</v>
      </c>
      <c r="J611" t="s">
        <v>21</v>
      </c>
      <c r="K611" t="s">
        <v>22</v>
      </c>
      <c r="L611" s="8">
        <f t="shared" si="38"/>
        <v>43481.25</v>
      </c>
      <c r="M611">
        <v>1547618400</v>
      </c>
      <c r="N611" s="8">
        <f t="shared" si="39"/>
        <v>43498.25</v>
      </c>
      <c r="O611">
        <v>1549087200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 s="4">
        <f t="shared" si="37"/>
        <v>3.5716675215771987E-2</v>
      </c>
      <c r="I612">
        <v>6406</v>
      </c>
      <c r="J612" t="s">
        <v>21</v>
      </c>
      <c r="K612" t="s">
        <v>22</v>
      </c>
      <c r="L612" s="8">
        <f t="shared" si="38"/>
        <v>41259.25</v>
      </c>
      <c r="M612">
        <v>1355637600</v>
      </c>
      <c r="N612" s="8">
        <f t="shared" si="39"/>
        <v>41273.25</v>
      </c>
      <c r="O612">
        <v>1356847200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 s="4">
        <f t="shared" si="37"/>
        <v>1.3204225352112676E-2</v>
      </c>
      <c r="I613">
        <v>15</v>
      </c>
      <c r="J613" t="s">
        <v>21</v>
      </c>
      <c r="K613" t="s">
        <v>22</v>
      </c>
      <c r="L613" s="8">
        <f t="shared" si="38"/>
        <v>41480.208333333336</v>
      </c>
      <c r="M613">
        <v>1374728400</v>
      </c>
      <c r="N613" s="8">
        <f t="shared" si="39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 s="4">
        <f t="shared" si="37"/>
        <v>2.2209369577790631E-2</v>
      </c>
      <c r="I614">
        <v>192</v>
      </c>
      <c r="J614" t="s">
        <v>21</v>
      </c>
      <c r="K614" t="s">
        <v>22</v>
      </c>
      <c r="L614" s="8">
        <f t="shared" si="38"/>
        <v>40474.208333333336</v>
      </c>
      <c r="M614">
        <v>1287810000</v>
      </c>
      <c r="N614" s="8">
        <f t="shared" si="39"/>
        <v>40497.25</v>
      </c>
      <c r="O614">
        <v>1289800800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 s="4">
        <f t="shared" si="37"/>
        <v>1.3584117032392894E-2</v>
      </c>
      <c r="I615">
        <v>26</v>
      </c>
      <c r="J615" t="s">
        <v>15</v>
      </c>
      <c r="K615" t="s">
        <v>16</v>
      </c>
      <c r="L615" s="8">
        <f t="shared" si="38"/>
        <v>42973.208333333328</v>
      </c>
      <c r="M615">
        <v>1503723600</v>
      </c>
      <c r="N615" s="8">
        <f t="shared" si="39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 s="4">
        <f t="shared" si="37"/>
        <v>1.7546414270112852E-2</v>
      </c>
      <c r="I616">
        <v>723</v>
      </c>
      <c r="J616" t="s">
        <v>21</v>
      </c>
      <c r="K616" t="s">
        <v>22</v>
      </c>
      <c r="L616" s="8">
        <f t="shared" si="38"/>
        <v>42746.25</v>
      </c>
      <c r="M616">
        <v>1484114400</v>
      </c>
      <c r="N616" s="8">
        <f t="shared" si="39"/>
        <v>42764.25</v>
      </c>
      <c r="O616">
        <v>1485669600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 s="4">
        <f t="shared" si="37"/>
        <v>1.1733848702374379E-2</v>
      </c>
      <c r="I617">
        <v>170</v>
      </c>
      <c r="J617" t="s">
        <v>107</v>
      </c>
      <c r="K617" t="s">
        <v>108</v>
      </c>
      <c r="L617" s="8">
        <f t="shared" si="38"/>
        <v>42489.208333333328</v>
      </c>
      <c r="M617">
        <v>1461906000</v>
      </c>
      <c r="N617" s="8">
        <f t="shared" si="39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 s="4">
        <f t="shared" si="37"/>
        <v>1.9622392612746311E-2</v>
      </c>
      <c r="I618">
        <v>238</v>
      </c>
      <c r="J618" t="s">
        <v>40</v>
      </c>
      <c r="K618" t="s">
        <v>41</v>
      </c>
      <c r="L618" s="8">
        <f t="shared" si="38"/>
        <v>41537.208333333336</v>
      </c>
      <c r="M618">
        <v>1379653200</v>
      </c>
      <c r="N618" s="8">
        <f t="shared" si="39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 s="4">
        <f t="shared" si="37"/>
        <v>1.5732265446224258E-2</v>
      </c>
      <c r="I619">
        <v>55</v>
      </c>
      <c r="J619" t="s">
        <v>21</v>
      </c>
      <c r="K619" t="s">
        <v>22</v>
      </c>
      <c r="L619" s="8">
        <f t="shared" si="38"/>
        <v>41794.208333333336</v>
      </c>
      <c r="M619">
        <v>1401858000</v>
      </c>
      <c r="N619" s="8">
        <f t="shared" si="39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 s="4">
        <f t="shared" si="37"/>
        <v>1.2345806238857343E-2</v>
      </c>
      <c r="I620">
        <v>1198</v>
      </c>
      <c r="J620" t="s">
        <v>21</v>
      </c>
      <c r="K620" t="s">
        <v>22</v>
      </c>
      <c r="L620" s="8">
        <f t="shared" si="38"/>
        <v>41396.208333333336</v>
      </c>
      <c r="M620">
        <v>1367470800</v>
      </c>
      <c r="N620" s="8">
        <f t="shared" si="39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 s="4">
        <f t="shared" si="37"/>
        <v>1.1621859138762847E-2</v>
      </c>
      <c r="I621">
        <v>648</v>
      </c>
      <c r="J621" t="s">
        <v>21</v>
      </c>
      <c r="K621" t="s">
        <v>22</v>
      </c>
      <c r="L621" s="8">
        <f t="shared" si="38"/>
        <v>40669.208333333336</v>
      </c>
      <c r="M621">
        <v>1304658000</v>
      </c>
      <c r="N621" s="8">
        <f t="shared" si="39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 s="4">
        <f t="shared" si="37"/>
        <v>1.1106290672451193E-2</v>
      </c>
      <c r="I622">
        <v>128</v>
      </c>
      <c r="J622" t="s">
        <v>26</v>
      </c>
      <c r="K622" t="s">
        <v>27</v>
      </c>
      <c r="L622" s="8">
        <f t="shared" si="38"/>
        <v>42559.208333333328</v>
      </c>
      <c r="M622">
        <v>1467954000</v>
      </c>
      <c r="N622" s="8">
        <f t="shared" si="39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 s="4">
        <f t="shared" si="37"/>
        <v>1.3512406330159011E-2</v>
      </c>
      <c r="I623">
        <v>2144</v>
      </c>
      <c r="J623" t="s">
        <v>21</v>
      </c>
      <c r="K623" t="s">
        <v>22</v>
      </c>
      <c r="L623" s="8">
        <f t="shared" si="38"/>
        <v>42626.208333333328</v>
      </c>
      <c r="M623">
        <v>1473742800</v>
      </c>
      <c r="N623" s="8">
        <f t="shared" si="39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 s="4">
        <f t="shared" si="37"/>
        <v>1.0818120351588911E-2</v>
      </c>
      <c r="I624">
        <v>64</v>
      </c>
      <c r="J624" t="s">
        <v>21</v>
      </c>
      <c r="K624" t="s">
        <v>22</v>
      </c>
      <c r="L624" s="8">
        <f t="shared" si="38"/>
        <v>43205.208333333328</v>
      </c>
      <c r="M624">
        <v>1523768400</v>
      </c>
      <c r="N624" s="8">
        <f t="shared" si="39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 s="4">
        <f t="shared" si="37"/>
        <v>1.7857379679853586E-2</v>
      </c>
      <c r="I625">
        <v>2693</v>
      </c>
      <c r="J625" t="s">
        <v>40</v>
      </c>
      <c r="K625" t="s">
        <v>41</v>
      </c>
      <c r="L625" s="8">
        <f t="shared" si="38"/>
        <v>42201.208333333328</v>
      </c>
      <c r="M625">
        <v>1437022800</v>
      </c>
      <c r="N625" s="8">
        <f t="shared" si="39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 s="4">
        <f t="shared" si="37"/>
        <v>3.0317917046810302E-2</v>
      </c>
      <c r="I626">
        <v>432</v>
      </c>
      <c r="J626" t="s">
        <v>21</v>
      </c>
      <c r="K626" t="s">
        <v>22</v>
      </c>
      <c r="L626" s="8">
        <f t="shared" si="38"/>
        <v>42029.25</v>
      </c>
      <c r="M626">
        <v>1422165600</v>
      </c>
      <c r="N626" s="8">
        <f t="shared" si="39"/>
        <v>42035.25</v>
      </c>
      <c r="O626">
        <v>1422684000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 s="4">
        <f t="shared" si="37"/>
        <v>1.0684128898845425E-2</v>
      </c>
      <c r="I627">
        <v>62</v>
      </c>
      <c r="J627" t="s">
        <v>21</v>
      </c>
      <c r="K627" t="s">
        <v>22</v>
      </c>
      <c r="L627" s="8">
        <f t="shared" si="38"/>
        <v>43857.25</v>
      </c>
      <c r="M627">
        <v>1580104800</v>
      </c>
      <c r="N627" s="8">
        <f t="shared" si="39"/>
        <v>43871.25</v>
      </c>
      <c r="O627">
        <v>1581314400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 s="4">
        <f t="shared" si="37"/>
        <v>1.431276031806134E-2</v>
      </c>
      <c r="I628">
        <v>189</v>
      </c>
      <c r="J628" t="s">
        <v>21</v>
      </c>
      <c r="K628" t="s">
        <v>22</v>
      </c>
      <c r="L628" s="8">
        <f t="shared" si="38"/>
        <v>40449.208333333336</v>
      </c>
      <c r="M628">
        <v>1285650000</v>
      </c>
      <c r="N628" s="8">
        <f t="shared" si="39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 s="4">
        <f t="shared" si="37"/>
        <v>1.386388188692834E-2</v>
      </c>
      <c r="I629">
        <v>154</v>
      </c>
      <c r="J629" t="s">
        <v>40</v>
      </c>
      <c r="K629" t="s">
        <v>41</v>
      </c>
      <c r="L629" s="8">
        <f t="shared" si="38"/>
        <v>40345.208333333336</v>
      </c>
      <c r="M629">
        <v>1276664400</v>
      </c>
      <c r="N629" s="8">
        <f t="shared" si="39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 s="4">
        <f t="shared" si="37"/>
        <v>3.3287101248266296E-2</v>
      </c>
      <c r="I630">
        <v>96</v>
      </c>
      <c r="J630" t="s">
        <v>21</v>
      </c>
      <c r="K630" t="s">
        <v>22</v>
      </c>
      <c r="L630" s="8">
        <f t="shared" si="38"/>
        <v>40455.208333333336</v>
      </c>
      <c r="M630">
        <v>1286168400</v>
      </c>
      <c r="N630" s="8">
        <f t="shared" si="39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 s="4">
        <f t="shared" si="37"/>
        <v>1.3519359723123512E-2</v>
      </c>
      <c r="I631">
        <v>750</v>
      </c>
      <c r="J631" t="s">
        <v>21</v>
      </c>
      <c r="K631" t="s">
        <v>22</v>
      </c>
      <c r="L631" s="8">
        <f t="shared" si="38"/>
        <v>42557.208333333328</v>
      </c>
      <c r="M631">
        <v>1467781200</v>
      </c>
      <c r="N631" s="8">
        <f t="shared" si="39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 s="4">
        <f t="shared" si="37"/>
        <v>1.4565544952285283E-2</v>
      </c>
      <c r="I632">
        <v>87</v>
      </c>
      <c r="J632" t="s">
        <v>21</v>
      </c>
      <c r="K632" t="s">
        <v>22</v>
      </c>
      <c r="L632" s="8">
        <f t="shared" si="38"/>
        <v>43586.208333333328</v>
      </c>
      <c r="M632">
        <v>1556686800</v>
      </c>
      <c r="N632" s="8">
        <f t="shared" si="39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 s="4">
        <f t="shared" si="37"/>
        <v>1.6668843466335792E-2</v>
      </c>
      <c r="I633">
        <v>3063</v>
      </c>
      <c r="J633" t="s">
        <v>21</v>
      </c>
      <c r="K633" t="s">
        <v>22</v>
      </c>
      <c r="L633" s="8">
        <f t="shared" si="38"/>
        <v>43550.208333333328</v>
      </c>
      <c r="M633">
        <v>1553576400</v>
      </c>
      <c r="N633" s="8">
        <f t="shared" si="39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 s="4">
        <f t="shared" si="37"/>
        <v>8.9961814769270593E-3</v>
      </c>
      <c r="I634">
        <v>278</v>
      </c>
      <c r="J634" t="s">
        <v>21</v>
      </c>
      <c r="K634" t="s">
        <v>22</v>
      </c>
      <c r="L634" s="8">
        <f t="shared" si="38"/>
        <v>41945.208333333336</v>
      </c>
      <c r="M634">
        <v>1414904400</v>
      </c>
      <c r="N634" s="8">
        <f t="shared" si="39"/>
        <v>41963.25</v>
      </c>
      <c r="O634">
        <v>1416463200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 s="4">
        <f t="shared" si="37"/>
        <v>1.8854372418746632E-2</v>
      </c>
      <c r="I635">
        <v>105</v>
      </c>
      <c r="J635" t="s">
        <v>21</v>
      </c>
      <c r="K635" t="s">
        <v>22</v>
      </c>
      <c r="L635" s="8">
        <f t="shared" si="38"/>
        <v>42315.25</v>
      </c>
      <c r="M635">
        <v>1446876000</v>
      </c>
      <c r="N635" s="8">
        <f t="shared" si="39"/>
        <v>42319.25</v>
      </c>
      <c r="O635">
        <v>1447221600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 s="4">
        <f t="shared" si="37"/>
        <v>1.7861759889683703E-2</v>
      </c>
      <c r="I636">
        <v>1658</v>
      </c>
      <c r="J636" t="s">
        <v>21</v>
      </c>
      <c r="K636" t="s">
        <v>22</v>
      </c>
      <c r="L636" s="8">
        <f t="shared" si="38"/>
        <v>42819.208333333328</v>
      </c>
      <c r="M636">
        <v>1490418000</v>
      </c>
      <c r="N636" s="8">
        <f t="shared" si="39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 s="4">
        <f t="shared" si="37"/>
        <v>1.4288416671921307E-2</v>
      </c>
      <c r="I637">
        <v>2266</v>
      </c>
      <c r="J637" t="s">
        <v>21</v>
      </c>
      <c r="K637" t="s">
        <v>22</v>
      </c>
      <c r="L637" s="8">
        <f t="shared" si="38"/>
        <v>41314.25</v>
      </c>
      <c r="M637">
        <v>1360389600</v>
      </c>
      <c r="N637" s="8">
        <f t="shared" si="39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 s="4">
        <f t="shared" si="37"/>
        <v>2.0408963014632693E-2</v>
      </c>
      <c r="I638">
        <v>2604</v>
      </c>
      <c r="J638" t="s">
        <v>36</v>
      </c>
      <c r="K638" t="s">
        <v>37</v>
      </c>
      <c r="L638" s="8">
        <f t="shared" si="38"/>
        <v>40926.25</v>
      </c>
      <c r="M638">
        <v>1326866400</v>
      </c>
      <c r="N638" s="8">
        <f t="shared" si="39"/>
        <v>40971.25</v>
      </c>
      <c r="O638">
        <v>1330754400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 s="4">
        <f t="shared" si="37"/>
        <v>9.6296296296296303E-3</v>
      </c>
      <c r="I639">
        <v>65</v>
      </c>
      <c r="J639" t="s">
        <v>21</v>
      </c>
      <c r="K639" t="s">
        <v>22</v>
      </c>
      <c r="L639" s="8">
        <f t="shared" si="38"/>
        <v>42688.25</v>
      </c>
      <c r="M639">
        <v>1479103200</v>
      </c>
      <c r="N639" s="8">
        <f t="shared" si="39"/>
        <v>42696.25</v>
      </c>
      <c r="O639">
        <v>1479794400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 s="4">
        <f t="shared" si="37"/>
        <v>1.0088001717106675E-2</v>
      </c>
      <c r="I640">
        <v>94</v>
      </c>
      <c r="J640" t="s">
        <v>21</v>
      </c>
      <c r="K640" t="s">
        <v>22</v>
      </c>
      <c r="L640" s="8">
        <f t="shared" si="38"/>
        <v>40386.208333333336</v>
      </c>
      <c r="M640">
        <v>1280206800</v>
      </c>
      <c r="N640" s="8">
        <f t="shared" si="39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 s="4">
        <f t="shared" si="37"/>
        <v>9.3129139072847689E-3</v>
      </c>
      <c r="I641">
        <v>45</v>
      </c>
      <c r="J641" t="s">
        <v>21</v>
      </c>
      <c r="K641" t="s">
        <v>22</v>
      </c>
      <c r="L641" s="8">
        <f t="shared" si="38"/>
        <v>43309.208333333328</v>
      </c>
      <c r="M641">
        <v>1532754000</v>
      </c>
      <c r="N641" s="8">
        <f t="shared" si="39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 s="4">
        <f t="shared" si="37"/>
        <v>1.3000151752744195E-2</v>
      </c>
      <c r="I642">
        <v>257</v>
      </c>
      <c r="J642" t="s">
        <v>21</v>
      </c>
      <c r="K642" t="s">
        <v>22</v>
      </c>
      <c r="L642" s="8">
        <f t="shared" si="38"/>
        <v>42387.25</v>
      </c>
      <c r="M642">
        <v>1453096800</v>
      </c>
      <c r="N642" s="8">
        <f t="shared" si="39"/>
        <v>42390.25</v>
      </c>
      <c r="O642">
        <v>1453356000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E643/D643*100</f>
        <v>119.96808510638297</v>
      </c>
      <c r="G643" t="s">
        <v>20</v>
      </c>
      <c r="H643" s="4">
        <f t="shared" ref="H643:H706" si="41">IFERROR(I643/E643,0)</f>
        <v>1.7203156867961339E-2</v>
      </c>
      <c r="I643">
        <v>194</v>
      </c>
      <c r="J643" t="s">
        <v>98</v>
      </c>
      <c r="K643" t="s">
        <v>99</v>
      </c>
      <c r="L643" s="8">
        <f t="shared" ref="L643:L706" si="42">(((M643/60)/60)/24)+DATE(1970,1,1)</f>
        <v>42786.25</v>
      </c>
      <c r="M643">
        <v>1487570400</v>
      </c>
      <c r="N643" s="8">
        <f t="shared" ref="N643:N706" si="43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 s="4">
        <f t="shared" si="41"/>
        <v>9.6398146764310275E-3</v>
      </c>
      <c r="I644">
        <v>129</v>
      </c>
      <c r="J644" t="s">
        <v>15</v>
      </c>
      <c r="K644" t="s">
        <v>16</v>
      </c>
      <c r="L644" s="8">
        <f t="shared" si="42"/>
        <v>43451.25</v>
      </c>
      <c r="M644">
        <v>1545026400</v>
      </c>
      <c r="N644" s="8">
        <f t="shared" si="43"/>
        <v>43460.25</v>
      </c>
      <c r="O644">
        <v>1545804000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 s="4">
        <f t="shared" si="41"/>
        <v>1.1368459346389378E-2</v>
      </c>
      <c r="I645">
        <v>375</v>
      </c>
      <c r="J645" t="s">
        <v>21</v>
      </c>
      <c r="K645" t="s">
        <v>22</v>
      </c>
      <c r="L645" s="8">
        <f t="shared" si="42"/>
        <v>42795.25</v>
      </c>
      <c r="M645">
        <v>1488348000</v>
      </c>
      <c r="N645" s="8">
        <f t="shared" si="43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 s="4">
        <f t="shared" si="41"/>
        <v>3.5714285714285712E-2</v>
      </c>
      <c r="I646">
        <v>2928</v>
      </c>
      <c r="J646" t="s">
        <v>15</v>
      </c>
      <c r="K646" t="s">
        <v>16</v>
      </c>
      <c r="L646" s="8">
        <f t="shared" si="42"/>
        <v>43452.25</v>
      </c>
      <c r="M646">
        <v>1545112800</v>
      </c>
      <c r="N646" s="8">
        <f t="shared" si="43"/>
        <v>43468.25</v>
      </c>
      <c r="O646">
        <v>1546495200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 s="4">
        <f t="shared" si="41"/>
        <v>2.6316231797986363E-2</v>
      </c>
      <c r="I647">
        <v>4697</v>
      </c>
      <c r="J647" t="s">
        <v>21</v>
      </c>
      <c r="K647" t="s">
        <v>22</v>
      </c>
      <c r="L647" s="8">
        <f t="shared" si="42"/>
        <v>43369.208333333328</v>
      </c>
      <c r="M647">
        <v>1537938000</v>
      </c>
      <c r="N647" s="8">
        <f t="shared" si="43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 s="4">
        <f t="shared" si="41"/>
        <v>3.3334095691153601E-2</v>
      </c>
      <c r="I648">
        <v>2915</v>
      </c>
      <c r="J648" t="s">
        <v>21</v>
      </c>
      <c r="K648" t="s">
        <v>22</v>
      </c>
      <c r="L648" s="8">
        <f t="shared" si="42"/>
        <v>41346.208333333336</v>
      </c>
      <c r="M648">
        <v>1363150800</v>
      </c>
      <c r="N648" s="8">
        <f t="shared" si="43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 s="4">
        <f t="shared" si="41"/>
        <v>9.6618357487922701E-3</v>
      </c>
      <c r="I649">
        <v>18</v>
      </c>
      <c r="J649" t="s">
        <v>21</v>
      </c>
      <c r="K649" t="s">
        <v>22</v>
      </c>
      <c r="L649" s="8">
        <f t="shared" si="42"/>
        <v>43199.208333333328</v>
      </c>
      <c r="M649">
        <v>1523250000</v>
      </c>
      <c r="N649" s="8">
        <f t="shared" si="43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 s="4">
        <f t="shared" si="41"/>
        <v>1.1628655064818092E-2</v>
      </c>
      <c r="I650">
        <v>723</v>
      </c>
      <c r="J650" t="s">
        <v>21</v>
      </c>
      <c r="K650" t="s">
        <v>22</v>
      </c>
      <c r="L650" s="8">
        <f t="shared" si="42"/>
        <v>42922.208333333328</v>
      </c>
      <c r="M650">
        <v>1499317200</v>
      </c>
      <c r="N650" s="8">
        <f t="shared" si="43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 s="4">
        <f t="shared" si="41"/>
        <v>1.020287104045557E-2</v>
      </c>
      <c r="I651">
        <v>602</v>
      </c>
      <c r="J651" t="s">
        <v>98</v>
      </c>
      <c r="K651" t="s">
        <v>99</v>
      </c>
      <c r="L651" s="8">
        <f t="shared" si="42"/>
        <v>40471.208333333336</v>
      </c>
      <c r="M651">
        <v>1287550800</v>
      </c>
      <c r="N651" s="8">
        <f t="shared" si="43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 s="4">
        <f t="shared" si="41"/>
        <v>0.5</v>
      </c>
      <c r="I652">
        <v>1</v>
      </c>
      <c r="J652" t="s">
        <v>21</v>
      </c>
      <c r="K652" t="s">
        <v>22</v>
      </c>
      <c r="L652" s="8">
        <f t="shared" si="42"/>
        <v>41828.208333333336</v>
      </c>
      <c r="M652">
        <v>1404795600</v>
      </c>
      <c r="N652" s="8">
        <f t="shared" si="43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 s="4">
        <f t="shared" si="41"/>
        <v>2.2224903613557882E-2</v>
      </c>
      <c r="I653">
        <v>3868</v>
      </c>
      <c r="J653" t="s">
        <v>107</v>
      </c>
      <c r="K653" t="s">
        <v>108</v>
      </c>
      <c r="L653" s="8">
        <f t="shared" si="42"/>
        <v>41692.25</v>
      </c>
      <c r="M653">
        <v>1393048800</v>
      </c>
      <c r="N653" s="8">
        <f t="shared" si="43"/>
        <v>41707.25</v>
      </c>
      <c r="O653">
        <v>1394344800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 s="4">
        <f t="shared" si="41"/>
        <v>3.2245348470514031E-2</v>
      </c>
      <c r="I654">
        <v>409</v>
      </c>
      <c r="J654" t="s">
        <v>21</v>
      </c>
      <c r="K654" t="s">
        <v>22</v>
      </c>
      <c r="L654" s="8">
        <f t="shared" si="42"/>
        <v>42587.208333333328</v>
      </c>
      <c r="M654">
        <v>1470373200</v>
      </c>
      <c r="N654" s="8">
        <f t="shared" si="43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 s="4">
        <f t="shared" si="41"/>
        <v>1.6674980403334996E-2</v>
      </c>
      <c r="I655">
        <v>234</v>
      </c>
      <c r="J655" t="s">
        <v>21</v>
      </c>
      <c r="K655" t="s">
        <v>22</v>
      </c>
      <c r="L655" s="8">
        <f t="shared" si="42"/>
        <v>42468.208333333328</v>
      </c>
      <c r="M655">
        <v>1460091600</v>
      </c>
      <c r="N655" s="8">
        <f t="shared" si="43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 s="4">
        <f t="shared" si="41"/>
        <v>1.6949914576027337E-2</v>
      </c>
      <c r="I656">
        <v>3016</v>
      </c>
      <c r="J656" t="s">
        <v>21</v>
      </c>
      <c r="K656" t="s">
        <v>22</v>
      </c>
      <c r="L656" s="8">
        <f t="shared" si="42"/>
        <v>42240.208333333328</v>
      </c>
      <c r="M656">
        <v>1440392400</v>
      </c>
      <c r="N656" s="8">
        <f t="shared" si="43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 s="4">
        <f t="shared" si="41"/>
        <v>1.9981834695731154E-2</v>
      </c>
      <c r="I657">
        <v>264</v>
      </c>
      <c r="J657" t="s">
        <v>21</v>
      </c>
      <c r="K657" t="s">
        <v>22</v>
      </c>
      <c r="L657" s="8">
        <f t="shared" si="42"/>
        <v>42796.25</v>
      </c>
      <c r="M657">
        <v>1488434400</v>
      </c>
      <c r="N657" s="8">
        <f t="shared" si="43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 s="4">
        <f t="shared" si="41"/>
        <v>1.0104452775717235E-2</v>
      </c>
      <c r="I658">
        <v>504</v>
      </c>
      <c r="J658" t="s">
        <v>26</v>
      </c>
      <c r="K658" t="s">
        <v>27</v>
      </c>
      <c r="L658" s="8">
        <f t="shared" si="42"/>
        <v>43097.25</v>
      </c>
      <c r="M658">
        <v>1514440800</v>
      </c>
      <c r="N658" s="8">
        <f t="shared" si="43"/>
        <v>43102.25</v>
      </c>
      <c r="O658">
        <v>1514872800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 s="4">
        <f t="shared" si="41"/>
        <v>1.6990291262135922E-2</v>
      </c>
      <c r="I659">
        <v>14</v>
      </c>
      <c r="J659" t="s">
        <v>21</v>
      </c>
      <c r="K659" t="s">
        <v>22</v>
      </c>
      <c r="L659" s="8">
        <f t="shared" si="42"/>
        <v>43096.25</v>
      </c>
      <c r="M659">
        <v>1514354400</v>
      </c>
      <c r="N659" s="8">
        <f t="shared" si="43"/>
        <v>43112.25</v>
      </c>
      <c r="O659">
        <v>1515736800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 s="4">
        <f t="shared" si="41"/>
        <v>1.2344115971386972E-2</v>
      </c>
      <c r="I660">
        <v>390</v>
      </c>
      <c r="J660" t="s">
        <v>21</v>
      </c>
      <c r="K660" t="s">
        <v>22</v>
      </c>
      <c r="L660" s="8">
        <f t="shared" si="42"/>
        <v>42246.208333333328</v>
      </c>
      <c r="M660">
        <v>1440910800</v>
      </c>
      <c r="N660" s="8">
        <f t="shared" si="43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 s="4">
        <f t="shared" si="41"/>
        <v>1.3155586739168567E-2</v>
      </c>
      <c r="I661">
        <v>750</v>
      </c>
      <c r="J661" t="s">
        <v>40</v>
      </c>
      <c r="K661" t="s">
        <v>41</v>
      </c>
      <c r="L661" s="8">
        <f t="shared" si="42"/>
        <v>40570.25</v>
      </c>
      <c r="M661">
        <v>1296108000</v>
      </c>
      <c r="N661" s="8">
        <f t="shared" si="43"/>
        <v>40571.25</v>
      </c>
      <c r="O661">
        <v>1296194400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 s="4">
        <f t="shared" si="41"/>
        <v>1.0352245227211615E-2</v>
      </c>
      <c r="I662">
        <v>77</v>
      </c>
      <c r="J662" t="s">
        <v>21</v>
      </c>
      <c r="K662" t="s">
        <v>22</v>
      </c>
      <c r="L662" s="8">
        <f t="shared" si="42"/>
        <v>42237.208333333328</v>
      </c>
      <c r="M662">
        <v>1440133200</v>
      </c>
      <c r="N662" s="8">
        <f t="shared" si="43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 s="4">
        <f t="shared" si="41"/>
        <v>1.2994194083494609E-2</v>
      </c>
      <c r="I663">
        <v>752</v>
      </c>
      <c r="J663" t="s">
        <v>36</v>
      </c>
      <c r="K663" t="s">
        <v>37</v>
      </c>
      <c r="L663" s="8">
        <f t="shared" si="42"/>
        <v>40996.208333333336</v>
      </c>
      <c r="M663">
        <v>1332910800</v>
      </c>
      <c r="N663" s="8">
        <f t="shared" si="43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 s="4">
        <f t="shared" si="41"/>
        <v>1.4709184819222995E-2</v>
      </c>
      <c r="I664">
        <v>131</v>
      </c>
      <c r="J664" t="s">
        <v>21</v>
      </c>
      <c r="K664" t="s">
        <v>22</v>
      </c>
      <c r="L664" s="8">
        <f t="shared" si="42"/>
        <v>43443.25</v>
      </c>
      <c r="M664">
        <v>1544335200</v>
      </c>
      <c r="N664" s="8">
        <f t="shared" si="43"/>
        <v>43447.25</v>
      </c>
      <c r="O664">
        <v>1544680800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 s="4">
        <f t="shared" si="41"/>
        <v>1.1263593992749871E-2</v>
      </c>
      <c r="I665">
        <v>87</v>
      </c>
      <c r="J665" t="s">
        <v>21</v>
      </c>
      <c r="K665" t="s">
        <v>22</v>
      </c>
      <c r="L665" s="8">
        <f t="shared" si="42"/>
        <v>40458.208333333336</v>
      </c>
      <c r="M665">
        <v>1286427600</v>
      </c>
      <c r="N665" s="8">
        <f t="shared" si="43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 s="4">
        <f t="shared" si="41"/>
        <v>4.0006021602498963E-2</v>
      </c>
      <c r="I666">
        <v>1063</v>
      </c>
      <c r="J666" t="s">
        <v>21</v>
      </c>
      <c r="K666" t="s">
        <v>22</v>
      </c>
      <c r="L666" s="8">
        <f t="shared" si="42"/>
        <v>40959.25</v>
      </c>
      <c r="M666">
        <v>1329717600</v>
      </c>
      <c r="N666" s="8">
        <f t="shared" si="43"/>
        <v>40969.25</v>
      </c>
      <c r="O666">
        <v>1330581600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 s="4">
        <f t="shared" si="41"/>
        <v>2.2260414109174238E-2</v>
      </c>
      <c r="I667">
        <v>272</v>
      </c>
      <c r="J667" t="s">
        <v>21</v>
      </c>
      <c r="K667" t="s">
        <v>22</v>
      </c>
      <c r="L667" s="8">
        <f t="shared" si="42"/>
        <v>40733.208333333336</v>
      </c>
      <c r="M667">
        <v>1310187600</v>
      </c>
      <c r="N667" s="8">
        <f t="shared" si="43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 s="4">
        <f t="shared" si="41"/>
        <v>1.2594458438287154E-2</v>
      </c>
      <c r="I668">
        <v>25</v>
      </c>
      <c r="J668" t="s">
        <v>21</v>
      </c>
      <c r="K668" t="s">
        <v>22</v>
      </c>
      <c r="L668" s="8">
        <f t="shared" si="42"/>
        <v>41516.208333333336</v>
      </c>
      <c r="M668">
        <v>1377838800</v>
      </c>
      <c r="N668" s="8">
        <f t="shared" si="43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 s="4">
        <f t="shared" si="41"/>
        <v>3.4471410941999174E-2</v>
      </c>
      <c r="I669">
        <v>419</v>
      </c>
      <c r="J669" t="s">
        <v>21</v>
      </c>
      <c r="K669" t="s">
        <v>22</v>
      </c>
      <c r="L669" s="8">
        <f t="shared" si="42"/>
        <v>41892.208333333336</v>
      </c>
      <c r="M669">
        <v>1410325200</v>
      </c>
      <c r="N669" s="8">
        <f t="shared" si="43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 s="4">
        <f t="shared" si="41"/>
        <v>1.3588414089039871E-2</v>
      </c>
      <c r="I670">
        <v>76</v>
      </c>
      <c r="J670" t="s">
        <v>21</v>
      </c>
      <c r="K670" t="s">
        <v>22</v>
      </c>
      <c r="L670" s="8">
        <f t="shared" si="42"/>
        <v>41122.208333333336</v>
      </c>
      <c r="M670">
        <v>1343797200</v>
      </c>
      <c r="N670" s="8">
        <f t="shared" si="43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 s="4">
        <f t="shared" si="41"/>
        <v>9.2617986515826766E-3</v>
      </c>
      <c r="I671">
        <v>1621</v>
      </c>
      <c r="J671" t="s">
        <v>107</v>
      </c>
      <c r="K671" t="s">
        <v>108</v>
      </c>
      <c r="L671" s="8">
        <f t="shared" si="42"/>
        <v>42912.208333333328</v>
      </c>
      <c r="M671">
        <v>1498453200</v>
      </c>
      <c r="N671" s="8">
        <f t="shared" si="43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 s="4">
        <f t="shared" si="41"/>
        <v>1.449542492265157E-2</v>
      </c>
      <c r="I672">
        <v>1101</v>
      </c>
      <c r="J672" t="s">
        <v>21</v>
      </c>
      <c r="K672" t="s">
        <v>22</v>
      </c>
      <c r="L672" s="8">
        <f t="shared" si="42"/>
        <v>42425.25</v>
      </c>
      <c r="M672">
        <v>1456380000</v>
      </c>
      <c r="N672" s="8">
        <f t="shared" si="43"/>
        <v>42437.25</v>
      </c>
      <c r="O672">
        <v>1457416800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 s="4">
        <f t="shared" si="41"/>
        <v>9.0071940030387737E-3</v>
      </c>
      <c r="I673">
        <v>1073</v>
      </c>
      <c r="J673" t="s">
        <v>21</v>
      </c>
      <c r="K673" t="s">
        <v>22</v>
      </c>
      <c r="L673" s="8">
        <f t="shared" si="42"/>
        <v>40390.208333333336</v>
      </c>
      <c r="M673">
        <v>1280552400</v>
      </c>
      <c r="N673" s="8">
        <f t="shared" si="43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 s="4">
        <f t="shared" si="41"/>
        <v>4.0003975101410259E-2</v>
      </c>
      <c r="I674">
        <v>4428</v>
      </c>
      <c r="J674" t="s">
        <v>26</v>
      </c>
      <c r="K674" t="s">
        <v>27</v>
      </c>
      <c r="L674" s="8">
        <f t="shared" si="42"/>
        <v>43180.208333333328</v>
      </c>
      <c r="M674">
        <v>1521608400</v>
      </c>
      <c r="N674" s="8">
        <f t="shared" si="43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 s="4">
        <f t="shared" si="41"/>
        <v>2.3721881390593048E-2</v>
      </c>
      <c r="I675">
        <v>58</v>
      </c>
      <c r="J675" t="s">
        <v>107</v>
      </c>
      <c r="K675" t="s">
        <v>108</v>
      </c>
      <c r="L675" s="8">
        <f t="shared" si="42"/>
        <v>42475.208333333328</v>
      </c>
      <c r="M675">
        <v>1460696400</v>
      </c>
      <c r="N675" s="8">
        <f t="shared" si="43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 s="4">
        <f t="shared" si="41"/>
        <v>2.1275109170305676E-2</v>
      </c>
      <c r="I676">
        <v>1218</v>
      </c>
      <c r="J676" t="s">
        <v>21</v>
      </c>
      <c r="K676" t="s">
        <v>22</v>
      </c>
      <c r="L676" s="8">
        <f t="shared" si="42"/>
        <v>40774.208333333336</v>
      </c>
      <c r="M676">
        <v>1313730000</v>
      </c>
      <c r="N676" s="8">
        <f t="shared" si="43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 s="4">
        <f t="shared" si="41"/>
        <v>2.7747506077625952E-2</v>
      </c>
      <c r="I677">
        <v>331</v>
      </c>
      <c r="J677" t="s">
        <v>21</v>
      </c>
      <c r="K677" t="s">
        <v>22</v>
      </c>
      <c r="L677" s="8">
        <f t="shared" si="42"/>
        <v>43719.208333333328</v>
      </c>
      <c r="M677">
        <v>1568178000</v>
      </c>
      <c r="N677" s="8">
        <f t="shared" si="43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 s="4">
        <f t="shared" si="41"/>
        <v>9.8973048877459523E-3</v>
      </c>
      <c r="I678">
        <v>1170</v>
      </c>
      <c r="J678" t="s">
        <v>21</v>
      </c>
      <c r="K678" t="s">
        <v>22</v>
      </c>
      <c r="L678" s="8">
        <f t="shared" si="42"/>
        <v>41178.208333333336</v>
      </c>
      <c r="M678">
        <v>1348635600</v>
      </c>
      <c r="N678" s="8">
        <f t="shared" si="43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 s="4">
        <f t="shared" si="41"/>
        <v>2.5045126353790612E-2</v>
      </c>
      <c r="I679">
        <v>111</v>
      </c>
      <c r="J679" t="s">
        <v>21</v>
      </c>
      <c r="K679" t="s">
        <v>22</v>
      </c>
      <c r="L679" s="8">
        <f t="shared" si="42"/>
        <v>42561.208333333328</v>
      </c>
      <c r="M679">
        <v>1468126800</v>
      </c>
      <c r="N679" s="8">
        <f t="shared" si="43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 s="4">
        <f t="shared" si="41"/>
        <v>1.2025281055987472E-2</v>
      </c>
      <c r="I680">
        <v>215</v>
      </c>
      <c r="J680" t="s">
        <v>21</v>
      </c>
      <c r="K680" t="s">
        <v>22</v>
      </c>
      <c r="L680" s="8">
        <f t="shared" si="42"/>
        <v>43484.25</v>
      </c>
      <c r="M680">
        <v>1547877600</v>
      </c>
      <c r="N680" s="8">
        <f t="shared" si="43"/>
        <v>43486.25</v>
      </c>
      <c r="O680">
        <v>1548050400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 s="4">
        <f t="shared" si="41"/>
        <v>2.5015505478602439E-2</v>
      </c>
      <c r="I681">
        <v>363</v>
      </c>
      <c r="J681" t="s">
        <v>21</v>
      </c>
      <c r="K681" t="s">
        <v>22</v>
      </c>
      <c r="L681" s="8">
        <f t="shared" si="42"/>
        <v>43756.208333333328</v>
      </c>
      <c r="M681">
        <v>1571374800</v>
      </c>
      <c r="N681" s="8">
        <f t="shared" si="43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 s="4">
        <f t="shared" si="41"/>
        <v>2.0835977492913653E-2</v>
      </c>
      <c r="I682">
        <v>2955</v>
      </c>
      <c r="J682" t="s">
        <v>21</v>
      </c>
      <c r="K682" t="s">
        <v>22</v>
      </c>
      <c r="L682" s="8">
        <f t="shared" si="42"/>
        <v>43813.25</v>
      </c>
      <c r="M682">
        <v>1576303200</v>
      </c>
      <c r="N682" s="8">
        <f t="shared" si="43"/>
        <v>43815.25</v>
      </c>
      <c r="O682">
        <v>1576476000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 s="4">
        <f t="shared" si="41"/>
        <v>1.041895911014418E-2</v>
      </c>
      <c r="I683">
        <v>1657</v>
      </c>
      <c r="J683" t="s">
        <v>21</v>
      </c>
      <c r="K683" t="s">
        <v>22</v>
      </c>
      <c r="L683" s="8">
        <f t="shared" si="42"/>
        <v>40898.25</v>
      </c>
      <c r="M683">
        <v>1324447200</v>
      </c>
      <c r="N683" s="8">
        <f t="shared" si="43"/>
        <v>40904.25</v>
      </c>
      <c r="O683">
        <v>1324965600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 s="4">
        <f t="shared" si="41"/>
        <v>1.2701936120360094E-2</v>
      </c>
      <c r="I684">
        <v>103</v>
      </c>
      <c r="J684" t="s">
        <v>21</v>
      </c>
      <c r="K684" t="s">
        <v>22</v>
      </c>
      <c r="L684" s="8">
        <f t="shared" si="42"/>
        <v>41619.25</v>
      </c>
      <c r="M684">
        <v>1386741600</v>
      </c>
      <c r="N684" s="8">
        <f t="shared" si="43"/>
        <v>41628.25</v>
      </c>
      <c r="O684">
        <v>1387519200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 s="4">
        <f t="shared" si="41"/>
        <v>1.7831149927219795E-2</v>
      </c>
      <c r="I685">
        <v>147</v>
      </c>
      <c r="J685" t="s">
        <v>21</v>
      </c>
      <c r="K685" t="s">
        <v>22</v>
      </c>
      <c r="L685" s="8">
        <f t="shared" si="42"/>
        <v>43359.208333333328</v>
      </c>
      <c r="M685">
        <v>1537074000</v>
      </c>
      <c r="N685" s="8">
        <f t="shared" si="43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 s="4">
        <f t="shared" si="41"/>
        <v>1.4473684210526316E-2</v>
      </c>
      <c r="I686">
        <v>110</v>
      </c>
      <c r="J686" t="s">
        <v>15</v>
      </c>
      <c r="K686" t="s">
        <v>16</v>
      </c>
      <c r="L686" s="8">
        <f t="shared" si="42"/>
        <v>40358.208333333336</v>
      </c>
      <c r="M686">
        <v>1277787600</v>
      </c>
      <c r="N686" s="8">
        <f t="shared" si="43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 s="4">
        <f t="shared" si="41"/>
        <v>9.7988381075332538E-3</v>
      </c>
      <c r="I687">
        <v>926</v>
      </c>
      <c r="J687" t="s">
        <v>15</v>
      </c>
      <c r="K687" t="s">
        <v>16</v>
      </c>
      <c r="L687" s="8">
        <f t="shared" si="42"/>
        <v>42239.208333333328</v>
      </c>
      <c r="M687">
        <v>1440306000</v>
      </c>
      <c r="N687" s="8">
        <f t="shared" si="43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 s="4">
        <f t="shared" si="41"/>
        <v>9.3178499408942354E-3</v>
      </c>
      <c r="I688">
        <v>134</v>
      </c>
      <c r="J688" t="s">
        <v>21</v>
      </c>
      <c r="K688" t="s">
        <v>22</v>
      </c>
      <c r="L688" s="8">
        <f t="shared" si="42"/>
        <v>43186.208333333328</v>
      </c>
      <c r="M688">
        <v>1522126800</v>
      </c>
      <c r="N688" s="8">
        <f t="shared" si="43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 s="4">
        <f t="shared" si="41"/>
        <v>1.9241773962804007E-2</v>
      </c>
      <c r="I689">
        <v>269</v>
      </c>
      <c r="J689" t="s">
        <v>21</v>
      </c>
      <c r="K689" t="s">
        <v>22</v>
      </c>
      <c r="L689" s="8">
        <f t="shared" si="42"/>
        <v>42806.25</v>
      </c>
      <c r="M689">
        <v>1489298400</v>
      </c>
      <c r="N689" s="8">
        <f t="shared" si="43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 s="4">
        <f t="shared" si="41"/>
        <v>1.4057354004337698E-2</v>
      </c>
      <c r="I690">
        <v>175</v>
      </c>
      <c r="J690" t="s">
        <v>21</v>
      </c>
      <c r="K690" t="s">
        <v>22</v>
      </c>
      <c r="L690" s="8">
        <f t="shared" si="42"/>
        <v>43475.25</v>
      </c>
      <c r="M690">
        <v>1547100000</v>
      </c>
      <c r="N690" s="8">
        <f t="shared" si="43"/>
        <v>43491.25</v>
      </c>
      <c r="O690">
        <v>1548482400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 s="4">
        <f t="shared" si="41"/>
        <v>9.3903102885138819E-3</v>
      </c>
      <c r="I691">
        <v>69</v>
      </c>
      <c r="J691" t="s">
        <v>21</v>
      </c>
      <c r="K691" t="s">
        <v>22</v>
      </c>
      <c r="L691" s="8">
        <f t="shared" si="42"/>
        <v>41576.208333333336</v>
      </c>
      <c r="M691">
        <v>1383022800</v>
      </c>
      <c r="N691" s="8">
        <f t="shared" si="43"/>
        <v>41588.25</v>
      </c>
      <c r="O691">
        <v>1384063200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 s="4">
        <f t="shared" si="41"/>
        <v>2.329002206423143E-2</v>
      </c>
      <c r="I692">
        <v>190</v>
      </c>
      <c r="J692" t="s">
        <v>21</v>
      </c>
      <c r="K692" t="s">
        <v>22</v>
      </c>
      <c r="L692" s="8">
        <f t="shared" si="42"/>
        <v>40874.25</v>
      </c>
      <c r="M692">
        <v>1322373600</v>
      </c>
      <c r="N692" s="8">
        <f t="shared" si="43"/>
        <v>40880.25</v>
      </c>
      <c r="O692">
        <v>1322892000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 s="4">
        <f t="shared" si="41"/>
        <v>3.3291192583227984E-2</v>
      </c>
      <c r="I693">
        <v>237</v>
      </c>
      <c r="J693" t="s">
        <v>21</v>
      </c>
      <c r="K693" t="s">
        <v>22</v>
      </c>
      <c r="L693" s="8">
        <f t="shared" si="42"/>
        <v>41185.208333333336</v>
      </c>
      <c r="M693">
        <v>1349240400</v>
      </c>
      <c r="N693" s="8">
        <f t="shared" si="43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 s="4">
        <f t="shared" si="41"/>
        <v>1.4159617506436189E-2</v>
      </c>
      <c r="I694">
        <v>77</v>
      </c>
      <c r="J694" t="s">
        <v>40</v>
      </c>
      <c r="K694" t="s">
        <v>41</v>
      </c>
      <c r="L694" s="8">
        <f t="shared" si="42"/>
        <v>43655.208333333328</v>
      </c>
      <c r="M694">
        <v>1562648400</v>
      </c>
      <c r="N694" s="8">
        <f t="shared" si="43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 s="4">
        <f t="shared" si="41"/>
        <v>1.5147838746577004E-2</v>
      </c>
      <c r="I695">
        <v>1748</v>
      </c>
      <c r="J695" t="s">
        <v>21</v>
      </c>
      <c r="K695" t="s">
        <v>22</v>
      </c>
      <c r="L695" s="8">
        <f t="shared" si="42"/>
        <v>43025.208333333328</v>
      </c>
      <c r="M695">
        <v>1508216400</v>
      </c>
      <c r="N695" s="8">
        <f t="shared" si="43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 s="4">
        <f t="shared" si="41"/>
        <v>1.0318704284221526E-2</v>
      </c>
      <c r="I696">
        <v>79</v>
      </c>
      <c r="J696" t="s">
        <v>21</v>
      </c>
      <c r="K696" t="s">
        <v>22</v>
      </c>
      <c r="L696" s="8">
        <f t="shared" si="42"/>
        <v>43066.25</v>
      </c>
      <c r="M696">
        <v>1511762400</v>
      </c>
      <c r="N696" s="8">
        <f t="shared" si="43"/>
        <v>43103.25</v>
      </c>
      <c r="O696">
        <v>1514959200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 s="4">
        <f t="shared" si="41"/>
        <v>1.590650868365525E-2</v>
      </c>
      <c r="I697">
        <v>196</v>
      </c>
      <c r="J697" t="s">
        <v>107</v>
      </c>
      <c r="K697" t="s">
        <v>108</v>
      </c>
      <c r="L697" s="8">
        <f t="shared" si="42"/>
        <v>42322.25</v>
      </c>
      <c r="M697">
        <v>1447480800</v>
      </c>
      <c r="N697" s="8">
        <f t="shared" si="43"/>
        <v>42338.25</v>
      </c>
      <c r="O697">
        <v>1448863200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 s="4">
        <f t="shared" si="41"/>
        <v>9.1755428948889443E-3</v>
      </c>
      <c r="I698">
        <v>889</v>
      </c>
      <c r="J698" t="s">
        <v>21</v>
      </c>
      <c r="K698" t="s">
        <v>22</v>
      </c>
      <c r="L698" s="8">
        <f t="shared" si="42"/>
        <v>42114.208333333328</v>
      </c>
      <c r="M698">
        <v>1429506000</v>
      </c>
      <c r="N698" s="8">
        <f t="shared" si="43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 s="4">
        <f t="shared" si="41"/>
        <v>3.7037977254264824E-2</v>
      </c>
      <c r="I699">
        <v>7295</v>
      </c>
      <c r="J699" t="s">
        <v>21</v>
      </c>
      <c r="K699" t="s">
        <v>22</v>
      </c>
      <c r="L699" s="8">
        <f t="shared" si="42"/>
        <v>43190.208333333328</v>
      </c>
      <c r="M699">
        <v>1522472400</v>
      </c>
      <c r="N699" s="8">
        <f t="shared" si="43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 s="4">
        <f t="shared" si="41"/>
        <v>1.5383633685531514E-2</v>
      </c>
      <c r="I700">
        <v>2893</v>
      </c>
      <c r="J700" t="s">
        <v>15</v>
      </c>
      <c r="K700" t="s">
        <v>16</v>
      </c>
      <c r="L700" s="8">
        <f t="shared" si="42"/>
        <v>40871.25</v>
      </c>
      <c r="M700">
        <v>1322114400</v>
      </c>
      <c r="N700" s="8">
        <f t="shared" si="43"/>
        <v>40885.25</v>
      </c>
      <c r="O700">
        <v>1323324000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 s="4">
        <f t="shared" si="41"/>
        <v>8.967173738991193E-3</v>
      </c>
      <c r="I701">
        <v>56</v>
      </c>
      <c r="J701" t="s">
        <v>21</v>
      </c>
      <c r="K701" t="s">
        <v>22</v>
      </c>
      <c r="L701" s="8">
        <f t="shared" si="42"/>
        <v>43641.208333333328</v>
      </c>
      <c r="M701">
        <v>1561438800</v>
      </c>
      <c r="N701" s="8">
        <f t="shared" si="43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 s="4">
        <f t="shared" si="41"/>
        <v>0.33333333333333331</v>
      </c>
      <c r="I702">
        <v>1</v>
      </c>
      <c r="J702" t="s">
        <v>21</v>
      </c>
      <c r="K702" t="s">
        <v>22</v>
      </c>
      <c r="L702" s="8">
        <f t="shared" si="42"/>
        <v>40203.25</v>
      </c>
      <c r="M702">
        <v>1264399200</v>
      </c>
      <c r="N702" s="8">
        <f t="shared" si="43"/>
        <v>40218.25</v>
      </c>
      <c r="O702">
        <v>1265695200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 s="4">
        <f t="shared" si="41"/>
        <v>9.0096029182323602E-3</v>
      </c>
      <c r="I703">
        <v>820</v>
      </c>
      <c r="J703" t="s">
        <v>21</v>
      </c>
      <c r="K703" t="s">
        <v>22</v>
      </c>
      <c r="L703" s="8">
        <f t="shared" si="42"/>
        <v>40629.208333333336</v>
      </c>
      <c r="M703">
        <v>1301202000</v>
      </c>
      <c r="N703" s="8">
        <f t="shared" si="43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 s="4">
        <f t="shared" si="41"/>
        <v>1.762208067940552E-2</v>
      </c>
      <c r="I704">
        <v>83</v>
      </c>
      <c r="J704" t="s">
        <v>21</v>
      </c>
      <c r="K704" t="s">
        <v>22</v>
      </c>
      <c r="L704" s="8">
        <f t="shared" si="42"/>
        <v>41477.208333333336</v>
      </c>
      <c r="M704">
        <v>1374469200</v>
      </c>
      <c r="N704" s="8">
        <f t="shared" si="43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 s="4">
        <f t="shared" si="41"/>
        <v>1.03070885256514E-2</v>
      </c>
      <c r="I705">
        <v>2038</v>
      </c>
      <c r="J705" t="s">
        <v>21</v>
      </c>
      <c r="K705" t="s">
        <v>22</v>
      </c>
      <c r="L705" s="8">
        <f t="shared" si="42"/>
        <v>41020.208333333336</v>
      </c>
      <c r="M705">
        <v>1334984400</v>
      </c>
      <c r="N705" s="8">
        <f t="shared" si="43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 s="4">
        <f t="shared" si="41"/>
        <v>1.0859389627410598E-2</v>
      </c>
      <c r="I706">
        <v>116</v>
      </c>
      <c r="J706" t="s">
        <v>21</v>
      </c>
      <c r="K706" t="s">
        <v>22</v>
      </c>
      <c r="L706" s="8">
        <f t="shared" si="42"/>
        <v>42555.208333333328</v>
      </c>
      <c r="M706">
        <v>1467608400</v>
      </c>
      <c r="N706" s="8">
        <f t="shared" si="43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E707/D707*100</f>
        <v>99.026517383618156</v>
      </c>
      <c r="G707" t="s">
        <v>14</v>
      </c>
      <c r="H707" s="4">
        <f t="shared" ref="H707:H770" si="45">IFERROR(I707/E707,0)</f>
        <v>1.205012853470437E-2</v>
      </c>
      <c r="I707">
        <v>2025</v>
      </c>
      <c r="J707" t="s">
        <v>40</v>
      </c>
      <c r="K707" t="s">
        <v>41</v>
      </c>
      <c r="L707" s="8">
        <f t="shared" ref="L707:L770" si="46">(((M707/60)/60)/24)+DATE(1970,1,1)</f>
        <v>41619.25</v>
      </c>
      <c r="M707">
        <v>1386741600</v>
      </c>
      <c r="N707" s="8">
        <f t="shared" ref="N707:N770" si="47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 s="4">
        <f t="shared" si="45"/>
        <v>9.7051650238840857E-3</v>
      </c>
      <c r="I708">
        <v>1345</v>
      </c>
      <c r="J708" t="s">
        <v>26</v>
      </c>
      <c r="K708" t="s">
        <v>27</v>
      </c>
      <c r="L708" s="8">
        <f t="shared" si="46"/>
        <v>43471.25</v>
      </c>
      <c r="M708">
        <v>1546754400</v>
      </c>
      <c r="N708" s="8">
        <f t="shared" si="47"/>
        <v>43479.25</v>
      </c>
      <c r="O708">
        <v>1547445600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 s="4">
        <f t="shared" si="45"/>
        <v>1.4509024958977459E-2</v>
      </c>
      <c r="I709">
        <v>168</v>
      </c>
      <c r="J709" t="s">
        <v>21</v>
      </c>
      <c r="K709" t="s">
        <v>22</v>
      </c>
      <c r="L709" s="8">
        <f t="shared" si="46"/>
        <v>43442.25</v>
      </c>
      <c r="M709">
        <v>1544248800</v>
      </c>
      <c r="N709" s="8">
        <f t="shared" si="47"/>
        <v>43478.25</v>
      </c>
      <c r="O709">
        <v>1547359200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 s="4">
        <f t="shared" si="45"/>
        <v>1.1397670549084858E-2</v>
      </c>
      <c r="I710">
        <v>137</v>
      </c>
      <c r="J710" t="s">
        <v>98</v>
      </c>
      <c r="K710" t="s">
        <v>99</v>
      </c>
      <c r="L710" s="8">
        <f t="shared" si="46"/>
        <v>42877.208333333328</v>
      </c>
      <c r="M710">
        <v>1495429200</v>
      </c>
      <c r="N710" s="8">
        <f t="shared" si="47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 s="4">
        <f t="shared" si="45"/>
        <v>1.332951125125412E-2</v>
      </c>
      <c r="I711">
        <v>186</v>
      </c>
      <c r="J711" t="s">
        <v>107</v>
      </c>
      <c r="K711" t="s">
        <v>108</v>
      </c>
      <c r="L711" s="8">
        <f t="shared" si="46"/>
        <v>41018.208333333336</v>
      </c>
      <c r="M711">
        <v>1334811600</v>
      </c>
      <c r="N711" s="8">
        <f t="shared" si="47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 s="4">
        <f t="shared" si="45"/>
        <v>1.9660270525322428E-2</v>
      </c>
      <c r="I712">
        <v>125</v>
      </c>
      <c r="J712" t="s">
        <v>21</v>
      </c>
      <c r="K712" t="s">
        <v>22</v>
      </c>
      <c r="L712" s="8">
        <f t="shared" si="46"/>
        <v>43295.208333333328</v>
      </c>
      <c r="M712">
        <v>1531544400</v>
      </c>
      <c r="N712" s="8">
        <f t="shared" si="47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 s="4">
        <f t="shared" si="45"/>
        <v>1.1111111111111112E-2</v>
      </c>
      <c r="I713">
        <v>14</v>
      </c>
      <c r="J713" t="s">
        <v>107</v>
      </c>
      <c r="K713" t="s">
        <v>108</v>
      </c>
      <c r="L713" s="8">
        <f t="shared" si="46"/>
        <v>42393.25</v>
      </c>
      <c r="M713">
        <v>1453615200</v>
      </c>
      <c r="N713" s="8">
        <f t="shared" si="47"/>
        <v>42395.25</v>
      </c>
      <c r="O713">
        <v>1453788000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 s="4">
        <f t="shared" si="45"/>
        <v>1.3718166383701189E-2</v>
      </c>
      <c r="I714">
        <v>202</v>
      </c>
      <c r="J714" t="s">
        <v>21</v>
      </c>
      <c r="K714" t="s">
        <v>22</v>
      </c>
      <c r="L714" s="8">
        <f t="shared" si="46"/>
        <v>42559.208333333328</v>
      </c>
      <c r="M714">
        <v>1467954000</v>
      </c>
      <c r="N714" s="8">
        <f t="shared" si="47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 s="4">
        <f t="shared" si="45"/>
        <v>9.2178270986218013E-3</v>
      </c>
      <c r="I715">
        <v>103</v>
      </c>
      <c r="J715" t="s">
        <v>21</v>
      </c>
      <c r="K715" t="s">
        <v>22</v>
      </c>
      <c r="L715" s="8">
        <f t="shared" si="46"/>
        <v>42604.208333333328</v>
      </c>
      <c r="M715">
        <v>1471842000</v>
      </c>
      <c r="N715" s="8">
        <f t="shared" si="47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 s="4">
        <f t="shared" si="45"/>
        <v>9.8057527082555107E-3</v>
      </c>
      <c r="I716">
        <v>1785</v>
      </c>
      <c r="J716" t="s">
        <v>21</v>
      </c>
      <c r="K716" t="s">
        <v>22</v>
      </c>
      <c r="L716" s="8">
        <f t="shared" si="46"/>
        <v>41870.208333333336</v>
      </c>
      <c r="M716">
        <v>1408424400</v>
      </c>
      <c r="N716" s="8">
        <f t="shared" si="47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 s="4">
        <f t="shared" si="45"/>
        <v>2.2722549359196396E-2</v>
      </c>
      <c r="I717">
        <v>656</v>
      </c>
      <c r="J717" t="s">
        <v>21</v>
      </c>
      <c r="K717" t="s">
        <v>22</v>
      </c>
      <c r="L717" s="8">
        <f t="shared" si="46"/>
        <v>40397.208333333336</v>
      </c>
      <c r="M717">
        <v>1281157200</v>
      </c>
      <c r="N717" s="8">
        <f t="shared" si="47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 s="4">
        <f t="shared" si="45"/>
        <v>1.5164686564280884E-2</v>
      </c>
      <c r="I718">
        <v>157</v>
      </c>
      <c r="J718" t="s">
        <v>21</v>
      </c>
      <c r="K718" t="s">
        <v>22</v>
      </c>
      <c r="L718" s="8">
        <f t="shared" si="46"/>
        <v>41465.208333333336</v>
      </c>
      <c r="M718">
        <v>1373432400</v>
      </c>
      <c r="N718" s="8">
        <f t="shared" si="47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 s="4">
        <f t="shared" si="45"/>
        <v>4.002019036631093E-2</v>
      </c>
      <c r="I719">
        <v>555</v>
      </c>
      <c r="J719" t="s">
        <v>21</v>
      </c>
      <c r="K719" t="s">
        <v>22</v>
      </c>
      <c r="L719" s="8">
        <f t="shared" si="46"/>
        <v>40777.208333333336</v>
      </c>
      <c r="M719">
        <v>1313989200</v>
      </c>
      <c r="N719" s="8">
        <f t="shared" si="47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 s="4">
        <f t="shared" si="45"/>
        <v>3.5709991583503665E-2</v>
      </c>
      <c r="I720">
        <v>297</v>
      </c>
      <c r="J720" t="s">
        <v>21</v>
      </c>
      <c r="K720" t="s">
        <v>22</v>
      </c>
      <c r="L720" s="8">
        <f t="shared" si="46"/>
        <v>41442.208333333336</v>
      </c>
      <c r="M720">
        <v>1371445200</v>
      </c>
      <c r="N720" s="8">
        <f t="shared" si="47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 s="4">
        <f t="shared" si="45"/>
        <v>1.1651037226484797E-2</v>
      </c>
      <c r="I721">
        <v>123</v>
      </c>
      <c r="J721" t="s">
        <v>21</v>
      </c>
      <c r="K721" t="s">
        <v>22</v>
      </c>
      <c r="L721" s="8">
        <f t="shared" si="46"/>
        <v>41058.208333333336</v>
      </c>
      <c r="M721">
        <v>1338267600</v>
      </c>
      <c r="N721" s="8">
        <f t="shared" si="47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 s="4">
        <f t="shared" si="45"/>
        <v>1.1775643012085528E-2</v>
      </c>
      <c r="I722">
        <v>38</v>
      </c>
      <c r="J722" t="s">
        <v>36</v>
      </c>
      <c r="K722" t="s">
        <v>37</v>
      </c>
      <c r="L722" s="8">
        <f t="shared" si="46"/>
        <v>43152.25</v>
      </c>
      <c r="M722">
        <v>1519192800</v>
      </c>
      <c r="N722" s="8">
        <f t="shared" si="47"/>
        <v>43166.25</v>
      </c>
      <c r="O722">
        <v>1520402400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 s="4">
        <f t="shared" si="45"/>
        <v>1.1051759071652238E-2</v>
      </c>
      <c r="I723">
        <v>60</v>
      </c>
      <c r="J723" t="s">
        <v>21</v>
      </c>
      <c r="K723" t="s">
        <v>22</v>
      </c>
      <c r="L723" s="8">
        <f t="shared" si="46"/>
        <v>43194.208333333328</v>
      </c>
      <c r="M723">
        <v>1522818000</v>
      </c>
      <c r="N723" s="8">
        <f t="shared" si="47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 s="4">
        <f t="shared" si="45"/>
        <v>3.999683819460912E-2</v>
      </c>
      <c r="I724">
        <v>3036</v>
      </c>
      <c r="J724" t="s">
        <v>21</v>
      </c>
      <c r="K724" t="s">
        <v>22</v>
      </c>
      <c r="L724" s="8">
        <f t="shared" si="46"/>
        <v>43045.25</v>
      </c>
      <c r="M724">
        <v>1509948000</v>
      </c>
      <c r="N724" s="8">
        <f t="shared" si="47"/>
        <v>43072.25</v>
      </c>
      <c r="O724">
        <v>1512280800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 s="4">
        <f t="shared" si="45"/>
        <v>1.0867924528301888E-2</v>
      </c>
      <c r="I725">
        <v>144</v>
      </c>
      <c r="J725" t="s">
        <v>26</v>
      </c>
      <c r="K725" t="s">
        <v>27</v>
      </c>
      <c r="L725" s="8">
        <f t="shared" si="46"/>
        <v>42431.25</v>
      </c>
      <c r="M725">
        <v>1456898400</v>
      </c>
      <c r="N725" s="8">
        <f t="shared" si="47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 s="4">
        <f t="shared" si="45"/>
        <v>1.0745049285143415E-2</v>
      </c>
      <c r="I726">
        <v>121</v>
      </c>
      <c r="J726" t="s">
        <v>40</v>
      </c>
      <c r="K726" t="s">
        <v>41</v>
      </c>
      <c r="L726" s="8">
        <f t="shared" si="46"/>
        <v>41934.208333333336</v>
      </c>
      <c r="M726">
        <v>1413954000</v>
      </c>
      <c r="N726" s="8">
        <f t="shared" si="47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 s="4">
        <f t="shared" si="45"/>
        <v>1.6391253889841736E-2</v>
      </c>
      <c r="I727">
        <v>1596</v>
      </c>
      <c r="J727" t="s">
        <v>21</v>
      </c>
      <c r="K727" t="s">
        <v>22</v>
      </c>
      <c r="L727" s="8">
        <f t="shared" si="46"/>
        <v>41958.25</v>
      </c>
      <c r="M727">
        <v>1416031200</v>
      </c>
      <c r="N727" s="8">
        <f t="shared" si="47"/>
        <v>41960.25</v>
      </c>
      <c r="O727">
        <v>1416204000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 s="4">
        <f t="shared" si="45"/>
        <v>1.0865282932796981E-2</v>
      </c>
      <c r="I728">
        <v>524</v>
      </c>
      <c r="J728" t="s">
        <v>21</v>
      </c>
      <c r="K728" t="s">
        <v>22</v>
      </c>
      <c r="L728" s="8">
        <f t="shared" si="46"/>
        <v>40476.208333333336</v>
      </c>
      <c r="M728">
        <v>1287982800</v>
      </c>
      <c r="N728" s="8">
        <f t="shared" si="47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 s="4">
        <f t="shared" si="45"/>
        <v>1.2325502213142662E-2</v>
      </c>
      <c r="I729">
        <v>181</v>
      </c>
      <c r="J729" t="s">
        <v>21</v>
      </c>
      <c r="K729" t="s">
        <v>22</v>
      </c>
      <c r="L729" s="8">
        <f t="shared" si="46"/>
        <v>43485.25</v>
      </c>
      <c r="M729">
        <v>1547964000</v>
      </c>
      <c r="N729" s="8">
        <f t="shared" si="47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 s="4">
        <f t="shared" si="45"/>
        <v>1.3605442176870748E-2</v>
      </c>
      <c r="I730">
        <v>10</v>
      </c>
      <c r="J730" t="s">
        <v>21</v>
      </c>
      <c r="K730" t="s">
        <v>22</v>
      </c>
      <c r="L730" s="8">
        <f t="shared" si="46"/>
        <v>42515.208333333328</v>
      </c>
      <c r="M730">
        <v>1464152400</v>
      </c>
      <c r="N730" s="8">
        <f t="shared" si="47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 s="4">
        <f t="shared" si="45"/>
        <v>1.1734154082908531E-2</v>
      </c>
      <c r="I731">
        <v>122</v>
      </c>
      <c r="J731" t="s">
        <v>21</v>
      </c>
      <c r="K731" t="s">
        <v>22</v>
      </c>
      <c r="L731" s="8">
        <f t="shared" si="46"/>
        <v>41309.25</v>
      </c>
      <c r="M731">
        <v>1359957600</v>
      </c>
      <c r="N731" s="8">
        <f t="shared" si="47"/>
        <v>41311.25</v>
      </c>
      <c r="O731">
        <v>1360130400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 s="4">
        <f t="shared" si="45"/>
        <v>9.0115863252753538E-3</v>
      </c>
      <c r="I732">
        <v>1071</v>
      </c>
      <c r="J732" t="s">
        <v>15</v>
      </c>
      <c r="K732" t="s">
        <v>16</v>
      </c>
      <c r="L732" s="8">
        <f t="shared" si="46"/>
        <v>42147.208333333328</v>
      </c>
      <c r="M732">
        <v>1432357200</v>
      </c>
      <c r="N732" s="8">
        <f t="shared" si="47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 s="4">
        <f t="shared" si="45"/>
        <v>3.0332409972299169E-2</v>
      </c>
      <c r="I733">
        <v>219</v>
      </c>
      <c r="J733" t="s">
        <v>21</v>
      </c>
      <c r="K733" t="s">
        <v>22</v>
      </c>
      <c r="L733" s="8">
        <f t="shared" si="46"/>
        <v>42939.208333333328</v>
      </c>
      <c r="M733">
        <v>1500786000</v>
      </c>
      <c r="N733" s="8">
        <f t="shared" si="47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 s="4">
        <f t="shared" si="45"/>
        <v>1.041608593038598E-2</v>
      </c>
      <c r="I734">
        <v>1121</v>
      </c>
      <c r="J734" t="s">
        <v>21</v>
      </c>
      <c r="K734" t="s">
        <v>22</v>
      </c>
      <c r="L734" s="8">
        <f t="shared" si="46"/>
        <v>42816.208333333328</v>
      </c>
      <c r="M734">
        <v>1490158800</v>
      </c>
      <c r="N734" s="8">
        <f t="shared" si="47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 s="4">
        <f t="shared" si="45"/>
        <v>1.1769368417260138E-2</v>
      </c>
      <c r="I735">
        <v>980</v>
      </c>
      <c r="J735" t="s">
        <v>21</v>
      </c>
      <c r="K735" t="s">
        <v>22</v>
      </c>
      <c r="L735" s="8">
        <f t="shared" si="46"/>
        <v>41844.208333333336</v>
      </c>
      <c r="M735">
        <v>1406178000</v>
      </c>
      <c r="N735" s="8">
        <f t="shared" si="47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 s="4">
        <f t="shared" si="45"/>
        <v>3.9988063264697109E-2</v>
      </c>
      <c r="I736">
        <v>536</v>
      </c>
      <c r="J736" t="s">
        <v>21</v>
      </c>
      <c r="K736" t="s">
        <v>22</v>
      </c>
      <c r="L736" s="8">
        <f t="shared" si="46"/>
        <v>42763.25</v>
      </c>
      <c r="M736">
        <v>1485583200</v>
      </c>
      <c r="N736" s="8">
        <f t="shared" si="47"/>
        <v>42775.25</v>
      </c>
      <c r="O736">
        <v>1486620000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 s="4">
        <f t="shared" si="45"/>
        <v>1.5151745761164044E-2</v>
      </c>
      <c r="I737">
        <v>1991</v>
      </c>
      <c r="J737" t="s">
        <v>21</v>
      </c>
      <c r="K737" t="s">
        <v>22</v>
      </c>
      <c r="L737" s="8">
        <f t="shared" si="46"/>
        <v>42459.208333333328</v>
      </c>
      <c r="M737">
        <v>1459314000</v>
      </c>
      <c r="N737" s="8">
        <f t="shared" si="47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 s="4">
        <f t="shared" si="45"/>
        <v>1.1448874851954205E-2</v>
      </c>
      <c r="I738">
        <v>29</v>
      </c>
      <c r="J738" t="s">
        <v>21</v>
      </c>
      <c r="K738" t="s">
        <v>22</v>
      </c>
      <c r="L738" s="8">
        <f t="shared" si="46"/>
        <v>42055.25</v>
      </c>
      <c r="M738">
        <v>1424412000</v>
      </c>
      <c r="N738" s="8">
        <f t="shared" si="47"/>
        <v>42059.25</v>
      </c>
      <c r="O738">
        <v>1424757600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 s="4">
        <f t="shared" si="45"/>
        <v>3.5799522673031027E-2</v>
      </c>
      <c r="I739">
        <v>180</v>
      </c>
      <c r="J739" t="s">
        <v>21</v>
      </c>
      <c r="K739" t="s">
        <v>22</v>
      </c>
      <c r="L739" s="8">
        <f t="shared" si="46"/>
        <v>42685.25</v>
      </c>
      <c r="M739">
        <v>1478844000</v>
      </c>
      <c r="N739" s="8">
        <f t="shared" si="47"/>
        <v>42697.25</v>
      </c>
      <c r="O739">
        <v>1479880800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 s="4">
        <f t="shared" si="45"/>
        <v>9.6339113680154135E-3</v>
      </c>
      <c r="I740">
        <v>15</v>
      </c>
      <c r="J740" t="s">
        <v>21</v>
      </c>
      <c r="K740" t="s">
        <v>22</v>
      </c>
      <c r="L740" s="8">
        <f t="shared" si="46"/>
        <v>41959.25</v>
      </c>
      <c r="M740">
        <v>1416117600</v>
      </c>
      <c r="N740" s="8">
        <f t="shared" si="47"/>
        <v>41981.25</v>
      </c>
      <c r="O740">
        <v>1418018400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 s="4">
        <f t="shared" si="45"/>
        <v>3.1311475409836066E-2</v>
      </c>
      <c r="I741">
        <v>191</v>
      </c>
      <c r="J741" t="s">
        <v>21</v>
      </c>
      <c r="K741" t="s">
        <v>22</v>
      </c>
      <c r="L741" s="8">
        <f t="shared" si="46"/>
        <v>41089.208333333336</v>
      </c>
      <c r="M741">
        <v>1340946000</v>
      </c>
      <c r="N741" s="8">
        <f t="shared" si="47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 s="4">
        <f t="shared" si="45"/>
        <v>1.0050251256281407E-2</v>
      </c>
      <c r="I742">
        <v>16</v>
      </c>
      <c r="J742" t="s">
        <v>21</v>
      </c>
      <c r="K742" t="s">
        <v>22</v>
      </c>
      <c r="L742" s="8">
        <f t="shared" si="46"/>
        <v>42769.25</v>
      </c>
      <c r="M742">
        <v>1486101600</v>
      </c>
      <c r="N742" s="8">
        <f t="shared" si="47"/>
        <v>42772.25</v>
      </c>
      <c r="O742">
        <v>1486360800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 s="4">
        <f t="shared" si="45"/>
        <v>9.1872791519434626E-3</v>
      </c>
      <c r="I743">
        <v>130</v>
      </c>
      <c r="J743" t="s">
        <v>21</v>
      </c>
      <c r="K743" t="s">
        <v>22</v>
      </c>
      <c r="L743" s="8">
        <f t="shared" si="46"/>
        <v>40321.208333333336</v>
      </c>
      <c r="M743">
        <v>1274590800</v>
      </c>
      <c r="N743" s="8">
        <f t="shared" si="47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 s="4">
        <f t="shared" si="45"/>
        <v>9.0283430770369266E-3</v>
      </c>
      <c r="I744">
        <v>122</v>
      </c>
      <c r="J744" t="s">
        <v>21</v>
      </c>
      <c r="K744" t="s">
        <v>22</v>
      </c>
      <c r="L744" s="8">
        <f t="shared" si="46"/>
        <v>40197.25</v>
      </c>
      <c r="M744">
        <v>1263880800</v>
      </c>
      <c r="N744" s="8">
        <f t="shared" si="47"/>
        <v>40239.25</v>
      </c>
      <c r="O744">
        <v>1267509600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 s="4">
        <f t="shared" si="45"/>
        <v>3.3730158730158728E-2</v>
      </c>
      <c r="I745">
        <v>17</v>
      </c>
      <c r="J745" t="s">
        <v>21</v>
      </c>
      <c r="K745" t="s">
        <v>22</v>
      </c>
      <c r="L745" s="8">
        <f t="shared" si="46"/>
        <v>42298.208333333328</v>
      </c>
      <c r="M745">
        <v>1445403600</v>
      </c>
      <c r="N745" s="8">
        <f t="shared" si="47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 s="4">
        <f t="shared" si="45"/>
        <v>9.8314606741573031E-3</v>
      </c>
      <c r="I746">
        <v>140</v>
      </c>
      <c r="J746" t="s">
        <v>21</v>
      </c>
      <c r="K746" t="s">
        <v>22</v>
      </c>
      <c r="L746" s="8">
        <f t="shared" si="46"/>
        <v>43322.208333333328</v>
      </c>
      <c r="M746">
        <v>1533877200</v>
      </c>
      <c r="N746" s="8">
        <f t="shared" si="47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 s="4">
        <f t="shared" si="45"/>
        <v>1.6260162601626018E-2</v>
      </c>
      <c r="I747">
        <v>34</v>
      </c>
      <c r="J747" t="s">
        <v>21</v>
      </c>
      <c r="K747" t="s">
        <v>22</v>
      </c>
      <c r="L747" s="8">
        <f t="shared" si="46"/>
        <v>40328.208333333336</v>
      </c>
      <c r="M747">
        <v>1275195600</v>
      </c>
      <c r="N747" s="8">
        <f t="shared" si="47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 s="4">
        <f t="shared" si="45"/>
        <v>2.8571428571428571E-2</v>
      </c>
      <c r="I748">
        <v>3388</v>
      </c>
      <c r="J748" t="s">
        <v>21</v>
      </c>
      <c r="K748" t="s">
        <v>22</v>
      </c>
      <c r="L748" s="8">
        <f t="shared" si="46"/>
        <v>40825.208333333336</v>
      </c>
      <c r="M748">
        <v>1318136400</v>
      </c>
      <c r="N748" s="8">
        <f t="shared" si="47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 s="4">
        <f t="shared" si="45"/>
        <v>2.4968789013732832E-2</v>
      </c>
      <c r="I749">
        <v>280</v>
      </c>
      <c r="J749" t="s">
        <v>21</v>
      </c>
      <c r="K749" t="s">
        <v>22</v>
      </c>
      <c r="L749" s="8">
        <f t="shared" si="46"/>
        <v>40423.208333333336</v>
      </c>
      <c r="M749">
        <v>1283403600</v>
      </c>
      <c r="N749" s="8">
        <f t="shared" si="47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 s="4">
        <f t="shared" si="45"/>
        <v>9.0112567327589998E-3</v>
      </c>
      <c r="I750">
        <v>614</v>
      </c>
      <c r="J750" t="s">
        <v>21</v>
      </c>
      <c r="K750" t="s">
        <v>22</v>
      </c>
      <c r="L750" s="8">
        <f t="shared" si="46"/>
        <v>40238.25</v>
      </c>
      <c r="M750">
        <v>1267423200</v>
      </c>
      <c r="N750" s="8">
        <f t="shared" si="47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 s="4">
        <f t="shared" si="45"/>
        <v>2.7056997116877358E-2</v>
      </c>
      <c r="I751">
        <v>366</v>
      </c>
      <c r="J751" t="s">
        <v>107</v>
      </c>
      <c r="K751" t="s">
        <v>108</v>
      </c>
      <c r="L751" s="8">
        <f t="shared" si="46"/>
        <v>41920.208333333336</v>
      </c>
      <c r="M751">
        <v>1412744400</v>
      </c>
      <c r="N751" s="8">
        <f t="shared" si="47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 s="4">
        <f t="shared" si="45"/>
        <v>1</v>
      </c>
      <c r="I752">
        <v>1</v>
      </c>
      <c r="J752" t="s">
        <v>40</v>
      </c>
      <c r="K752" t="s">
        <v>41</v>
      </c>
      <c r="L752" s="8">
        <f t="shared" si="46"/>
        <v>40360.208333333336</v>
      </c>
      <c r="M752">
        <v>1277960400</v>
      </c>
      <c r="N752" s="8">
        <f t="shared" si="47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 s="4">
        <f t="shared" si="45"/>
        <v>3.2285065168001913E-2</v>
      </c>
      <c r="I753">
        <v>270</v>
      </c>
      <c r="J753" t="s">
        <v>21</v>
      </c>
      <c r="K753" t="s">
        <v>22</v>
      </c>
      <c r="L753" s="8">
        <f t="shared" si="46"/>
        <v>42446.208333333328</v>
      </c>
      <c r="M753">
        <v>1458190800</v>
      </c>
      <c r="N753" s="8">
        <f t="shared" si="47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 s="4">
        <f t="shared" si="45"/>
        <v>2.1260723610593061E-2</v>
      </c>
      <c r="I754">
        <v>114</v>
      </c>
      <c r="J754" t="s">
        <v>21</v>
      </c>
      <c r="K754" t="s">
        <v>22</v>
      </c>
      <c r="L754" s="8">
        <f t="shared" si="46"/>
        <v>40395.208333333336</v>
      </c>
      <c r="M754">
        <v>1280984400</v>
      </c>
      <c r="N754" s="8">
        <f t="shared" si="47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 s="4">
        <f t="shared" si="45"/>
        <v>1.1355159552424368E-2</v>
      </c>
      <c r="I755">
        <v>137</v>
      </c>
      <c r="J755" t="s">
        <v>21</v>
      </c>
      <c r="K755" t="s">
        <v>22</v>
      </c>
      <c r="L755" s="8">
        <f t="shared" si="46"/>
        <v>40321.208333333336</v>
      </c>
      <c r="M755">
        <v>1274590800</v>
      </c>
      <c r="N755" s="8">
        <f t="shared" si="47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 s="4">
        <f t="shared" si="45"/>
        <v>2.7022925221115823E-2</v>
      </c>
      <c r="I756">
        <v>3205</v>
      </c>
      <c r="J756" t="s">
        <v>21</v>
      </c>
      <c r="K756" t="s">
        <v>22</v>
      </c>
      <c r="L756" s="8">
        <f t="shared" si="46"/>
        <v>41210.208333333336</v>
      </c>
      <c r="M756">
        <v>1351400400</v>
      </c>
      <c r="N756" s="8">
        <f t="shared" si="47"/>
        <v>41263.25</v>
      </c>
      <c r="O756">
        <v>1355983200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 s="4">
        <f t="shared" si="45"/>
        <v>3.8420490928495199E-2</v>
      </c>
      <c r="I757">
        <v>288</v>
      </c>
      <c r="J757" t="s">
        <v>36</v>
      </c>
      <c r="K757" t="s">
        <v>37</v>
      </c>
      <c r="L757" s="8">
        <f t="shared" si="46"/>
        <v>43096.25</v>
      </c>
      <c r="M757">
        <v>1514354400</v>
      </c>
      <c r="N757" s="8">
        <f t="shared" si="47"/>
        <v>43108.25</v>
      </c>
      <c r="O757">
        <v>1515391200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 s="4">
        <f t="shared" si="45"/>
        <v>1.4745441865099133E-2</v>
      </c>
      <c r="I758">
        <v>148</v>
      </c>
      <c r="J758" t="s">
        <v>21</v>
      </c>
      <c r="K758" t="s">
        <v>22</v>
      </c>
      <c r="L758" s="8">
        <f t="shared" si="46"/>
        <v>42024.25</v>
      </c>
      <c r="M758">
        <v>1421733600</v>
      </c>
      <c r="N758" s="8">
        <f t="shared" si="47"/>
        <v>42030.25</v>
      </c>
      <c r="O758">
        <v>1422252000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 s="4">
        <f t="shared" si="45"/>
        <v>2.0014044943820225E-2</v>
      </c>
      <c r="I759">
        <v>114</v>
      </c>
      <c r="J759" t="s">
        <v>21</v>
      </c>
      <c r="K759" t="s">
        <v>22</v>
      </c>
      <c r="L759" s="8">
        <f t="shared" si="46"/>
        <v>40675.208333333336</v>
      </c>
      <c r="M759">
        <v>1305176400</v>
      </c>
      <c r="N759" s="8">
        <f t="shared" si="47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 s="4">
        <f t="shared" si="45"/>
        <v>9.0895482171192473E-3</v>
      </c>
      <c r="I760">
        <v>1518</v>
      </c>
      <c r="J760" t="s">
        <v>15</v>
      </c>
      <c r="K760" t="s">
        <v>16</v>
      </c>
      <c r="L760" s="8">
        <f t="shared" si="46"/>
        <v>41936.208333333336</v>
      </c>
      <c r="M760">
        <v>1414126800</v>
      </c>
      <c r="N760" s="8">
        <f t="shared" si="47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 s="4">
        <f t="shared" si="45"/>
        <v>1.1115473541857523E-2</v>
      </c>
      <c r="I761">
        <v>1274</v>
      </c>
      <c r="J761" t="s">
        <v>21</v>
      </c>
      <c r="K761" t="s">
        <v>22</v>
      </c>
      <c r="L761" s="8">
        <f t="shared" si="46"/>
        <v>43136.25</v>
      </c>
      <c r="M761">
        <v>1517810400</v>
      </c>
      <c r="N761" s="8">
        <f t="shared" si="47"/>
        <v>43166.25</v>
      </c>
      <c r="O761">
        <v>1520402400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 s="4">
        <f t="shared" si="45"/>
        <v>1.2656702025072323E-2</v>
      </c>
      <c r="I762">
        <v>210</v>
      </c>
      <c r="J762" t="s">
        <v>107</v>
      </c>
      <c r="K762" t="s">
        <v>108</v>
      </c>
      <c r="L762" s="8">
        <f t="shared" si="46"/>
        <v>43678.208333333328</v>
      </c>
      <c r="M762">
        <v>1564635600</v>
      </c>
      <c r="N762" s="8">
        <f t="shared" si="47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 s="4">
        <f t="shared" si="45"/>
        <v>1.1511789181692095E-2</v>
      </c>
      <c r="I763">
        <v>166</v>
      </c>
      <c r="J763" t="s">
        <v>21</v>
      </c>
      <c r="K763" t="s">
        <v>22</v>
      </c>
      <c r="L763" s="8">
        <f t="shared" si="46"/>
        <v>42938.208333333328</v>
      </c>
      <c r="M763">
        <v>1500699600</v>
      </c>
      <c r="N763" s="8">
        <f t="shared" si="47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 s="4">
        <f t="shared" si="45"/>
        <v>1.6118633139909737E-2</v>
      </c>
      <c r="I764">
        <v>100</v>
      </c>
      <c r="J764" t="s">
        <v>26</v>
      </c>
      <c r="K764" t="s">
        <v>27</v>
      </c>
      <c r="L764" s="8">
        <f t="shared" si="46"/>
        <v>41241.25</v>
      </c>
      <c r="M764">
        <v>1354082400</v>
      </c>
      <c r="N764" s="8">
        <f t="shared" si="47"/>
        <v>41252.25</v>
      </c>
      <c r="O764">
        <v>1355032800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 s="4">
        <f t="shared" si="45"/>
        <v>3.7077942568633636E-2</v>
      </c>
      <c r="I765">
        <v>235</v>
      </c>
      <c r="J765" t="s">
        <v>21</v>
      </c>
      <c r="K765" t="s">
        <v>22</v>
      </c>
      <c r="L765" s="8">
        <f t="shared" si="46"/>
        <v>41037.208333333336</v>
      </c>
      <c r="M765">
        <v>1336453200</v>
      </c>
      <c r="N765" s="8">
        <f t="shared" si="47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 s="4">
        <f t="shared" si="45"/>
        <v>1.8476903870162296E-2</v>
      </c>
      <c r="I766">
        <v>148</v>
      </c>
      <c r="J766" t="s">
        <v>21</v>
      </c>
      <c r="K766" t="s">
        <v>22</v>
      </c>
      <c r="L766" s="8">
        <f t="shared" si="46"/>
        <v>40676.208333333336</v>
      </c>
      <c r="M766">
        <v>1305262800</v>
      </c>
      <c r="N766" s="8">
        <f t="shared" si="47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 s="4">
        <f t="shared" si="45"/>
        <v>2.4369230769230768E-2</v>
      </c>
      <c r="I767">
        <v>198</v>
      </c>
      <c r="J767" t="s">
        <v>21</v>
      </c>
      <c r="K767" t="s">
        <v>22</v>
      </c>
      <c r="L767" s="8">
        <f t="shared" si="46"/>
        <v>42840.208333333328</v>
      </c>
      <c r="M767">
        <v>1492232400</v>
      </c>
      <c r="N767" s="8">
        <f t="shared" si="47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 s="4">
        <f t="shared" si="45"/>
        <v>1.8164505969384018E-2</v>
      </c>
      <c r="I768">
        <v>248</v>
      </c>
      <c r="J768" t="s">
        <v>26</v>
      </c>
      <c r="K768" t="s">
        <v>27</v>
      </c>
      <c r="L768" s="8">
        <f t="shared" si="46"/>
        <v>43362.208333333328</v>
      </c>
      <c r="M768">
        <v>1537333200</v>
      </c>
      <c r="N768" s="8">
        <f t="shared" si="47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 s="4">
        <f t="shared" si="45"/>
        <v>9.2646102723398099E-3</v>
      </c>
      <c r="I769">
        <v>513</v>
      </c>
      <c r="J769" t="s">
        <v>21</v>
      </c>
      <c r="K769" t="s">
        <v>22</v>
      </c>
      <c r="L769" s="8">
        <f t="shared" si="46"/>
        <v>42283.208333333328</v>
      </c>
      <c r="M769">
        <v>1444107600</v>
      </c>
      <c r="N769" s="8">
        <f t="shared" si="47"/>
        <v>42328.25</v>
      </c>
      <c r="O769">
        <v>1447999200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 s="4">
        <f t="shared" si="45"/>
        <v>1.3528138528138528E-2</v>
      </c>
      <c r="I770">
        <v>150</v>
      </c>
      <c r="J770" t="s">
        <v>21</v>
      </c>
      <c r="K770" t="s">
        <v>22</v>
      </c>
      <c r="L770" s="8">
        <f t="shared" si="46"/>
        <v>41619.25</v>
      </c>
      <c r="M770">
        <v>1386741600</v>
      </c>
      <c r="N770" s="8">
        <f t="shared" si="47"/>
        <v>41634.25</v>
      </c>
      <c r="O770">
        <v>1388037600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E771/D771*100</f>
        <v>86.867834394904463</v>
      </c>
      <c r="G771" t="s">
        <v>14</v>
      </c>
      <c r="H771" s="4">
        <f t="shared" ref="H771:H834" si="49">IFERROR(I771/E771,0)</f>
        <v>3.1254009861969093E-2</v>
      </c>
      <c r="I771">
        <v>3410</v>
      </c>
      <c r="J771" t="s">
        <v>21</v>
      </c>
      <c r="K771" t="s">
        <v>22</v>
      </c>
      <c r="L771" s="8">
        <f t="shared" ref="L771:L834" si="50">(((M771/60)/60)/24)+DATE(1970,1,1)</f>
        <v>41501.208333333336</v>
      </c>
      <c r="M771">
        <v>1376542800</v>
      </c>
      <c r="N771" s="8">
        <f t="shared" ref="N771:N834" si="51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 s="4">
        <f t="shared" si="49"/>
        <v>1.855351314207181E-2</v>
      </c>
      <c r="I772">
        <v>216</v>
      </c>
      <c r="J772" t="s">
        <v>107</v>
      </c>
      <c r="K772" t="s">
        <v>108</v>
      </c>
      <c r="L772" s="8">
        <f t="shared" si="50"/>
        <v>41743.208333333336</v>
      </c>
      <c r="M772">
        <v>1397451600</v>
      </c>
      <c r="N772" s="8">
        <f t="shared" si="51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 s="4">
        <f t="shared" si="49"/>
        <v>9.3896713615023476E-3</v>
      </c>
      <c r="I773">
        <v>26</v>
      </c>
      <c r="J773" t="s">
        <v>21</v>
      </c>
      <c r="K773" t="s">
        <v>22</v>
      </c>
      <c r="L773" s="8">
        <f t="shared" si="50"/>
        <v>43491.25</v>
      </c>
      <c r="M773">
        <v>1548482400</v>
      </c>
      <c r="N773" s="8">
        <f t="shared" si="51"/>
        <v>43518.25</v>
      </c>
      <c r="O773">
        <v>1550815200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 s="4">
        <f t="shared" si="49"/>
        <v>3.0303208991308245E-2</v>
      </c>
      <c r="I774">
        <v>5139</v>
      </c>
      <c r="J774" t="s">
        <v>21</v>
      </c>
      <c r="K774" t="s">
        <v>22</v>
      </c>
      <c r="L774" s="8">
        <f t="shared" si="50"/>
        <v>43505.25</v>
      </c>
      <c r="M774">
        <v>1549692000</v>
      </c>
      <c r="N774" s="8">
        <f t="shared" si="51"/>
        <v>43509.25</v>
      </c>
      <c r="O774">
        <v>1550037600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 s="4">
        <f t="shared" si="49"/>
        <v>2.3254434945891189E-2</v>
      </c>
      <c r="I775">
        <v>2353</v>
      </c>
      <c r="J775" t="s">
        <v>21</v>
      </c>
      <c r="K775" t="s">
        <v>22</v>
      </c>
      <c r="L775" s="8">
        <f t="shared" si="50"/>
        <v>42838.208333333328</v>
      </c>
      <c r="M775">
        <v>1492059600</v>
      </c>
      <c r="N775" s="8">
        <f t="shared" si="51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 s="4">
        <f t="shared" si="49"/>
        <v>1.1512915129151291E-2</v>
      </c>
      <c r="I776">
        <v>78</v>
      </c>
      <c r="J776" t="s">
        <v>107</v>
      </c>
      <c r="K776" t="s">
        <v>108</v>
      </c>
      <c r="L776" s="8">
        <f t="shared" si="50"/>
        <v>42513.208333333328</v>
      </c>
      <c r="M776">
        <v>1463979600</v>
      </c>
      <c r="N776" s="8">
        <f t="shared" si="51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 s="4">
        <f t="shared" si="49"/>
        <v>1.0330578512396695E-2</v>
      </c>
      <c r="I777">
        <v>10</v>
      </c>
      <c r="J777" t="s">
        <v>21</v>
      </c>
      <c r="K777" t="s">
        <v>22</v>
      </c>
      <c r="L777" s="8">
        <f t="shared" si="50"/>
        <v>41949.25</v>
      </c>
      <c r="M777">
        <v>1415253600</v>
      </c>
      <c r="N777" s="8">
        <f t="shared" si="51"/>
        <v>41959.25</v>
      </c>
      <c r="O777">
        <v>1416117600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 s="4">
        <f t="shared" si="49"/>
        <v>3.0307202952232763E-2</v>
      </c>
      <c r="I778">
        <v>2201</v>
      </c>
      <c r="J778" t="s">
        <v>21</v>
      </c>
      <c r="K778" t="s">
        <v>22</v>
      </c>
      <c r="L778" s="8">
        <f t="shared" si="50"/>
        <v>43650.208333333328</v>
      </c>
      <c r="M778">
        <v>1562216400</v>
      </c>
      <c r="N778" s="8">
        <f t="shared" si="51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 s="4">
        <f t="shared" si="49"/>
        <v>1.4699806467045034E-2</v>
      </c>
      <c r="I779">
        <v>676</v>
      </c>
      <c r="J779" t="s">
        <v>21</v>
      </c>
      <c r="K779" t="s">
        <v>22</v>
      </c>
      <c r="L779" s="8">
        <f t="shared" si="50"/>
        <v>40809.208333333336</v>
      </c>
      <c r="M779">
        <v>1316754000</v>
      </c>
      <c r="N779" s="8">
        <f t="shared" si="51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 s="4">
        <f t="shared" si="49"/>
        <v>1.6987210778092357E-2</v>
      </c>
      <c r="I780">
        <v>174</v>
      </c>
      <c r="J780" t="s">
        <v>98</v>
      </c>
      <c r="K780" t="s">
        <v>99</v>
      </c>
      <c r="L780" s="8">
        <f t="shared" si="50"/>
        <v>40768.208333333336</v>
      </c>
      <c r="M780">
        <v>1313211600</v>
      </c>
      <c r="N780" s="8">
        <f t="shared" si="51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 s="4">
        <f t="shared" si="49"/>
        <v>9.5196636614619731E-3</v>
      </c>
      <c r="I781">
        <v>831</v>
      </c>
      <c r="J781" t="s">
        <v>21</v>
      </c>
      <c r="K781" t="s">
        <v>22</v>
      </c>
      <c r="L781" s="8">
        <f t="shared" si="50"/>
        <v>42230.208333333328</v>
      </c>
      <c r="M781">
        <v>1439528400</v>
      </c>
      <c r="N781" s="8">
        <f t="shared" si="51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 s="4">
        <f t="shared" si="49"/>
        <v>3.0252720900202916E-2</v>
      </c>
      <c r="I782">
        <v>164</v>
      </c>
      <c r="J782" t="s">
        <v>21</v>
      </c>
      <c r="K782" t="s">
        <v>22</v>
      </c>
      <c r="L782" s="8">
        <f t="shared" si="50"/>
        <v>42573.208333333328</v>
      </c>
      <c r="M782">
        <v>1469163600</v>
      </c>
      <c r="N782" s="8">
        <f t="shared" si="51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 s="4">
        <f t="shared" si="49"/>
        <v>1.2686905301314002E-2</v>
      </c>
      <c r="I783">
        <v>56</v>
      </c>
      <c r="J783" t="s">
        <v>98</v>
      </c>
      <c r="K783" t="s">
        <v>99</v>
      </c>
      <c r="L783" s="8">
        <f t="shared" si="50"/>
        <v>40482.208333333336</v>
      </c>
      <c r="M783">
        <v>1288501200</v>
      </c>
      <c r="N783" s="8">
        <f t="shared" si="51"/>
        <v>40533.25</v>
      </c>
      <c r="O783">
        <v>1292911200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 s="4">
        <f t="shared" si="49"/>
        <v>1.466168837082233E-2</v>
      </c>
      <c r="I784">
        <v>161</v>
      </c>
      <c r="J784" t="s">
        <v>21</v>
      </c>
      <c r="K784" t="s">
        <v>22</v>
      </c>
      <c r="L784" s="8">
        <f t="shared" si="50"/>
        <v>40603.25</v>
      </c>
      <c r="M784">
        <v>1298959200</v>
      </c>
      <c r="N784" s="8">
        <f t="shared" si="51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 s="4">
        <f t="shared" si="49"/>
        <v>1.3204478040378911E-2</v>
      </c>
      <c r="I785">
        <v>138</v>
      </c>
      <c r="J785" t="s">
        <v>21</v>
      </c>
      <c r="K785" t="s">
        <v>22</v>
      </c>
      <c r="L785" s="8">
        <f t="shared" si="50"/>
        <v>41625.25</v>
      </c>
      <c r="M785">
        <v>1387260000</v>
      </c>
      <c r="N785" s="8">
        <f t="shared" si="51"/>
        <v>41632.25</v>
      </c>
      <c r="O785">
        <v>1387864800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 s="4">
        <f t="shared" si="49"/>
        <v>3.2262154386307113E-2</v>
      </c>
      <c r="I786">
        <v>3308</v>
      </c>
      <c r="J786" t="s">
        <v>21</v>
      </c>
      <c r="K786" t="s">
        <v>22</v>
      </c>
      <c r="L786" s="8">
        <f t="shared" si="50"/>
        <v>42435.25</v>
      </c>
      <c r="M786">
        <v>1457244000</v>
      </c>
      <c r="N786" s="8">
        <f t="shared" si="51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 s="4">
        <f t="shared" si="49"/>
        <v>9.8152871164695881E-3</v>
      </c>
      <c r="I787">
        <v>127</v>
      </c>
      <c r="J787" t="s">
        <v>26</v>
      </c>
      <c r="K787" t="s">
        <v>27</v>
      </c>
      <c r="L787" s="8">
        <f t="shared" si="50"/>
        <v>43582.208333333328</v>
      </c>
      <c r="M787">
        <v>1556341200</v>
      </c>
      <c r="N787" s="8">
        <f t="shared" si="51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 s="4">
        <f t="shared" si="49"/>
        <v>1.8911017723369266E-2</v>
      </c>
      <c r="I788">
        <v>207</v>
      </c>
      <c r="J788" t="s">
        <v>107</v>
      </c>
      <c r="K788" t="s">
        <v>108</v>
      </c>
      <c r="L788" s="8">
        <f t="shared" si="50"/>
        <v>43186.208333333328</v>
      </c>
      <c r="M788">
        <v>1522126800</v>
      </c>
      <c r="N788" s="8">
        <f t="shared" si="51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 s="4">
        <f t="shared" si="49"/>
        <v>1.4083352460897793E-2</v>
      </c>
      <c r="I789">
        <v>859</v>
      </c>
      <c r="J789" t="s">
        <v>15</v>
      </c>
      <c r="K789" t="s">
        <v>16</v>
      </c>
      <c r="L789" s="8">
        <f t="shared" si="50"/>
        <v>40684.208333333336</v>
      </c>
      <c r="M789">
        <v>1305954000</v>
      </c>
      <c r="N789" s="8">
        <f t="shared" si="51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 s="4">
        <f t="shared" si="49"/>
        <v>9.766855702583491E-3</v>
      </c>
      <c r="I790">
        <v>31</v>
      </c>
      <c r="J790" t="s">
        <v>21</v>
      </c>
      <c r="K790" t="s">
        <v>22</v>
      </c>
      <c r="L790" s="8">
        <f t="shared" si="50"/>
        <v>41202.208333333336</v>
      </c>
      <c r="M790">
        <v>1350709200</v>
      </c>
      <c r="N790" s="8">
        <f t="shared" si="51"/>
        <v>41223.25</v>
      </c>
      <c r="O790">
        <v>1352527200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 s="4">
        <f t="shared" si="49"/>
        <v>1.342882721575649E-2</v>
      </c>
      <c r="I791">
        <v>45</v>
      </c>
      <c r="J791" t="s">
        <v>21</v>
      </c>
      <c r="K791" t="s">
        <v>22</v>
      </c>
      <c r="L791" s="8">
        <f t="shared" si="50"/>
        <v>41786.208333333336</v>
      </c>
      <c r="M791">
        <v>1401166800</v>
      </c>
      <c r="N791" s="8">
        <f t="shared" si="51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 s="4">
        <f t="shared" si="49"/>
        <v>1.9604044104695812E-2</v>
      </c>
      <c r="I792">
        <v>1113</v>
      </c>
      <c r="J792" t="s">
        <v>21</v>
      </c>
      <c r="K792" t="s">
        <v>22</v>
      </c>
      <c r="L792" s="8">
        <f t="shared" si="50"/>
        <v>40223.25</v>
      </c>
      <c r="M792">
        <v>1266127200</v>
      </c>
      <c r="N792" s="8">
        <f t="shared" si="51"/>
        <v>40229.25</v>
      </c>
      <c r="O792">
        <v>1266645600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 s="4">
        <f t="shared" si="49"/>
        <v>1.1111111111111112E-2</v>
      </c>
      <c r="I793">
        <v>6</v>
      </c>
      <c r="J793" t="s">
        <v>21</v>
      </c>
      <c r="K793" t="s">
        <v>22</v>
      </c>
      <c r="L793" s="8">
        <f t="shared" si="50"/>
        <v>42715.25</v>
      </c>
      <c r="M793">
        <v>1481436000</v>
      </c>
      <c r="N793" s="8">
        <f t="shared" si="51"/>
        <v>42731.25</v>
      </c>
      <c r="O793">
        <v>1482818400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 s="4">
        <f t="shared" si="49"/>
        <v>1.0294117647058823E-2</v>
      </c>
      <c r="I794">
        <v>7</v>
      </c>
      <c r="J794" t="s">
        <v>21</v>
      </c>
      <c r="K794" t="s">
        <v>22</v>
      </c>
      <c r="L794" s="8">
        <f t="shared" si="50"/>
        <v>41451.208333333336</v>
      </c>
      <c r="M794">
        <v>1372222800</v>
      </c>
      <c r="N794" s="8">
        <f t="shared" si="51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 s="4">
        <f t="shared" si="49"/>
        <v>1.3875047911077042E-2</v>
      </c>
      <c r="I795">
        <v>181</v>
      </c>
      <c r="J795" t="s">
        <v>98</v>
      </c>
      <c r="K795" t="s">
        <v>99</v>
      </c>
      <c r="L795" s="8">
        <f t="shared" si="50"/>
        <v>41450.208333333336</v>
      </c>
      <c r="M795">
        <v>1372136400</v>
      </c>
      <c r="N795" s="8">
        <f t="shared" si="51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 s="4">
        <f t="shared" si="49"/>
        <v>1.3291445142580956E-2</v>
      </c>
      <c r="I796">
        <v>110</v>
      </c>
      <c r="J796" t="s">
        <v>21</v>
      </c>
      <c r="K796" t="s">
        <v>22</v>
      </c>
      <c r="L796" s="8">
        <f t="shared" si="50"/>
        <v>43091.25</v>
      </c>
      <c r="M796">
        <v>1513922400</v>
      </c>
      <c r="N796" s="8">
        <f t="shared" si="51"/>
        <v>43103.25</v>
      </c>
      <c r="O796">
        <v>1514959200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 s="4">
        <f t="shared" si="49"/>
        <v>3.0332681017612523E-2</v>
      </c>
      <c r="I797">
        <v>31</v>
      </c>
      <c r="J797" t="s">
        <v>21</v>
      </c>
      <c r="K797" t="s">
        <v>22</v>
      </c>
      <c r="L797" s="8">
        <f t="shared" si="50"/>
        <v>42675.208333333328</v>
      </c>
      <c r="M797">
        <v>1477976400</v>
      </c>
      <c r="N797" s="8">
        <f t="shared" si="51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 s="4">
        <f t="shared" si="49"/>
        <v>1.8245614035087718E-2</v>
      </c>
      <c r="I798">
        <v>78</v>
      </c>
      <c r="J798" t="s">
        <v>21</v>
      </c>
      <c r="K798" t="s">
        <v>22</v>
      </c>
      <c r="L798" s="8">
        <f t="shared" si="50"/>
        <v>41859.208333333336</v>
      </c>
      <c r="M798">
        <v>1407474000</v>
      </c>
      <c r="N798" s="8">
        <f t="shared" si="51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 s="4">
        <f t="shared" si="49"/>
        <v>2.2203552568410945E-2</v>
      </c>
      <c r="I799">
        <v>185</v>
      </c>
      <c r="J799" t="s">
        <v>21</v>
      </c>
      <c r="K799" t="s">
        <v>22</v>
      </c>
      <c r="L799" s="8">
        <f t="shared" si="50"/>
        <v>43464.25</v>
      </c>
      <c r="M799">
        <v>1546149600</v>
      </c>
      <c r="N799" s="8">
        <f t="shared" si="51"/>
        <v>43487.25</v>
      </c>
      <c r="O799">
        <v>1548136800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 s="4">
        <f t="shared" si="49"/>
        <v>1.8882646691635457E-2</v>
      </c>
      <c r="I800">
        <v>121</v>
      </c>
      <c r="J800" t="s">
        <v>21</v>
      </c>
      <c r="K800" t="s">
        <v>22</v>
      </c>
      <c r="L800" s="8">
        <f t="shared" si="50"/>
        <v>41060.208333333336</v>
      </c>
      <c r="M800">
        <v>1338440400</v>
      </c>
      <c r="N800" s="8">
        <f t="shared" si="51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 s="4">
        <f t="shared" si="49"/>
        <v>1.6661679497293327E-2</v>
      </c>
      <c r="I801">
        <v>1225</v>
      </c>
      <c r="J801" t="s">
        <v>40</v>
      </c>
      <c r="K801" t="s">
        <v>41</v>
      </c>
      <c r="L801" s="8">
        <f t="shared" si="50"/>
        <v>42399.25</v>
      </c>
      <c r="M801">
        <v>1454133600</v>
      </c>
      <c r="N801" s="8">
        <f t="shared" si="51"/>
        <v>42403.25</v>
      </c>
      <c r="O801">
        <v>1454479200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 s="4">
        <f t="shared" si="49"/>
        <v>1</v>
      </c>
      <c r="I802">
        <v>1</v>
      </c>
      <c r="J802" t="s">
        <v>98</v>
      </c>
      <c r="K802" t="s">
        <v>99</v>
      </c>
      <c r="L802" s="8">
        <f t="shared" si="50"/>
        <v>42167.208333333328</v>
      </c>
      <c r="M802">
        <v>1434085200</v>
      </c>
      <c r="N802" s="8">
        <f t="shared" si="51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 s="4">
        <f t="shared" si="49"/>
        <v>2.2712663381187059E-2</v>
      </c>
      <c r="I803">
        <v>106</v>
      </c>
      <c r="J803" t="s">
        <v>21</v>
      </c>
      <c r="K803" t="s">
        <v>22</v>
      </c>
      <c r="L803" s="8">
        <f t="shared" si="50"/>
        <v>43830.25</v>
      </c>
      <c r="M803">
        <v>1577772000</v>
      </c>
      <c r="N803" s="8">
        <f t="shared" si="51"/>
        <v>43852.25</v>
      </c>
      <c r="O803">
        <v>1579672800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 s="4">
        <f t="shared" si="49"/>
        <v>1.1624099541584807E-2</v>
      </c>
      <c r="I804">
        <v>142</v>
      </c>
      <c r="J804" t="s">
        <v>21</v>
      </c>
      <c r="K804" t="s">
        <v>22</v>
      </c>
      <c r="L804" s="8">
        <f t="shared" si="50"/>
        <v>43650.208333333328</v>
      </c>
      <c r="M804">
        <v>1562216400</v>
      </c>
      <c r="N804" s="8">
        <f t="shared" si="51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 s="4">
        <f t="shared" si="49"/>
        <v>3.5697870384556456E-2</v>
      </c>
      <c r="I805">
        <v>233</v>
      </c>
      <c r="J805" t="s">
        <v>21</v>
      </c>
      <c r="K805" t="s">
        <v>22</v>
      </c>
      <c r="L805" s="8">
        <f t="shared" si="50"/>
        <v>43492.25</v>
      </c>
      <c r="M805">
        <v>1548568800</v>
      </c>
      <c r="N805" s="8">
        <f t="shared" si="51"/>
        <v>43526.25</v>
      </c>
      <c r="O805">
        <v>1551506400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 s="4">
        <f t="shared" si="49"/>
        <v>3.1200801488478602E-2</v>
      </c>
      <c r="I806">
        <v>218</v>
      </c>
      <c r="J806" t="s">
        <v>21</v>
      </c>
      <c r="K806" t="s">
        <v>22</v>
      </c>
      <c r="L806" s="8">
        <f t="shared" si="50"/>
        <v>43102.25</v>
      </c>
      <c r="M806">
        <v>1514872800</v>
      </c>
      <c r="N806" s="8">
        <f t="shared" si="51"/>
        <v>43122.25</v>
      </c>
      <c r="O806">
        <v>1516600800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 s="4">
        <f t="shared" si="49"/>
        <v>1.3584752635847526E-2</v>
      </c>
      <c r="I807">
        <v>67</v>
      </c>
      <c r="J807" t="s">
        <v>26</v>
      </c>
      <c r="K807" t="s">
        <v>27</v>
      </c>
      <c r="L807" s="8">
        <f t="shared" si="50"/>
        <v>41958.25</v>
      </c>
      <c r="M807">
        <v>1416031200</v>
      </c>
      <c r="N807" s="8">
        <f t="shared" si="51"/>
        <v>42009.25</v>
      </c>
      <c r="O807">
        <v>1420437600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 s="4">
        <f t="shared" si="49"/>
        <v>9.198741224885015E-3</v>
      </c>
      <c r="I808">
        <v>76</v>
      </c>
      <c r="J808" t="s">
        <v>21</v>
      </c>
      <c r="K808" t="s">
        <v>22</v>
      </c>
      <c r="L808" s="8">
        <f t="shared" si="50"/>
        <v>40973.25</v>
      </c>
      <c r="M808">
        <v>1330927200</v>
      </c>
      <c r="N808" s="8">
        <f t="shared" si="51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 s="4">
        <f t="shared" si="49"/>
        <v>2.3268398268398268E-2</v>
      </c>
      <c r="I809">
        <v>43</v>
      </c>
      <c r="J809" t="s">
        <v>21</v>
      </c>
      <c r="K809" t="s">
        <v>22</v>
      </c>
      <c r="L809" s="8">
        <f t="shared" si="50"/>
        <v>43753.208333333328</v>
      </c>
      <c r="M809">
        <v>1571115600</v>
      </c>
      <c r="N809" s="8">
        <f t="shared" si="51"/>
        <v>43797.25</v>
      </c>
      <c r="O809">
        <v>1574920800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 s="4">
        <f t="shared" si="49"/>
        <v>1.2002526847757423E-2</v>
      </c>
      <c r="I810">
        <v>19</v>
      </c>
      <c r="J810" t="s">
        <v>21</v>
      </c>
      <c r="K810" t="s">
        <v>22</v>
      </c>
      <c r="L810" s="8">
        <f t="shared" si="50"/>
        <v>42507.208333333328</v>
      </c>
      <c r="M810">
        <v>1463461200</v>
      </c>
      <c r="N810" s="8">
        <f t="shared" si="51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 s="4">
        <f t="shared" si="49"/>
        <v>2.3809523809523808E-2</v>
      </c>
      <c r="I811">
        <v>2108</v>
      </c>
      <c r="J811" t="s">
        <v>98</v>
      </c>
      <c r="K811" t="s">
        <v>99</v>
      </c>
      <c r="L811" s="8">
        <f t="shared" si="50"/>
        <v>41135.208333333336</v>
      </c>
      <c r="M811">
        <v>1344920400</v>
      </c>
      <c r="N811" s="8">
        <f t="shared" si="51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 s="4">
        <f t="shared" si="49"/>
        <v>1.7880258899676375E-2</v>
      </c>
      <c r="I812">
        <v>221</v>
      </c>
      <c r="J812" t="s">
        <v>21</v>
      </c>
      <c r="K812" t="s">
        <v>22</v>
      </c>
      <c r="L812" s="8">
        <f t="shared" si="50"/>
        <v>43067.25</v>
      </c>
      <c r="M812">
        <v>1511848800</v>
      </c>
      <c r="N812" s="8">
        <f t="shared" si="51"/>
        <v>43077.25</v>
      </c>
      <c r="O812">
        <v>1512712800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 s="4">
        <f t="shared" si="49"/>
        <v>9.5204711160964666E-3</v>
      </c>
      <c r="I813">
        <v>679</v>
      </c>
      <c r="J813" t="s">
        <v>21</v>
      </c>
      <c r="K813" t="s">
        <v>22</v>
      </c>
      <c r="L813" s="8">
        <f t="shared" si="50"/>
        <v>42378.25</v>
      </c>
      <c r="M813">
        <v>1452319200</v>
      </c>
      <c r="N813" s="8">
        <f t="shared" si="51"/>
        <v>42380.25</v>
      </c>
      <c r="O813">
        <v>1452492000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 s="4">
        <f t="shared" si="49"/>
        <v>2.0833333333333332E-2</v>
      </c>
      <c r="I814">
        <v>2805</v>
      </c>
      <c r="J814" t="s">
        <v>15</v>
      </c>
      <c r="K814" t="s">
        <v>16</v>
      </c>
      <c r="L814" s="8">
        <f t="shared" si="50"/>
        <v>43206.208333333328</v>
      </c>
      <c r="M814">
        <v>1523854800</v>
      </c>
      <c r="N814" s="8">
        <f t="shared" si="51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 s="4">
        <f t="shared" si="49"/>
        <v>8.8761258321367973E-3</v>
      </c>
      <c r="I815">
        <v>68</v>
      </c>
      <c r="J815" t="s">
        <v>21</v>
      </c>
      <c r="K815" t="s">
        <v>22</v>
      </c>
      <c r="L815" s="8">
        <f t="shared" si="50"/>
        <v>41148.208333333336</v>
      </c>
      <c r="M815">
        <v>1346043600</v>
      </c>
      <c r="N815" s="8">
        <f t="shared" si="51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 s="4">
        <f t="shared" si="49"/>
        <v>1.2203389830508475E-2</v>
      </c>
      <c r="I816">
        <v>36</v>
      </c>
      <c r="J816" t="s">
        <v>36</v>
      </c>
      <c r="K816" t="s">
        <v>37</v>
      </c>
      <c r="L816" s="8">
        <f t="shared" si="50"/>
        <v>42517.208333333328</v>
      </c>
      <c r="M816">
        <v>1464325200</v>
      </c>
      <c r="N816" s="8">
        <f t="shared" si="51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 s="4">
        <f t="shared" si="49"/>
        <v>1.5613002303557716E-2</v>
      </c>
      <c r="I817">
        <v>183</v>
      </c>
      <c r="J817" t="s">
        <v>15</v>
      </c>
      <c r="K817" t="s">
        <v>16</v>
      </c>
      <c r="L817" s="8">
        <f t="shared" si="50"/>
        <v>43068.25</v>
      </c>
      <c r="M817">
        <v>1511935200</v>
      </c>
      <c r="N817" s="8">
        <f t="shared" si="51"/>
        <v>43094.25</v>
      </c>
      <c r="O817">
        <v>1514181600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 s="4">
        <f t="shared" si="49"/>
        <v>9.399293286219081E-3</v>
      </c>
      <c r="I818">
        <v>133</v>
      </c>
      <c r="J818" t="s">
        <v>21</v>
      </c>
      <c r="K818" t="s">
        <v>22</v>
      </c>
      <c r="L818" s="8">
        <f t="shared" si="50"/>
        <v>41680.25</v>
      </c>
      <c r="M818">
        <v>1392012000</v>
      </c>
      <c r="N818" s="8">
        <f t="shared" si="51"/>
        <v>41682.25</v>
      </c>
      <c r="O818">
        <v>1392184800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 s="4">
        <f t="shared" si="49"/>
        <v>1.3155947397352954E-2</v>
      </c>
      <c r="I819">
        <v>2489</v>
      </c>
      <c r="J819" t="s">
        <v>107</v>
      </c>
      <c r="K819" t="s">
        <v>108</v>
      </c>
      <c r="L819" s="8">
        <f t="shared" si="50"/>
        <v>43589.208333333328</v>
      </c>
      <c r="M819">
        <v>1556946000</v>
      </c>
      <c r="N819" s="8">
        <f t="shared" si="51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 s="4">
        <f t="shared" si="49"/>
        <v>9.0031315240083499E-3</v>
      </c>
      <c r="I820">
        <v>69</v>
      </c>
      <c r="J820" t="s">
        <v>21</v>
      </c>
      <c r="K820" t="s">
        <v>22</v>
      </c>
      <c r="L820" s="8">
        <f t="shared" si="50"/>
        <v>43486.25</v>
      </c>
      <c r="M820">
        <v>1548050400</v>
      </c>
      <c r="N820" s="8">
        <f t="shared" si="51"/>
        <v>43499.25</v>
      </c>
      <c r="O820">
        <v>1549173600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 s="4">
        <f t="shared" si="49"/>
        <v>1.0423597249944556E-2</v>
      </c>
      <c r="I821">
        <v>47</v>
      </c>
      <c r="J821" t="s">
        <v>21</v>
      </c>
      <c r="K821" t="s">
        <v>22</v>
      </c>
      <c r="L821" s="8">
        <f t="shared" si="50"/>
        <v>41237.25</v>
      </c>
      <c r="M821">
        <v>1353736800</v>
      </c>
      <c r="N821" s="8">
        <f t="shared" si="51"/>
        <v>41252.25</v>
      </c>
      <c r="O821">
        <v>1355032800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 s="4">
        <f t="shared" si="49"/>
        <v>2.3232575568323758E-2</v>
      </c>
      <c r="I822">
        <v>279</v>
      </c>
      <c r="J822" t="s">
        <v>40</v>
      </c>
      <c r="K822" t="s">
        <v>41</v>
      </c>
      <c r="L822" s="8">
        <f t="shared" si="50"/>
        <v>43310.208333333328</v>
      </c>
      <c r="M822">
        <v>1532840400</v>
      </c>
      <c r="N822" s="8">
        <f t="shared" si="51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 s="4">
        <f t="shared" si="49"/>
        <v>1.4713094654242276E-2</v>
      </c>
      <c r="I823">
        <v>210</v>
      </c>
      <c r="J823" t="s">
        <v>21</v>
      </c>
      <c r="K823" t="s">
        <v>22</v>
      </c>
      <c r="L823" s="8">
        <f t="shared" si="50"/>
        <v>42794.25</v>
      </c>
      <c r="M823">
        <v>1488261600</v>
      </c>
      <c r="N823" s="8">
        <f t="shared" si="51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 s="4">
        <f t="shared" si="49"/>
        <v>1.1112169412959965E-2</v>
      </c>
      <c r="I824">
        <v>2100</v>
      </c>
      <c r="J824" t="s">
        <v>21</v>
      </c>
      <c r="K824" t="s">
        <v>22</v>
      </c>
      <c r="L824" s="8">
        <f t="shared" si="50"/>
        <v>41698.25</v>
      </c>
      <c r="M824">
        <v>1393567200</v>
      </c>
      <c r="N824" s="8">
        <f t="shared" si="51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 s="4">
        <f t="shared" si="49"/>
        <v>1.7213114754098362E-2</v>
      </c>
      <c r="I825">
        <v>252</v>
      </c>
      <c r="J825" t="s">
        <v>21</v>
      </c>
      <c r="K825" t="s">
        <v>22</v>
      </c>
      <c r="L825" s="8">
        <f t="shared" si="50"/>
        <v>41892.208333333336</v>
      </c>
      <c r="M825">
        <v>1410325200</v>
      </c>
      <c r="N825" s="8">
        <f t="shared" si="51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 s="4">
        <f t="shared" si="49"/>
        <v>1.190520480672644E-2</v>
      </c>
      <c r="I826">
        <v>1280</v>
      </c>
      <c r="J826" t="s">
        <v>21</v>
      </c>
      <c r="K826" t="s">
        <v>22</v>
      </c>
      <c r="L826" s="8">
        <f t="shared" si="50"/>
        <v>40348.208333333336</v>
      </c>
      <c r="M826">
        <v>1276923600</v>
      </c>
      <c r="N826" s="8">
        <f t="shared" si="51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 s="4">
        <f t="shared" si="49"/>
        <v>1.1254480286738351E-2</v>
      </c>
      <c r="I827">
        <v>157</v>
      </c>
      <c r="J827" t="s">
        <v>40</v>
      </c>
      <c r="K827" t="s">
        <v>41</v>
      </c>
      <c r="L827" s="8">
        <f t="shared" si="50"/>
        <v>42941.208333333328</v>
      </c>
      <c r="M827">
        <v>1500958800</v>
      </c>
      <c r="N827" s="8">
        <f t="shared" si="51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 s="4">
        <f t="shared" si="49"/>
        <v>1.5159803078846604E-2</v>
      </c>
      <c r="I828">
        <v>194</v>
      </c>
      <c r="J828" t="s">
        <v>21</v>
      </c>
      <c r="K828" t="s">
        <v>22</v>
      </c>
      <c r="L828" s="8">
        <f t="shared" si="50"/>
        <v>40525.25</v>
      </c>
      <c r="M828">
        <v>1292220000</v>
      </c>
      <c r="N828" s="8">
        <f t="shared" si="51"/>
        <v>40553.25</v>
      </c>
      <c r="O828">
        <v>1294639200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 s="4">
        <f t="shared" si="49"/>
        <v>1.3368112161721553E-2</v>
      </c>
      <c r="I829">
        <v>82</v>
      </c>
      <c r="J829" t="s">
        <v>26</v>
      </c>
      <c r="K829" t="s">
        <v>27</v>
      </c>
      <c r="L829" s="8">
        <f t="shared" si="50"/>
        <v>40666.208333333336</v>
      </c>
      <c r="M829">
        <v>1304398800</v>
      </c>
      <c r="N829" s="8">
        <f t="shared" si="51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 s="4">
        <f t="shared" si="49"/>
        <v>1.4288630332720964E-2</v>
      </c>
      <c r="I830">
        <v>70</v>
      </c>
      <c r="J830" t="s">
        <v>21</v>
      </c>
      <c r="K830" t="s">
        <v>22</v>
      </c>
      <c r="L830" s="8">
        <f t="shared" si="50"/>
        <v>43340.208333333328</v>
      </c>
      <c r="M830">
        <v>1535432400</v>
      </c>
      <c r="N830" s="8">
        <f t="shared" si="51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 s="4">
        <f t="shared" si="49"/>
        <v>3.1243659971596671E-2</v>
      </c>
      <c r="I831">
        <v>154</v>
      </c>
      <c r="J831" t="s">
        <v>21</v>
      </c>
      <c r="K831" t="s">
        <v>22</v>
      </c>
      <c r="L831" s="8">
        <f t="shared" si="50"/>
        <v>42164.208333333328</v>
      </c>
      <c r="M831">
        <v>1433826000</v>
      </c>
      <c r="N831" s="8">
        <f t="shared" si="51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 s="4">
        <f t="shared" si="49"/>
        <v>1.5449438202247191E-2</v>
      </c>
      <c r="I832">
        <v>22</v>
      </c>
      <c r="J832" t="s">
        <v>21</v>
      </c>
      <c r="K832" t="s">
        <v>22</v>
      </c>
      <c r="L832" s="8">
        <f t="shared" si="50"/>
        <v>43103.25</v>
      </c>
      <c r="M832">
        <v>1514959200</v>
      </c>
      <c r="N832" s="8">
        <f t="shared" si="51"/>
        <v>43162.25</v>
      </c>
      <c r="O832">
        <v>1520056800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 s="4">
        <f t="shared" si="49"/>
        <v>4.0003024088757007E-2</v>
      </c>
      <c r="I833">
        <v>4233</v>
      </c>
      <c r="J833" t="s">
        <v>21</v>
      </c>
      <c r="K833" t="s">
        <v>22</v>
      </c>
      <c r="L833" s="8">
        <f t="shared" si="50"/>
        <v>40994.208333333336</v>
      </c>
      <c r="M833">
        <v>1332738000</v>
      </c>
      <c r="N833" s="8">
        <f t="shared" si="51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 s="4">
        <f t="shared" si="49"/>
        <v>9.5258380093422249E-3</v>
      </c>
      <c r="I834">
        <v>1297</v>
      </c>
      <c r="J834" t="s">
        <v>36</v>
      </c>
      <c r="K834" t="s">
        <v>37</v>
      </c>
      <c r="L834" s="8">
        <f t="shared" si="50"/>
        <v>42299.208333333328</v>
      </c>
      <c r="M834">
        <v>1445490000</v>
      </c>
      <c r="N834" s="8">
        <f t="shared" si="51"/>
        <v>42333.25</v>
      </c>
      <c r="O834">
        <v>1448431200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E835/D835*100</f>
        <v>157.69117647058823</v>
      </c>
      <c r="G835" t="s">
        <v>20</v>
      </c>
      <c r="H835" s="4">
        <f t="shared" ref="H835:H898" si="53">IFERROR(I835/E835,0)</f>
        <v>1.5387484845658864E-2</v>
      </c>
      <c r="I835">
        <v>165</v>
      </c>
      <c r="J835" t="s">
        <v>36</v>
      </c>
      <c r="K835" t="s">
        <v>37</v>
      </c>
      <c r="L835" s="8">
        <f t="shared" ref="L835:L898" si="54">(((M835/60)/60)/24)+DATE(1970,1,1)</f>
        <v>40588.25</v>
      </c>
      <c r="M835">
        <v>1297663200</v>
      </c>
      <c r="N835" s="8">
        <f t="shared" ref="N835:N898" si="55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 s="4">
        <f t="shared" si="53"/>
        <v>1.059850374064838E-2</v>
      </c>
      <c r="I836">
        <v>119</v>
      </c>
      <c r="J836" t="s">
        <v>21</v>
      </c>
      <c r="K836" t="s">
        <v>22</v>
      </c>
      <c r="L836" s="8">
        <f t="shared" si="54"/>
        <v>41448.208333333336</v>
      </c>
      <c r="M836">
        <v>1371963600</v>
      </c>
      <c r="N836" s="8">
        <f t="shared" si="55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 s="4">
        <f t="shared" si="53"/>
        <v>2.2726391312778746E-2</v>
      </c>
      <c r="I837">
        <v>1758</v>
      </c>
      <c r="J837" t="s">
        <v>21</v>
      </c>
      <c r="K837" t="s">
        <v>22</v>
      </c>
      <c r="L837" s="8">
        <f t="shared" si="54"/>
        <v>42063.25</v>
      </c>
      <c r="M837">
        <v>1425103200</v>
      </c>
      <c r="N837" s="8">
        <f t="shared" si="55"/>
        <v>42069.25</v>
      </c>
      <c r="O837">
        <v>1425621600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 s="4">
        <f t="shared" si="53"/>
        <v>1.5445284258954979E-2</v>
      </c>
      <c r="I838">
        <v>94</v>
      </c>
      <c r="J838" t="s">
        <v>21</v>
      </c>
      <c r="K838" t="s">
        <v>22</v>
      </c>
      <c r="L838" s="8">
        <f t="shared" si="54"/>
        <v>40214.25</v>
      </c>
      <c r="M838">
        <v>1265349600</v>
      </c>
      <c r="N838" s="8">
        <f t="shared" si="55"/>
        <v>40225.25</v>
      </c>
      <c r="O838">
        <v>1266300000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 s="4">
        <f t="shared" si="53"/>
        <v>1.1903815580286168E-2</v>
      </c>
      <c r="I839">
        <v>1797</v>
      </c>
      <c r="J839" t="s">
        <v>21</v>
      </c>
      <c r="K839" t="s">
        <v>22</v>
      </c>
      <c r="L839" s="8">
        <f t="shared" si="54"/>
        <v>40629.208333333336</v>
      </c>
      <c r="M839">
        <v>1301202000</v>
      </c>
      <c r="N839" s="8">
        <f t="shared" si="55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 s="4">
        <f t="shared" si="53"/>
        <v>2.935883014623172E-2</v>
      </c>
      <c r="I840">
        <v>261</v>
      </c>
      <c r="J840" t="s">
        <v>21</v>
      </c>
      <c r="K840" t="s">
        <v>22</v>
      </c>
      <c r="L840" s="8">
        <f t="shared" si="54"/>
        <v>43370.208333333328</v>
      </c>
      <c r="M840">
        <v>1538024400</v>
      </c>
      <c r="N840" s="8">
        <f t="shared" si="55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 s="4">
        <f t="shared" si="53"/>
        <v>1.0721114449603933E-2</v>
      </c>
      <c r="I841">
        <v>157</v>
      </c>
      <c r="J841" t="s">
        <v>21</v>
      </c>
      <c r="K841" t="s">
        <v>22</v>
      </c>
      <c r="L841" s="8">
        <f t="shared" si="54"/>
        <v>41715.208333333336</v>
      </c>
      <c r="M841">
        <v>1395032400</v>
      </c>
      <c r="N841" s="8">
        <f t="shared" si="55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 s="4">
        <f t="shared" si="53"/>
        <v>3.0304589863016047E-2</v>
      </c>
      <c r="I842">
        <v>3533</v>
      </c>
      <c r="J842" t="s">
        <v>21</v>
      </c>
      <c r="K842" t="s">
        <v>22</v>
      </c>
      <c r="L842" s="8">
        <f t="shared" si="54"/>
        <v>41836.208333333336</v>
      </c>
      <c r="M842">
        <v>1405486800</v>
      </c>
      <c r="N842" s="8">
        <f t="shared" si="55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 s="4">
        <f t="shared" si="53"/>
        <v>1.1931337079516588E-2</v>
      </c>
      <c r="I843">
        <v>155</v>
      </c>
      <c r="J843" t="s">
        <v>21</v>
      </c>
      <c r="K843" t="s">
        <v>22</v>
      </c>
      <c r="L843" s="8">
        <f t="shared" si="54"/>
        <v>42419.25</v>
      </c>
      <c r="M843">
        <v>1455861600</v>
      </c>
      <c r="N843" s="8">
        <f t="shared" si="55"/>
        <v>42435.25</v>
      </c>
      <c r="O843">
        <v>1457244000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 s="4">
        <f t="shared" si="53"/>
        <v>1.5626849769148809E-2</v>
      </c>
      <c r="I844">
        <v>132</v>
      </c>
      <c r="J844" t="s">
        <v>107</v>
      </c>
      <c r="K844" t="s">
        <v>108</v>
      </c>
      <c r="L844" s="8">
        <f t="shared" si="54"/>
        <v>43266.208333333328</v>
      </c>
      <c r="M844">
        <v>1529038800</v>
      </c>
      <c r="N844" s="8">
        <f t="shared" si="55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 s="4">
        <f t="shared" si="53"/>
        <v>1.2208657047724751E-2</v>
      </c>
      <c r="I845">
        <v>33</v>
      </c>
      <c r="J845" t="s">
        <v>21</v>
      </c>
      <c r="K845" t="s">
        <v>22</v>
      </c>
      <c r="L845" s="8">
        <f t="shared" si="54"/>
        <v>43338.208333333328</v>
      </c>
      <c r="M845">
        <v>1535259600</v>
      </c>
      <c r="N845" s="8">
        <f t="shared" si="55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 s="4">
        <f t="shared" si="53"/>
        <v>1.0746541671430205E-2</v>
      </c>
      <c r="I846">
        <v>94</v>
      </c>
      <c r="J846" t="s">
        <v>21</v>
      </c>
      <c r="K846" t="s">
        <v>22</v>
      </c>
      <c r="L846" s="8">
        <f t="shared" si="54"/>
        <v>40930.25</v>
      </c>
      <c r="M846">
        <v>1327212000</v>
      </c>
      <c r="N846" s="8">
        <f t="shared" si="55"/>
        <v>40933.25</v>
      </c>
      <c r="O846">
        <v>1327471200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 s="4">
        <f t="shared" si="53"/>
        <v>9.8054125297819487E-3</v>
      </c>
      <c r="I847">
        <v>1354</v>
      </c>
      <c r="J847" t="s">
        <v>40</v>
      </c>
      <c r="K847" t="s">
        <v>41</v>
      </c>
      <c r="L847" s="8">
        <f t="shared" si="54"/>
        <v>43235.208333333328</v>
      </c>
      <c r="M847">
        <v>1526360400</v>
      </c>
      <c r="N847" s="8">
        <f t="shared" si="55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 s="4">
        <f t="shared" si="53"/>
        <v>9.4395280235988199E-3</v>
      </c>
      <c r="I848">
        <v>48</v>
      </c>
      <c r="J848" t="s">
        <v>21</v>
      </c>
      <c r="K848" t="s">
        <v>22</v>
      </c>
      <c r="L848" s="8">
        <f t="shared" si="54"/>
        <v>43302.208333333328</v>
      </c>
      <c r="M848">
        <v>1532149200</v>
      </c>
      <c r="N848" s="8">
        <f t="shared" si="55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 s="4">
        <f t="shared" si="53"/>
        <v>9.844281367460175E-3</v>
      </c>
      <c r="I849">
        <v>110</v>
      </c>
      <c r="J849" t="s">
        <v>21</v>
      </c>
      <c r="K849" t="s">
        <v>22</v>
      </c>
      <c r="L849" s="8">
        <f t="shared" si="54"/>
        <v>43107.25</v>
      </c>
      <c r="M849">
        <v>1515304800</v>
      </c>
      <c r="N849" s="8">
        <f t="shared" si="55"/>
        <v>43110.25</v>
      </c>
      <c r="O849">
        <v>1515564000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 s="4">
        <f t="shared" si="53"/>
        <v>1.588034345859108E-2</v>
      </c>
      <c r="I850">
        <v>172</v>
      </c>
      <c r="J850" t="s">
        <v>21</v>
      </c>
      <c r="K850" t="s">
        <v>22</v>
      </c>
      <c r="L850" s="8">
        <f t="shared" si="54"/>
        <v>40341.208333333336</v>
      </c>
      <c r="M850">
        <v>1276318800</v>
      </c>
      <c r="N850" s="8">
        <f t="shared" si="55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 s="4">
        <f t="shared" si="53"/>
        <v>3.4428619490860152E-2</v>
      </c>
      <c r="I851">
        <v>307</v>
      </c>
      <c r="J851" t="s">
        <v>21</v>
      </c>
      <c r="K851" t="s">
        <v>22</v>
      </c>
      <c r="L851" s="8">
        <f t="shared" si="54"/>
        <v>40948.25</v>
      </c>
      <c r="M851">
        <v>1328767200</v>
      </c>
      <c r="N851" s="8">
        <f t="shared" si="55"/>
        <v>40951.25</v>
      </c>
      <c r="O851">
        <v>1329026400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 s="4">
        <f t="shared" si="53"/>
        <v>1</v>
      </c>
      <c r="I852">
        <v>1</v>
      </c>
      <c r="J852" t="s">
        <v>21</v>
      </c>
      <c r="K852" t="s">
        <v>22</v>
      </c>
      <c r="L852" s="8">
        <f t="shared" si="54"/>
        <v>40866.25</v>
      </c>
      <c r="M852">
        <v>1321682400</v>
      </c>
      <c r="N852" s="8">
        <f t="shared" si="55"/>
        <v>40881.25</v>
      </c>
      <c r="O852">
        <v>1322978400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 s="4">
        <f t="shared" si="53"/>
        <v>1.2832852101379532E-2</v>
      </c>
      <c r="I853">
        <v>160</v>
      </c>
      <c r="J853" t="s">
        <v>21</v>
      </c>
      <c r="K853" t="s">
        <v>22</v>
      </c>
      <c r="L853" s="8">
        <f t="shared" si="54"/>
        <v>41031.208333333336</v>
      </c>
      <c r="M853">
        <v>1335934800</v>
      </c>
      <c r="N853" s="8">
        <f t="shared" si="55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 s="4">
        <f t="shared" si="53"/>
        <v>1.2375249500998005E-2</v>
      </c>
      <c r="I854">
        <v>31</v>
      </c>
      <c r="J854" t="s">
        <v>21</v>
      </c>
      <c r="K854" t="s">
        <v>22</v>
      </c>
      <c r="L854" s="8">
        <f t="shared" si="54"/>
        <v>40740.208333333336</v>
      </c>
      <c r="M854">
        <v>1310792400</v>
      </c>
      <c r="N854" s="8">
        <f t="shared" si="55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 s="4">
        <f t="shared" si="53"/>
        <v>1.3156714677763628E-2</v>
      </c>
      <c r="I855">
        <v>1467</v>
      </c>
      <c r="J855" t="s">
        <v>15</v>
      </c>
      <c r="K855" t="s">
        <v>16</v>
      </c>
      <c r="L855" s="8">
        <f t="shared" si="54"/>
        <v>40714.208333333336</v>
      </c>
      <c r="M855">
        <v>1308546000</v>
      </c>
      <c r="N855" s="8">
        <f t="shared" si="55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 s="4">
        <f t="shared" si="53"/>
        <v>1.3699828623481156E-2</v>
      </c>
      <c r="I856">
        <v>2662</v>
      </c>
      <c r="J856" t="s">
        <v>15</v>
      </c>
      <c r="K856" t="s">
        <v>16</v>
      </c>
      <c r="L856" s="8">
        <f t="shared" si="54"/>
        <v>43787.25</v>
      </c>
      <c r="M856">
        <v>1574056800</v>
      </c>
      <c r="N856" s="8">
        <f t="shared" si="55"/>
        <v>43814.25</v>
      </c>
      <c r="O856">
        <v>1576389600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 s="4">
        <f t="shared" si="53"/>
        <v>1.8867924528301886E-2</v>
      </c>
      <c r="I857">
        <v>452</v>
      </c>
      <c r="J857" t="s">
        <v>26</v>
      </c>
      <c r="K857" t="s">
        <v>27</v>
      </c>
      <c r="L857" s="8">
        <f t="shared" si="54"/>
        <v>40712.208333333336</v>
      </c>
      <c r="M857">
        <v>1308373200</v>
      </c>
      <c r="N857" s="8">
        <f t="shared" si="55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 s="4">
        <f t="shared" si="53"/>
        <v>1.8462257536807667E-2</v>
      </c>
      <c r="I858">
        <v>158</v>
      </c>
      <c r="J858" t="s">
        <v>21</v>
      </c>
      <c r="K858" t="s">
        <v>22</v>
      </c>
      <c r="L858" s="8">
        <f t="shared" si="54"/>
        <v>41023.208333333336</v>
      </c>
      <c r="M858">
        <v>1335243600</v>
      </c>
      <c r="N858" s="8">
        <f t="shared" si="55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 s="4">
        <f t="shared" si="53"/>
        <v>3.0352084176446782E-2</v>
      </c>
      <c r="I859">
        <v>225</v>
      </c>
      <c r="J859" t="s">
        <v>98</v>
      </c>
      <c r="K859" t="s">
        <v>99</v>
      </c>
      <c r="L859" s="8">
        <f t="shared" si="54"/>
        <v>40944.25</v>
      </c>
      <c r="M859">
        <v>1328421600</v>
      </c>
      <c r="N859" s="8">
        <f t="shared" si="55"/>
        <v>40967.25</v>
      </c>
      <c r="O859">
        <v>1330408800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 s="4">
        <f t="shared" si="53"/>
        <v>1.259899208063355E-2</v>
      </c>
      <c r="I860">
        <v>35</v>
      </c>
      <c r="J860" t="s">
        <v>21</v>
      </c>
      <c r="K860" t="s">
        <v>22</v>
      </c>
      <c r="L860" s="8">
        <f t="shared" si="54"/>
        <v>43211.208333333328</v>
      </c>
      <c r="M860">
        <v>1524286800</v>
      </c>
      <c r="N860" s="8">
        <f t="shared" si="55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 s="4">
        <f t="shared" si="53"/>
        <v>2.4286815728604472E-2</v>
      </c>
      <c r="I861">
        <v>63</v>
      </c>
      <c r="J861" t="s">
        <v>21</v>
      </c>
      <c r="K861" t="s">
        <v>22</v>
      </c>
      <c r="L861" s="8">
        <f t="shared" si="54"/>
        <v>41334.25</v>
      </c>
      <c r="M861">
        <v>1362117600</v>
      </c>
      <c r="N861" s="8">
        <f t="shared" si="55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 s="4">
        <f t="shared" si="53"/>
        <v>1.2914762567057422E-2</v>
      </c>
      <c r="I862">
        <v>65</v>
      </c>
      <c r="J862" t="s">
        <v>21</v>
      </c>
      <c r="K862" t="s">
        <v>22</v>
      </c>
      <c r="L862" s="8">
        <f t="shared" si="54"/>
        <v>43515.25</v>
      </c>
      <c r="M862">
        <v>1550556000</v>
      </c>
      <c r="N862" s="8">
        <f t="shared" si="55"/>
        <v>43525.25</v>
      </c>
      <c r="O862">
        <v>1551420000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 s="4">
        <f t="shared" si="53"/>
        <v>1.7494901792422454E-2</v>
      </c>
      <c r="I863">
        <v>163</v>
      </c>
      <c r="J863" t="s">
        <v>21</v>
      </c>
      <c r="K863" t="s">
        <v>22</v>
      </c>
      <c r="L863" s="8">
        <f t="shared" si="54"/>
        <v>40258.208333333336</v>
      </c>
      <c r="M863">
        <v>1269147600</v>
      </c>
      <c r="N863" s="8">
        <f t="shared" si="55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 s="4">
        <f t="shared" si="53"/>
        <v>1.2957317073170731E-2</v>
      </c>
      <c r="I864">
        <v>85</v>
      </c>
      <c r="J864" t="s">
        <v>21</v>
      </c>
      <c r="K864" t="s">
        <v>22</v>
      </c>
      <c r="L864" s="8">
        <f t="shared" si="54"/>
        <v>40756.208333333336</v>
      </c>
      <c r="M864">
        <v>1312174800</v>
      </c>
      <c r="N864" s="8">
        <f t="shared" si="55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 s="4">
        <f t="shared" si="53"/>
        <v>4.0073868882733149E-2</v>
      </c>
      <c r="I865">
        <v>217</v>
      </c>
      <c r="J865" t="s">
        <v>21</v>
      </c>
      <c r="K865" t="s">
        <v>22</v>
      </c>
      <c r="L865" s="8">
        <f t="shared" si="54"/>
        <v>42172.208333333328</v>
      </c>
      <c r="M865">
        <v>1434517200</v>
      </c>
      <c r="N865" s="8">
        <f t="shared" si="55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 s="4">
        <f t="shared" si="53"/>
        <v>1.0290183165260341E-2</v>
      </c>
      <c r="I866">
        <v>150</v>
      </c>
      <c r="J866" t="s">
        <v>21</v>
      </c>
      <c r="K866" t="s">
        <v>22</v>
      </c>
      <c r="L866" s="8">
        <f t="shared" si="54"/>
        <v>42601.208333333328</v>
      </c>
      <c r="M866">
        <v>1471582800</v>
      </c>
      <c r="N866" s="8">
        <f t="shared" si="55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 s="4">
        <f t="shared" si="53"/>
        <v>2.1738697139819952E-2</v>
      </c>
      <c r="I867">
        <v>3272</v>
      </c>
      <c r="J867" t="s">
        <v>21</v>
      </c>
      <c r="K867" t="s">
        <v>22</v>
      </c>
      <c r="L867" s="8">
        <f t="shared" si="54"/>
        <v>41897.208333333336</v>
      </c>
      <c r="M867">
        <v>1410757200</v>
      </c>
      <c r="N867" s="8">
        <f t="shared" si="55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 s="4">
        <f t="shared" si="53"/>
        <v>1.1360617369852615E-2</v>
      </c>
      <c r="I868">
        <v>898</v>
      </c>
      <c r="J868" t="s">
        <v>21</v>
      </c>
      <c r="K868" t="s">
        <v>22</v>
      </c>
      <c r="L868" s="8">
        <f t="shared" si="54"/>
        <v>40671.208333333336</v>
      </c>
      <c r="M868">
        <v>1304830800</v>
      </c>
      <c r="N868" s="8">
        <f t="shared" si="55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 s="4">
        <f t="shared" si="53"/>
        <v>3.8476337052712584E-2</v>
      </c>
      <c r="I869">
        <v>300</v>
      </c>
      <c r="J869" t="s">
        <v>21</v>
      </c>
      <c r="K869" t="s">
        <v>22</v>
      </c>
      <c r="L869" s="8">
        <f t="shared" si="54"/>
        <v>43382.208333333328</v>
      </c>
      <c r="M869">
        <v>1539061200</v>
      </c>
      <c r="N869" s="8">
        <f t="shared" si="55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 s="4">
        <f t="shared" si="53"/>
        <v>9.738001391143055E-3</v>
      </c>
      <c r="I870">
        <v>126</v>
      </c>
      <c r="J870" t="s">
        <v>21</v>
      </c>
      <c r="K870" t="s">
        <v>22</v>
      </c>
      <c r="L870" s="8">
        <f t="shared" si="54"/>
        <v>41559.208333333336</v>
      </c>
      <c r="M870">
        <v>1381554000</v>
      </c>
      <c r="N870" s="8">
        <f t="shared" si="55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 s="4">
        <f t="shared" si="53"/>
        <v>1.3706483218678341E-2</v>
      </c>
      <c r="I871">
        <v>526</v>
      </c>
      <c r="J871" t="s">
        <v>21</v>
      </c>
      <c r="K871" t="s">
        <v>22</v>
      </c>
      <c r="L871" s="8">
        <f t="shared" si="54"/>
        <v>40350.208333333336</v>
      </c>
      <c r="M871">
        <v>1277096400</v>
      </c>
      <c r="N871" s="8">
        <f t="shared" si="55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 s="4">
        <f t="shared" si="53"/>
        <v>1.7485549132947979E-2</v>
      </c>
      <c r="I872">
        <v>121</v>
      </c>
      <c r="J872" t="s">
        <v>21</v>
      </c>
      <c r="K872" t="s">
        <v>22</v>
      </c>
      <c r="L872" s="8">
        <f t="shared" si="54"/>
        <v>42240.208333333328</v>
      </c>
      <c r="M872">
        <v>1440392400</v>
      </c>
      <c r="N872" s="8">
        <f t="shared" si="55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 s="4">
        <f t="shared" si="53"/>
        <v>1.1902807420784764E-2</v>
      </c>
      <c r="I873">
        <v>2320</v>
      </c>
      <c r="J873" t="s">
        <v>21</v>
      </c>
      <c r="K873" t="s">
        <v>22</v>
      </c>
      <c r="L873" s="8">
        <f t="shared" si="54"/>
        <v>43040.208333333328</v>
      </c>
      <c r="M873">
        <v>1509512400</v>
      </c>
      <c r="N873" s="8">
        <f t="shared" si="55"/>
        <v>43058.25</v>
      </c>
      <c r="O873">
        <v>1511071200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 s="4">
        <f t="shared" si="53"/>
        <v>1.0135135135135136E-2</v>
      </c>
      <c r="I874">
        <v>81</v>
      </c>
      <c r="J874" t="s">
        <v>26</v>
      </c>
      <c r="K874" t="s">
        <v>27</v>
      </c>
      <c r="L874" s="8">
        <f t="shared" si="54"/>
        <v>43346.208333333328</v>
      </c>
      <c r="M874">
        <v>1535950800</v>
      </c>
      <c r="N874" s="8">
        <f t="shared" si="55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 s="4">
        <f t="shared" si="53"/>
        <v>2.3805318665791997E-2</v>
      </c>
      <c r="I875">
        <v>1887</v>
      </c>
      <c r="J875" t="s">
        <v>21</v>
      </c>
      <c r="K875" t="s">
        <v>22</v>
      </c>
      <c r="L875" s="8">
        <f t="shared" si="54"/>
        <v>41647.25</v>
      </c>
      <c r="M875">
        <v>1389160800</v>
      </c>
      <c r="N875" s="8">
        <f t="shared" si="55"/>
        <v>41652.25</v>
      </c>
      <c r="O875">
        <v>1389592800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 s="4">
        <f t="shared" si="53"/>
        <v>3.1247311211173891E-2</v>
      </c>
      <c r="I876">
        <v>4358</v>
      </c>
      <c r="J876" t="s">
        <v>21</v>
      </c>
      <c r="K876" t="s">
        <v>22</v>
      </c>
      <c r="L876" s="8">
        <f t="shared" si="54"/>
        <v>40291.208333333336</v>
      </c>
      <c r="M876">
        <v>1271998800</v>
      </c>
      <c r="N876" s="8">
        <f t="shared" si="55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 s="4">
        <f t="shared" si="53"/>
        <v>1.2259835315645014E-2</v>
      </c>
      <c r="I877">
        <v>67</v>
      </c>
      <c r="J877" t="s">
        <v>21</v>
      </c>
      <c r="K877" t="s">
        <v>22</v>
      </c>
      <c r="L877" s="8">
        <f t="shared" si="54"/>
        <v>40556.25</v>
      </c>
      <c r="M877">
        <v>1294898400</v>
      </c>
      <c r="N877" s="8">
        <f t="shared" si="55"/>
        <v>40557.25</v>
      </c>
      <c r="O877">
        <v>1294984800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 s="4">
        <f t="shared" si="53"/>
        <v>2.700142112742776E-2</v>
      </c>
      <c r="I878">
        <v>57</v>
      </c>
      <c r="J878" t="s">
        <v>15</v>
      </c>
      <c r="K878" t="s">
        <v>16</v>
      </c>
      <c r="L878" s="8">
        <f t="shared" si="54"/>
        <v>43624.208333333328</v>
      </c>
      <c r="M878">
        <v>1559970000</v>
      </c>
      <c r="N878" s="8">
        <f t="shared" si="55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 s="4">
        <f t="shared" si="53"/>
        <v>9.7055943393246358E-3</v>
      </c>
      <c r="I879">
        <v>1229</v>
      </c>
      <c r="J879" t="s">
        <v>21</v>
      </c>
      <c r="K879" t="s">
        <v>22</v>
      </c>
      <c r="L879" s="8">
        <f t="shared" si="54"/>
        <v>42577.208333333328</v>
      </c>
      <c r="M879">
        <v>1469509200</v>
      </c>
      <c r="N879" s="8">
        <f t="shared" si="55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 s="4">
        <f t="shared" si="53"/>
        <v>1.1857707509881422E-2</v>
      </c>
      <c r="I880">
        <v>12</v>
      </c>
      <c r="J880" t="s">
        <v>107</v>
      </c>
      <c r="K880" t="s">
        <v>108</v>
      </c>
      <c r="L880" s="8">
        <f t="shared" si="54"/>
        <v>43845.25</v>
      </c>
      <c r="M880">
        <v>1579068000</v>
      </c>
      <c r="N880" s="8">
        <f t="shared" si="55"/>
        <v>43869.25</v>
      </c>
      <c r="O880">
        <v>1581141600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 s="4">
        <f t="shared" si="53"/>
        <v>9.7462302317028321E-3</v>
      </c>
      <c r="I881">
        <v>53</v>
      </c>
      <c r="J881" t="s">
        <v>21</v>
      </c>
      <c r="K881" t="s">
        <v>22</v>
      </c>
      <c r="L881" s="8">
        <f t="shared" si="54"/>
        <v>42788.25</v>
      </c>
      <c r="M881">
        <v>1487743200</v>
      </c>
      <c r="N881" s="8">
        <f t="shared" si="55"/>
        <v>42797.25</v>
      </c>
      <c r="O881">
        <v>1488520800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 s="4">
        <f t="shared" si="53"/>
        <v>1.2501229926307995E-2</v>
      </c>
      <c r="I882">
        <v>2414</v>
      </c>
      <c r="J882" t="s">
        <v>21</v>
      </c>
      <c r="K882" t="s">
        <v>22</v>
      </c>
      <c r="L882" s="8">
        <f t="shared" si="54"/>
        <v>43667.208333333328</v>
      </c>
      <c r="M882">
        <v>1563685200</v>
      </c>
      <c r="N882" s="8">
        <f t="shared" si="55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 s="4">
        <f t="shared" si="53"/>
        <v>1.4274435496605084E-2</v>
      </c>
      <c r="I883">
        <v>452</v>
      </c>
      <c r="J883" t="s">
        <v>21</v>
      </c>
      <c r="K883" t="s">
        <v>22</v>
      </c>
      <c r="L883" s="8">
        <f t="shared" si="54"/>
        <v>42194.208333333328</v>
      </c>
      <c r="M883">
        <v>1436418000</v>
      </c>
      <c r="N883" s="8">
        <f t="shared" si="55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 s="4">
        <f t="shared" si="53"/>
        <v>2.7027027027027029E-2</v>
      </c>
      <c r="I884">
        <v>80</v>
      </c>
      <c r="J884" t="s">
        <v>21</v>
      </c>
      <c r="K884" t="s">
        <v>22</v>
      </c>
      <c r="L884" s="8">
        <f t="shared" si="54"/>
        <v>42025.25</v>
      </c>
      <c r="M884">
        <v>1421820000</v>
      </c>
      <c r="N884" s="8">
        <f t="shared" si="55"/>
        <v>42029.25</v>
      </c>
      <c r="O884">
        <v>1422165600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 s="4">
        <f t="shared" si="53"/>
        <v>2.3859562368648782E-2</v>
      </c>
      <c r="I885">
        <v>193</v>
      </c>
      <c r="J885" t="s">
        <v>21</v>
      </c>
      <c r="K885" t="s">
        <v>22</v>
      </c>
      <c r="L885" s="8">
        <f t="shared" si="54"/>
        <v>40323.208333333336</v>
      </c>
      <c r="M885">
        <v>1274763600</v>
      </c>
      <c r="N885" s="8">
        <f t="shared" si="55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 s="4">
        <f t="shared" si="53"/>
        <v>1.7243586227074077E-2</v>
      </c>
      <c r="I886">
        <v>1886</v>
      </c>
      <c r="J886" t="s">
        <v>21</v>
      </c>
      <c r="K886" t="s">
        <v>22</v>
      </c>
      <c r="L886" s="8">
        <f t="shared" si="54"/>
        <v>41763.208333333336</v>
      </c>
      <c r="M886">
        <v>1399179600</v>
      </c>
      <c r="N886" s="8">
        <f t="shared" si="55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 s="4">
        <f t="shared" si="53"/>
        <v>2.4424612494128698E-2</v>
      </c>
      <c r="I887">
        <v>52</v>
      </c>
      <c r="J887" t="s">
        <v>21</v>
      </c>
      <c r="K887" t="s">
        <v>22</v>
      </c>
      <c r="L887" s="8">
        <f t="shared" si="54"/>
        <v>40335.208333333336</v>
      </c>
      <c r="M887">
        <v>1275800400</v>
      </c>
      <c r="N887" s="8">
        <f t="shared" si="55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 s="4">
        <f t="shared" si="53"/>
        <v>1.4286273435359506E-2</v>
      </c>
      <c r="I888">
        <v>1825</v>
      </c>
      <c r="J888" t="s">
        <v>21</v>
      </c>
      <c r="K888" t="s">
        <v>22</v>
      </c>
      <c r="L888" s="8">
        <f t="shared" si="54"/>
        <v>40416.208333333336</v>
      </c>
      <c r="M888">
        <v>1282798800</v>
      </c>
      <c r="N888" s="8">
        <f t="shared" si="55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 s="4">
        <f t="shared" si="53"/>
        <v>1.3543031891655745E-2</v>
      </c>
      <c r="I889">
        <v>31</v>
      </c>
      <c r="J889" t="s">
        <v>21</v>
      </c>
      <c r="K889" t="s">
        <v>22</v>
      </c>
      <c r="L889" s="8">
        <f t="shared" si="54"/>
        <v>42202.208333333328</v>
      </c>
      <c r="M889">
        <v>1437109200</v>
      </c>
      <c r="N889" s="8">
        <f t="shared" si="55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 s="4">
        <f t="shared" si="53"/>
        <v>2.3821258419582717E-2</v>
      </c>
      <c r="I890">
        <v>290</v>
      </c>
      <c r="J890" t="s">
        <v>21</v>
      </c>
      <c r="K890" t="s">
        <v>22</v>
      </c>
      <c r="L890" s="8">
        <f t="shared" si="54"/>
        <v>42836.208333333328</v>
      </c>
      <c r="M890">
        <v>1491886800</v>
      </c>
      <c r="N890" s="8">
        <f t="shared" si="55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 s="4">
        <f t="shared" si="53"/>
        <v>1.2831299957930165E-2</v>
      </c>
      <c r="I891">
        <v>122</v>
      </c>
      <c r="J891" t="s">
        <v>21</v>
      </c>
      <c r="K891" t="s">
        <v>22</v>
      </c>
      <c r="L891" s="8">
        <f t="shared" si="54"/>
        <v>41710.208333333336</v>
      </c>
      <c r="M891">
        <v>1394600400</v>
      </c>
      <c r="N891" s="8">
        <f t="shared" si="55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 s="4">
        <f t="shared" si="53"/>
        <v>9.4322068155714821E-3</v>
      </c>
      <c r="I892">
        <v>1470</v>
      </c>
      <c r="J892" t="s">
        <v>21</v>
      </c>
      <c r="K892" t="s">
        <v>22</v>
      </c>
      <c r="L892" s="8">
        <f t="shared" si="54"/>
        <v>43640.208333333328</v>
      </c>
      <c r="M892">
        <v>1561352400</v>
      </c>
      <c r="N892" s="8">
        <f t="shared" si="55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 s="4">
        <f t="shared" si="53"/>
        <v>2.1268368136117557E-2</v>
      </c>
      <c r="I893">
        <v>165</v>
      </c>
      <c r="J893" t="s">
        <v>15</v>
      </c>
      <c r="K893" t="s">
        <v>16</v>
      </c>
      <c r="L893" s="8">
        <f t="shared" si="54"/>
        <v>40880.25</v>
      </c>
      <c r="M893">
        <v>1322892000</v>
      </c>
      <c r="N893" s="8">
        <f t="shared" si="55"/>
        <v>40924.25</v>
      </c>
      <c r="O893">
        <v>1326693600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 s="4">
        <f t="shared" si="53"/>
        <v>1.315504156125768E-2</v>
      </c>
      <c r="I894">
        <v>182</v>
      </c>
      <c r="J894" t="s">
        <v>21</v>
      </c>
      <c r="K894" t="s">
        <v>22</v>
      </c>
      <c r="L894" s="8">
        <f t="shared" si="54"/>
        <v>40319.208333333336</v>
      </c>
      <c r="M894">
        <v>1274418000</v>
      </c>
      <c r="N894" s="8">
        <f t="shared" si="55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 s="4">
        <f t="shared" si="53"/>
        <v>1.8477251624883936E-2</v>
      </c>
      <c r="I895">
        <v>199</v>
      </c>
      <c r="J895" t="s">
        <v>107</v>
      </c>
      <c r="K895" t="s">
        <v>108</v>
      </c>
      <c r="L895" s="8">
        <f t="shared" si="54"/>
        <v>42170.208333333328</v>
      </c>
      <c r="M895">
        <v>1434344400</v>
      </c>
      <c r="N895" s="8">
        <f t="shared" si="55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 s="4">
        <f t="shared" si="53"/>
        <v>1.7456359102244388E-2</v>
      </c>
      <c r="I896">
        <v>56</v>
      </c>
      <c r="J896" t="s">
        <v>40</v>
      </c>
      <c r="K896" t="s">
        <v>41</v>
      </c>
      <c r="L896" s="8">
        <f t="shared" si="54"/>
        <v>41466.208333333336</v>
      </c>
      <c r="M896">
        <v>1373518800</v>
      </c>
      <c r="N896" s="8">
        <f t="shared" si="55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 s="4">
        <f t="shared" si="53"/>
        <v>9.6326971552034568E-3</v>
      </c>
      <c r="I897">
        <v>107</v>
      </c>
      <c r="J897" t="s">
        <v>21</v>
      </c>
      <c r="K897" t="s">
        <v>22</v>
      </c>
      <c r="L897" s="8">
        <f t="shared" si="54"/>
        <v>43134.25</v>
      </c>
      <c r="M897">
        <v>1517637600</v>
      </c>
      <c r="N897" s="8">
        <f t="shared" si="55"/>
        <v>43143.25</v>
      </c>
      <c r="O897">
        <v>1518415200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 s="4">
        <f t="shared" si="53"/>
        <v>9.5214493471937802E-3</v>
      </c>
      <c r="I898">
        <v>1460</v>
      </c>
      <c r="J898" t="s">
        <v>26</v>
      </c>
      <c r="K898" t="s">
        <v>27</v>
      </c>
      <c r="L898" s="8">
        <f t="shared" si="54"/>
        <v>40738.208333333336</v>
      </c>
      <c r="M898">
        <v>1310619600</v>
      </c>
      <c r="N898" s="8">
        <f t="shared" si="55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E899/D899*100</f>
        <v>27.693181818181817</v>
      </c>
      <c r="G899" t="s">
        <v>14</v>
      </c>
      <c r="H899" s="4">
        <f t="shared" ref="H899:H962" si="57">IFERROR(I899/E899,0)</f>
        <v>1.107919573245794E-2</v>
      </c>
      <c r="I899">
        <v>27</v>
      </c>
      <c r="J899" t="s">
        <v>21</v>
      </c>
      <c r="K899" t="s">
        <v>22</v>
      </c>
      <c r="L899" s="8">
        <f t="shared" ref="L899:L962" si="58">(((M899/60)/60)/24)+DATE(1970,1,1)</f>
        <v>43583.208333333328</v>
      </c>
      <c r="M899">
        <v>1556427600</v>
      </c>
      <c r="N899" s="8">
        <f t="shared" ref="N899:N962" si="59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 s="4">
        <f t="shared" si="57"/>
        <v>1.2990605483503739E-2</v>
      </c>
      <c r="I900">
        <v>1221</v>
      </c>
      <c r="J900" t="s">
        <v>21</v>
      </c>
      <c r="K900" t="s">
        <v>22</v>
      </c>
      <c r="L900" s="8">
        <f t="shared" si="58"/>
        <v>43815.25</v>
      </c>
      <c r="M900">
        <v>1576476000</v>
      </c>
      <c r="N900" s="8">
        <f t="shared" si="59"/>
        <v>43821.25</v>
      </c>
      <c r="O900">
        <v>1576994400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 s="4">
        <f t="shared" si="57"/>
        <v>9.7464342313787634E-3</v>
      </c>
      <c r="I901">
        <v>123</v>
      </c>
      <c r="J901" t="s">
        <v>98</v>
      </c>
      <c r="K901" t="s">
        <v>99</v>
      </c>
      <c r="L901" s="8">
        <f t="shared" si="58"/>
        <v>41554.208333333336</v>
      </c>
      <c r="M901">
        <v>1381122000</v>
      </c>
      <c r="N901" s="8">
        <f t="shared" si="59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 s="4">
        <f t="shared" si="57"/>
        <v>0.5</v>
      </c>
      <c r="I902">
        <v>1</v>
      </c>
      <c r="J902" t="s">
        <v>21</v>
      </c>
      <c r="K902" t="s">
        <v>22</v>
      </c>
      <c r="L902" s="8">
        <f t="shared" si="58"/>
        <v>41901.208333333336</v>
      </c>
      <c r="M902">
        <v>1411102800</v>
      </c>
      <c r="N902" s="8">
        <f t="shared" si="59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 s="4">
        <f t="shared" si="57"/>
        <v>1.8179739309398583E-2</v>
      </c>
      <c r="I903">
        <v>159</v>
      </c>
      <c r="J903" t="s">
        <v>21</v>
      </c>
      <c r="K903" t="s">
        <v>22</v>
      </c>
      <c r="L903" s="8">
        <f t="shared" si="58"/>
        <v>43298.208333333328</v>
      </c>
      <c r="M903">
        <v>1531803600</v>
      </c>
      <c r="N903" s="8">
        <f t="shared" si="59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 s="4">
        <f t="shared" si="57"/>
        <v>3.1126202603282398E-2</v>
      </c>
      <c r="I904">
        <v>110</v>
      </c>
      <c r="J904" t="s">
        <v>21</v>
      </c>
      <c r="K904" t="s">
        <v>22</v>
      </c>
      <c r="L904" s="8">
        <f t="shared" si="58"/>
        <v>42399.25</v>
      </c>
      <c r="M904">
        <v>1454133600</v>
      </c>
      <c r="N904" s="8">
        <f t="shared" si="59"/>
        <v>42441.25</v>
      </c>
      <c r="O904">
        <v>1457762400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 s="4">
        <f t="shared" si="57"/>
        <v>1.9746121297602257E-2</v>
      </c>
      <c r="I905">
        <v>14</v>
      </c>
      <c r="J905" t="s">
        <v>21</v>
      </c>
      <c r="K905" t="s">
        <v>22</v>
      </c>
      <c r="L905" s="8">
        <f t="shared" si="58"/>
        <v>41034.208333333336</v>
      </c>
      <c r="M905">
        <v>1336194000</v>
      </c>
      <c r="N905" s="8">
        <f t="shared" si="59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 s="4">
        <f t="shared" si="57"/>
        <v>2.0125786163522012E-2</v>
      </c>
      <c r="I906">
        <v>16</v>
      </c>
      <c r="J906" t="s">
        <v>21</v>
      </c>
      <c r="K906" t="s">
        <v>22</v>
      </c>
      <c r="L906" s="8">
        <f t="shared" si="58"/>
        <v>41186.208333333336</v>
      </c>
      <c r="M906">
        <v>1349326800</v>
      </c>
      <c r="N906" s="8">
        <f t="shared" si="59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 s="4">
        <f t="shared" si="57"/>
        <v>1.821690467001158E-2</v>
      </c>
      <c r="I907">
        <v>236</v>
      </c>
      <c r="J907" t="s">
        <v>21</v>
      </c>
      <c r="K907" t="s">
        <v>22</v>
      </c>
      <c r="L907" s="8">
        <f t="shared" si="58"/>
        <v>41536.208333333336</v>
      </c>
      <c r="M907">
        <v>1379566800</v>
      </c>
      <c r="N907" s="8">
        <f t="shared" si="59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 s="4">
        <f t="shared" si="57"/>
        <v>2.1307452030343597E-2</v>
      </c>
      <c r="I908">
        <v>191</v>
      </c>
      <c r="J908" t="s">
        <v>21</v>
      </c>
      <c r="K908" t="s">
        <v>22</v>
      </c>
      <c r="L908" s="8">
        <f t="shared" si="58"/>
        <v>42868.208333333328</v>
      </c>
      <c r="M908">
        <v>1494651600</v>
      </c>
      <c r="N908" s="8">
        <f t="shared" si="59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 s="4">
        <f t="shared" si="57"/>
        <v>2.2246337493217579E-2</v>
      </c>
      <c r="I909">
        <v>41</v>
      </c>
      <c r="J909" t="s">
        <v>21</v>
      </c>
      <c r="K909" t="s">
        <v>22</v>
      </c>
      <c r="L909" s="8">
        <f t="shared" si="58"/>
        <v>40660.208333333336</v>
      </c>
      <c r="M909">
        <v>1303880400</v>
      </c>
      <c r="N909" s="8">
        <f t="shared" si="59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 s="4">
        <f t="shared" si="57"/>
        <v>3.225912259122591E-2</v>
      </c>
      <c r="I910">
        <v>3934</v>
      </c>
      <c r="J910" t="s">
        <v>21</v>
      </c>
      <c r="K910" t="s">
        <v>22</v>
      </c>
      <c r="L910" s="8">
        <f t="shared" si="58"/>
        <v>41031.208333333336</v>
      </c>
      <c r="M910">
        <v>1335934800</v>
      </c>
      <c r="N910" s="8">
        <f t="shared" si="59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 s="4">
        <f t="shared" si="57"/>
        <v>9.2796659320264468E-3</v>
      </c>
      <c r="I911">
        <v>80</v>
      </c>
      <c r="J911" t="s">
        <v>15</v>
      </c>
      <c r="K911" t="s">
        <v>16</v>
      </c>
      <c r="L911" s="8">
        <f t="shared" si="58"/>
        <v>43255.208333333328</v>
      </c>
      <c r="M911">
        <v>1528088400</v>
      </c>
      <c r="N911" s="8">
        <f t="shared" si="59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 s="4">
        <f t="shared" si="57"/>
        <v>9.7964587125599859E-3</v>
      </c>
      <c r="I912">
        <v>296</v>
      </c>
      <c r="J912" t="s">
        <v>21</v>
      </c>
      <c r="K912" t="s">
        <v>22</v>
      </c>
      <c r="L912" s="8">
        <f t="shared" si="58"/>
        <v>42026.25</v>
      </c>
      <c r="M912">
        <v>1421906400</v>
      </c>
      <c r="N912" s="8">
        <f t="shared" si="59"/>
        <v>42027.25</v>
      </c>
      <c r="O912">
        <v>1421992800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 s="4">
        <f t="shared" si="57"/>
        <v>4.0038131553860823E-2</v>
      </c>
      <c r="I913">
        <v>462</v>
      </c>
      <c r="J913" t="s">
        <v>21</v>
      </c>
      <c r="K913" t="s">
        <v>22</v>
      </c>
      <c r="L913" s="8">
        <f t="shared" si="58"/>
        <v>43717.208333333328</v>
      </c>
      <c r="M913">
        <v>1568005200</v>
      </c>
      <c r="N913" s="8">
        <f t="shared" si="59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 s="4">
        <f t="shared" si="57"/>
        <v>1.2508735150244584E-2</v>
      </c>
      <c r="I914">
        <v>179</v>
      </c>
      <c r="J914" t="s">
        <v>21</v>
      </c>
      <c r="K914" t="s">
        <v>22</v>
      </c>
      <c r="L914" s="8">
        <f t="shared" si="58"/>
        <v>41157.208333333336</v>
      </c>
      <c r="M914">
        <v>1346821200</v>
      </c>
      <c r="N914" s="8">
        <f t="shared" si="59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 s="4">
        <f t="shared" si="57"/>
        <v>1.4717469608284557E-2</v>
      </c>
      <c r="I915">
        <v>523</v>
      </c>
      <c r="J915" t="s">
        <v>26</v>
      </c>
      <c r="K915" t="s">
        <v>27</v>
      </c>
      <c r="L915" s="8">
        <f t="shared" si="58"/>
        <v>43597.208333333328</v>
      </c>
      <c r="M915">
        <v>1557637200</v>
      </c>
      <c r="N915" s="8">
        <f t="shared" si="59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 s="4">
        <f t="shared" si="57"/>
        <v>3.8356909684439611E-2</v>
      </c>
      <c r="I916">
        <v>141</v>
      </c>
      <c r="J916" t="s">
        <v>40</v>
      </c>
      <c r="K916" t="s">
        <v>41</v>
      </c>
      <c r="L916" s="8">
        <f t="shared" si="58"/>
        <v>41490.208333333336</v>
      </c>
      <c r="M916">
        <v>1375592400</v>
      </c>
      <c r="N916" s="8">
        <f t="shared" si="59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 s="4">
        <f t="shared" si="57"/>
        <v>9.5235178833904949E-3</v>
      </c>
      <c r="I917">
        <v>1866</v>
      </c>
      <c r="J917" t="s">
        <v>40</v>
      </c>
      <c r="K917" t="s">
        <v>41</v>
      </c>
      <c r="L917" s="8">
        <f t="shared" si="58"/>
        <v>42976.208333333328</v>
      </c>
      <c r="M917">
        <v>1503982800</v>
      </c>
      <c r="N917" s="8">
        <f t="shared" si="59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 s="4">
        <f t="shared" si="57"/>
        <v>3.8719285182427399E-2</v>
      </c>
      <c r="I918">
        <v>52</v>
      </c>
      <c r="J918" t="s">
        <v>21</v>
      </c>
      <c r="K918" t="s">
        <v>22</v>
      </c>
      <c r="L918" s="8">
        <f t="shared" si="58"/>
        <v>41991.25</v>
      </c>
      <c r="M918">
        <v>1418882400</v>
      </c>
      <c r="N918" s="8">
        <f t="shared" si="59"/>
        <v>42000.25</v>
      </c>
      <c r="O918">
        <v>1419660000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 s="4">
        <f t="shared" si="57"/>
        <v>1.2875536480686695E-2</v>
      </c>
      <c r="I919">
        <v>27</v>
      </c>
      <c r="J919" t="s">
        <v>40</v>
      </c>
      <c r="K919" t="s">
        <v>41</v>
      </c>
      <c r="L919" s="8">
        <f t="shared" si="58"/>
        <v>40722.208333333336</v>
      </c>
      <c r="M919">
        <v>1309237200</v>
      </c>
      <c r="N919" s="8">
        <f t="shared" si="59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 s="4">
        <f t="shared" si="57"/>
        <v>1.7292983039574328E-2</v>
      </c>
      <c r="I920">
        <v>156</v>
      </c>
      <c r="J920" t="s">
        <v>98</v>
      </c>
      <c r="K920" t="s">
        <v>99</v>
      </c>
      <c r="L920" s="8">
        <f t="shared" si="58"/>
        <v>41117.208333333336</v>
      </c>
      <c r="M920">
        <v>1343365200</v>
      </c>
      <c r="N920" s="8">
        <f t="shared" si="59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 s="4">
        <f t="shared" si="57"/>
        <v>1.0757829309108296E-2</v>
      </c>
      <c r="I921">
        <v>225</v>
      </c>
      <c r="J921" t="s">
        <v>26</v>
      </c>
      <c r="K921" t="s">
        <v>27</v>
      </c>
      <c r="L921" s="8">
        <f t="shared" si="58"/>
        <v>43022.208333333328</v>
      </c>
      <c r="M921">
        <v>1507957200</v>
      </c>
      <c r="N921" s="8">
        <f t="shared" si="59"/>
        <v>43054.25</v>
      </c>
      <c r="O921">
        <v>1510725600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 s="4">
        <f t="shared" si="57"/>
        <v>2.635386523356759E-2</v>
      </c>
      <c r="I922">
        <v>255</v>
      </c>
      <c r="J922" t="s">
        <v>21</v>
      </c>
      <c r="K922" t="s">
        <v>22</v>
      </c>
      <c r="L922" s="8">
        <f t="shared" si="58"/>
        <v>43503.25</v>
      </c>
      <c r="M922">
        <v>1549519200</v>
      </c>
      <c r="N922" s="8">
        <f t="shared" si="59"/>
        <v>43523.25</v>
      </c>
      <c r="O922">
        <v>1551247200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 s="4">
        <f t="shared" si="57"/>
        <v>3.1404958677685953E-2</v>
      </c>
      <c r="I923">
        <v>38</v>
      </c>
      <c r="J923" t="s">
        <v>21</v>
      </c>
      <c r="K923" t="s">
        <v>22</v>
      </c>
      <c r="L923" s="8">
        <f t="shared" si="58"/>
        <v>40951.25</v>
      </c>
      <c r="M923">
        <v>1329026400</v>
      </c>
      <c r="N923" s="8">
        <f t="shared" si="59"/>
        <v>40965.25</v>
      </c>
      <c r="O923">
        <v>1330236000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 s="4">
        <f t="shared" si="57"/>
        <v>2.5000000000000001E-2</v>
      </c>
      <c r="I924">
        <v>2261</v>
      </c>
      <c r="J924" t="s">
        <v>21</v>
      </c>
      <c r="K924" t="s">
        <v>22</v>
      </c>
      <c r="L924" s="8">
        <f t="shared" si="58"/>
        <v>43443.25</v>
      </c>
      <c r="M924">
        <v>1544335200</v>
      </c>
      <c r="N924" s="8">
        <f t="shared" si="59"/>
        <v>43452.25</v>
      </c>
      <c r="O924">
        <v>1545112800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 s="4">
        <f t="shared" si="57"/>
        <v>9.8911968348170121E-3</v>
      </c>
      <c r="I925">
        <v>40</v>
      </c>
      <c r="J925" t="s">
        <v>21</v>
      </c>
      <c r="K925" t="s">
        <v>22</v>
      </c>
      <c r="L925" s="8">
        <f t="shared" si="58"/>
        <v>40373.208333333336</v>
      </c>
      <c r="M925">
        <v>1279083600</v>
      </c>
      <c r="N925" s="8">
        <f t="shared" si="59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 s="4">
        <f t="shared" si="57"/>
        <v>1.1903771347741976E-2</v>
      </c>
      <c r="I926">
        <v>2289</v>
      </c>
      <c r="J926" t="s">
        <v>107</v>
      </c>
      <c r="K926" t="s">
        <v>108</v>
      </c>
      <c r="L926" s="8">
        <f t="shared" si="58"/>
        <v>43769.208333333328</v>
      </c>
      <c r="M926">
        <v>1572498000</v>
      </c>
      <c r="N926" s="8">
        <f t="shared" si="59"/>
        <v>43780.25</v>
      </c>
      <c r="O926">
        <v>1573452000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 s="4">
        <f t="shared" si="57"/>
        <v>9.6697411484677181E-3</v>
      </c>
      <c r="I927">
        <v>65</v>
      </c>
      <c r="J927" t="s">
        <v>21</v>
      </c>
      <c r="K927" t="s">
        <v>22</v>
      </c>
      <c r="L927" s="8">
        <f t="shared" si="58"/>
        <v>43000.208333333328</v>
      </c>
      <c r="M927">
        <v>1506056400</v>
      </c>
      <c r="N927" s="8">
        <f t="shared" si="59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 s="4">
        <f t="shared" si="57"/>
        <v>9.5117311350665819E-3</v>
      </c>
      <c r="I928">
        <v>15</v>
      </c>
      <c r="J928" t="s">
        <v>21</v>
      </c>
      <c r="K928" t="s">
        <v>22</v>
      </c>
      <c r="L928" s="8">
        <f t="shared" si="58"/>
        <v>42502.208333333328</v>
      </c>
      <c r="M928">
        <v>1463029200</v>
      </c>
      <c r="N928" s="8">
        <f t="shared" si="59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 s="4">
        <f t="shared" si="57"/>
        <v>1.1208724628900333E-2</v>
      </c>
      <c r="I929">
        <v>37</v>
      </c>
      <c r="J929" t="s">
        <v>21</v>
      </c>
      <c r="K929" t="s">
        <v>22</v>
      </c>
      <c r="L929" s="8">
        <f t="shared" si="58"/>
        <v>41102.208333333336</v>
      </c>
      <c r="M929">
        <v>1342069200</v>
      </c>
      <c r="N929" s="8">
        <f t="shared" si="59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 s="4">
        <f t="shared" si="57"/>
        <v>1.9232531850539244E-2</v>
      </c>
      <c r="I930">
        <v>3777</v>
      </c>
      <c r="J930" t="s">
        <v>107</v>
      </c>
      <c r="K930" t="s">
        <v>108</v>
      </c>
      <c r="L930" s="8">
        <f t="shared" si="58"/>
        <v>41637.25</v>
      </c>
      <c r="M930">
        <v>1388296800</v>
      </c>
      <c r="N930" s="8">
        <f t="shared" si="59"/>
        <v>41646.25</v>
      </c>
      <c r="O930">
        <v>1389074400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 s="4">
        <f t="shared" si="57"/>
        <v>1.5394912985274432E-2</v>
      </c>
      <c r="I931">
        <v>184</v>
      </c>
      <c r="J931" t="s">
        <v>40</v>
      </c>
      <c r="K931" t="s">
        <v>41</v>
      </c>
      <c r="L931" s="8">
        <f t="shared" si="58"/>
        <v>42858.208333333328</v>
      </c>
      <c r="M931">
        <v>1493787600</v>
      </c>
      <c r="N931" s="8">
        <f t="shared" si="59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 s="4">
        <f t="shared" si="57"/>
        <v>2.1628498727735368E-2</v>
      </c>
      <c r="I932">
        <v>85</v>
      </c>
      <c r="J932" t="s">
        <v>21</v>
      </c>
      <c r="K932" t="s">
        <v>22</v>
      </c>
      <c r="L932" s="8">
        <f t="shared" si="58"/>
        <v>42060.25</v>
      </c>
      <c r="M932">
        <v>1424844000</v>
      </c>
      <c r="N932" s="8">
        <f t="shared" si="59"/>
        <v>42067.25</v>
      </c>
      <c r="O932">
        <v>1425448800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 s="4">
        <f t="shared" si="57"/>
        <v>1.9549659626461862E-2</v>
      </c>
      <c r="I933">
        <v>112</v>
      </c>
      <c r="J933" t="s">
        <v>21</v>
      </c>
      <c r="K933" t="s">
        <v>22</v>
      </c>
      <c r="L933" s="8">
        <f t="shared" si="58"/>
        <v>41818.208333333336</v>
      </c>
      <c r="M933">
        <v>1403931600</v>
      </c>
      <c r="N933" s="8">
        <f t="shared" si="59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 s="4">
        <f t="shared" si="57"/>
        <v>2.9490067581404874E-2</v>
      </c>
      <c r="I934">
        <v>144</v>
      </c>
      <c r="J934" t="s">
        <v>21</v>
      </c>
      <c r="K934" t="s">
        <v>22</v>
      </c>
      <c r="L934" s="8">
        <f t="shared" si="58"/>
        <v>41709.208333333336</v>
      </c>
      <c r="M934">
        <v>1394514000</v>
      </c>
      <c r="N934" s="8">
        <f t="shared" si="59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 s="4">
        <f t="shared" si="57"/>
        <v>1.0867639916578579E-2</v>
      </c>
      <c r="I935">
        <v>1902</v>
      </c>
      <c r="J935" t="s">
        <v>21</v>
      </c>
      <c r="K935" t="s">
        <v>22</v>
      </c>
      <c r="L935" s="8">
        <f t="shared" si="58"/>
        <v>41372.208333333336</v>
      </c>
      <c r="M935">
        <v>1365397200</v>
      </c>
      <c r="N935" s="8">
        <f t="shared" si="59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 s="4">
        <f t="shared" si="57"/>
        <v>9.3085106382978719E-3</v>
      </c>
      <c r="I936">
        <v>105</v>
      </c>
      <c r="J936" t="s">
        <v>21</v>
      </c>
      <c r="K936" t="s">
        <v>22</v>
      </c>
      <c r="L936" s="8">
        <f t="shared" si="58"/>
        <v>42422.25</v>
      </c>
      <c r="M936">
        <v>1456120800</v>
      </c>
      <c r="N936" s="8">
        <f t="shared" si="59"/>
        <v>42428.25</v>
      </c>
      <c r="O936">
        <v>1456639200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 s="4">
        <f t="shared" si="57"/>
        <v>1.3184178985217739E-2</v>
      </c>
      <c r="I937">
        <v>132</v>
      </c>
      <c r="J937" t="s">
        <v>21</v>
      </c>
      <c r="K937" t="s">
        <v>22</v>
      </c>
      <c r="L937" s="8">
        <f t="shared" si="58"/>
        <v>42209.208333333328</v>
      </c>
      <c r="M937">
        <v>1437714000</v>
      </c>
      <c r="N937" s="8">
        <f t="shared" si="59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 s="4">
        <f t="shared" si="57"/>
        <v>1.242603550295858E-2</v>
      </c>
      <c r="I938">
        <v>21</v>
      </c>
      <c r="J938" t="s">
        <v>21</v>
      </c>
      <c r="K938" t="s">
        <v>22</v>
      </c>
      <c r="L938" s="8">
        <f t="shared" si="58"/>
        <v>43668.208333333328</v>
      </c>
      <c r="M938">
        <v>1563771600</v>
      </c>
      <c r="N938" s="8">
        <f t="shared" si="59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 s="4">
        <f t="shared" si="57"/>
        <v>1.1497096276401502E-2</v>
      </c>
      <c r="I939">
        <v>976</v>
      </c>
      <c r="J939" t="s">
        <v>21</v>
      </c>
      <c r="K939" t="s">
        <v>22</v>
      </c>
      <c r="L939" s="8">
        <f t="shared" si="58"/>
        <v>42334.25</v>
      </c>
      <c r="M939">
        <v>1448517600</v>
      </c>
      <c r="N939" s="8">
        <f t="shared" si="59"/>
        <v>42343.25</v>
      </c>
      <c r="O939">
        <v>1449295200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 s="4">
        <f t="shared" si="57"/>
        <v>9.5115426533240854E-3</v>
      </c>
      <c r="I940">
        <v>96</v>
      </c>
      <c r="J940" t="s">
        <v>21</v>
      </c>
      <c r="K940" t="s">
        <v>22</v>
      </c>
      <c r="L940" s="8">
        <f t="shared" si="58"/>
        <v>43263.208333333328</v>
      </c>
      <c r="M940">
        <v>1528779600</v>
      </c>
      <c r="N940" s="8">
        <f t="shared" si="59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 s="4">
        <f t="shared" si="57"/>
        <v>1.7452461578536076E-2</v>
      </c>
      <c r="I941">
        <v>67</v>
      </c>
      <c r="J941" t="s">
        <v>21</v>
      </c>
      <c r="K941" t="s">
        <v>22</v>
      </c>
      <c r="L941" s="8">
        <f t="shared" si="58"/>
        <v>40670.208333333336</v>
      </c>
      <c r="M941">
        <v>1304744400</v>
      </c>
      <c r="N941" s="8">
        <f t="shared" si="59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 s="4">
        <f t="shared" si="57"/>
        <v>1.0712546664502515E-2</v>
      </c>
      <c r="I942">
        <v>66</v>
      </c>
      <c r="J942" t="s">
        <v>15</v>
      </c>
      <c r="K942" t="s">
        <v>16</v>
      </c>
      <c r="L942" s="8">
        <f t="shared" si="58"/>
        <v>41244.25</v>
      </c>
      <c r="M942">
        <v>1354341600</v>
      </c>
      <c r="N942" s="8">
        <f t="shared" si="59"/>
        <v>41266.25</v>
      </c>
      <c r="O942">
        <v>1356242400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 s="4">
        <f t="shared" si="57"/>
        <v>1.3891362422083704E-2</v>
      </c>
      <c r="I943">
        <v>78</v>
      </c>
      <c r="J943" t="s">
        <v>21</v>
      </c>
      <c r="K943" t="s">
        <v>22</v>
      </c>
      <c r="L943" s="8">
        <f t="shared" si="58"/>
        <v>40552.25</v>
      </c>
      <c r="M943">
        <v>1294552800</v>
      </c>
      <c r="N943" s="8">
        <f t="shared" si="59"/>
        <v>40587.25</v>
      </c>
      <c r="O943">
        <v>1297576800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 s="4">
        <f t="shared" si="57"/>
        <v>1.0797743755036261E-2</v>
      </c>
      <c r="I944">
        <v>67</v>
      </c>
      <c r="J944" t="s">
        <v>26</v>
      </c>
      <c r="K944" t="s">
        <v>27</v>
      </c>
      <c r="L944" s="8">
        <f t="shared" si="58"/>
        <v>40568.25</v>
      </c>
      <c r="M944">
        <v>1295935200</v>
      </c>
      <c r="N944" s="8">
        <f t="shared" si="59"/>
        <v>40571.25</v>
      </c>
      <c r="O944">
        <v>1296194400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 s="4">
        <f t="shared" si="57"/>
        <v>9.5246052301779602E-3</v>
      </c>
      <c r="I945">
        <v>114</v>
      </c>
      <c r="J945" t="s">
        <v>21</v>
      </c>
      <c r="K945" t="s">
        <v>22</v>
      </c>
      <c r="L945" s="8">
        <f t="shared" si="58"/>
        <v>41906.208333333336</v>
      </c>
      <c r="M945">
        <v>1411534800</v>
      </c>
      <c r="N945" s="8">
        <f t="shared" si="59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 s="4">
        <f t="shared" si="57"/>
        <v>3.2301645787275853E-2</v>
      </c>
      <c r="I946">
        <v>263</v>
      </c>
      <c r="J946" t="s">
        <v>26</v>
      </c>
      <c r="K946" t="s">
        <v>27</v>
      </c>
      <c r="L946" s="8">
        <f t="shared" si="58"/>
        <v>42776.25</v>
      </c>
      <c r="M946">
        <v>1486706400</v>
      </c>
      <c r="N946" s="8">
        <f t="shared" si="59"/>
        <v>42795.25</v>
      </c>
      <c r="O946">
        <v>1488348000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 s="4">
        <f t="shared" si="57"/>
        <v>3.0301944270226682E-2</v>
      </c>
      <c r="I947">
        <v>1691</v>
      </c>
      <c r="J947" t="s">
        <v>21</v>
      </c>
      <c r="K947" t="s">
        <v>22</v>
      </c>
      <c r="L947" s="8">
        <f t="shared" si="58"/>
        <v>41004.208333333336</v>
      </c>
      <c r="M947">
        <v>1333602000</v>
      </c>
      <c r="N947" s="8">
        <f t="shared" si="59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 s="4">
        <f t="shared" si="57"/>
        <v>1.1878199238745241E-2</v>
      </c>
      <c r="I948">
        <v>181</v>
      </c>
      <c r="J948" t="s">
        <v>21</v>
      </c>
      <c r="K948" t="s">
        <v>22</v>
      </c>
      <c r="L948" s="8">
        <f t="shared" si="58"/>
        <v>40710.208333333336</v>
      </c>
      <c r="M948">
        <v>1308200400</v>
      </c>
      <c r="N948" s="8">
        <f t="shared" si="59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 s="4">
        <f t="shared" si="57"/>
        <v>1.3527575442247659E-2</v>
      </c>
      <c r="I949">
        <v>13</v>
      </c>
      <c r="J949" t="s">
        <v>21</v>
      </c>
      <c r="K949" t="s">
        <v>22</v>
      </c>
      <c r="L949" s="8">
        <f t="shared" si="58"/>
        <v>41908.208333333336</v>
      </c>
      <c r="M949">
        <v>1411707600</v>
      </c>
      <c r="N949" s="8">
        <f t="shared" si="59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 s="4">
        <f t="shared" si="57"/>
        <v>2.7036160865157147E-2</v>
      </c>
      <c r="I950">
        <v>160</v>
      </c>
      <c r="J950" t="s">
        <v>21</v>
      </c>
      <c r="K950" t="s">
        <v>22</v>
      </c>
      <c r="L950" s="8">
        <f t="shared" si="58"/>
        <v>41985.25</v>
      </c>
      <c r="M950">
        <v>1418364000</v>
      </c>
      <c r="N950" s="8">
        <f t="shared" si="59"/>
        <v>41995.25</v>
      </c>
      <c r="O950">
        <v>1419228000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 s="4">
        <f t="shared" si="57"/>
        <v>2.1323529411764706E-2</v>
      </c>
      <c r="I951">
        <v>203</v>
      </c>
      <c r="J951" t="s">
        <v>21</v>
      </c>
      <c r="K951" t="s">
        <v>22</v>
      </c>
      <c r="L951" s="8">
        <f t="shared" si="58"/>
        <v>42112.208333333328</v>
      </c>
      <c r="M951">
        <v>1429333200</v>
      </c>
      <c r="N951" s="8">
        <f t="shared" si="59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 s="4">
        <f t="shared" si="57"/>
        <v>0.2</v>
      </c>
      <c r="I952">
        <v>1</v>
      </c>
      <c r="J952" t="s">
        <v>21</v>
      </c>
      <c r="K952" t="s">
        <v>22</v>
      </c>
      <c r="L952" s="8">
        <f t="shared" si="58"/>
        <v>43571.208333333328</v>
      </c>
      <c r="M952">
        <v>1555390800</v>
      </c>
      <c r="N952" s="8">
        <f t="shared" si="59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 s="4">
        <f t="shared" si="57"/>
        <v>9.8015793179760582E-3</v>
      </c>
      <c r="I953">
        <v>1559</v>
      </c>
      <c r="J953" t="s">
        <v>21</v>
      </c>
      <c r="K953" t="s">
        <v>22</v>
      </c>
      <c r="L953" s="8">
        <f t="shared" si="58"/>
        <v>42730.25</v>
      </c>
      <c r="M953">
        <v>1482732000</v>
      </c>
      <c r="N953" s="8">
        <f t="shared" si="59"/>
        <v>42731.25</v>
      </c>
      <c r="O953">
        <v>1482818400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 s="4">
        <f t="shared" si="57"/>
        <v>2.2218518046417682E-2</v>
      </c>
      <c r="I954">
        <v>2266</v>
      </c>
      <c r="J954" t="s">
        <v>21</v>
      </c>
      <c r="K954" t="s">
        <v>22</v>
      </c>
      <c r="L954" s="8">
        <f t="shared" si="58"/>
        <v>42591.208333333328</v>
      </c>
      <c r="M954">
        <v>1470718800</v>
      </c>
      <c r="N954" s="8">
        <f t="shared" si="59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 s="4">
        <f t="shared" si="57"/>
        <v>1.0606060606060607E-2</v>
      </c>
      <c r="I955">
        <v>21</v>
      </c>
      <c r="J955" t="s">
        <v>21</v>
      </c>
      <c r="K955" t="s">
        <v>22</v>
      </c>
      <c r="L955" s="8">
        <f t="shared" si="58"/>
        <v>42358.25</v>
      </c>
      <c r="M955">
        <v>1450591200</v>
      </c>
      <c r="N955" s="8">
        <f t="shared" si="59"/>
        <v>42394.25</v>
      </c>
      <c r="O955">
        <v>1453701600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 s="4">
        <f t="shared" si="57"/>
        <v>9.898710865561695E-3</v>
      </c>
      <c r="I956">
        <v>1548</v>
      </c>
      <c r="J956" t="s">
        <v>26</v>
      </c>
      <c r="K956" t="s">
        <v>27</v>
      </c>
      <c r="L956" s="8">
        <f t="shared" si="58"/>
        <v>41174.208333333336</v>
      </c>
      <c r="M956">
        <v>1348290000</v>
      </c>
      <c r="N956" s="8">
        <f t="shared" si="59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 s="4">
        <f t="shared" si="57"/>
        <v>1.0305294344969728E-2</v>
      </c>
      <c r="I957">
        <v>80</v>
      </c>
      <c r="J957" t="s">
        <v>21</v>
      </c>
      <c r="K957" t="s">
        <v>22</v>
      </c>
      <c r="L957" s="8">
        <f t="shared" si="58"/>
        <v>41238.25</v>
      </c>
      <c r="M957">
        <v>1353823200</v>
      </c>
      <c r="N957" s="8">
        <f t="shared" si="59"/>
        <v>41240.25</v>
      </c>
      <c r="O957">
        <v>1353996000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 s="4">
        <f t="shared" si="57"/>
        <v>2.3250602274637235E-2</v>
      </c>
      <c r="I958">
        <v>830</v>
      </c>
      <c r="J958" t="s">
        <v>21</v>
      </c>
      <c r="K958" t="s">
        <v>22</v>
      </c>
      <c r="L958" s="8">
        <f t="shared" si="58"/>
        <v>42360.25</v>
      </c>
      <c r="M958">
        <v>1450764000</v>
      </c>
      <c r="N958" s="8">
        <f t="shared" si="59"/>
        <v>42364.25</v>
      </c>
      <c r="O958">
        <v>1451109600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 s="4">
        <f t="shared" si="57"/>
        <v>1.0535628116454882E-2</v>
      </c>
      <c r="I959">
        <v>131</v>
      </c>
      <c r="J959" t="s">
        <v>21</v>
      </c>
      <c r="K959" t="s">
        <v>22</v>
      </c>
      <c r="L959" s="8">
        <f t="shared" si="58"/>
        <v>40955.25</v>
      </c>
      <c r="M959">
        <v>1329372000</v>
      </c>
      <c r="N959" s="8">
        <f t="shared" si="59"/>
        <v>40958.25</v>
      </c>
      <c r="O959">
        <v>1329631200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 s="4">
        <f t="shared" si="57"/>
        <v>1.385967083281772E-2</v>
      </c>
      <c r="I960">
        <v>112</v>
      </c>
      <c r="J960" t="s">
        <v>21</v>
      </c>
      <c r="K960" t="s">
        <v>22</v>
      </c>
      <c r="L960" s="8">
        <f t="shared" si="58"/>
        <v>40350.208333333336</v>
      </c>
      <c r="M960">
        <v>1277096400</v>
      </c>
      <c r="N960" s="8">
        <f t="shared" si="59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 s="4">
        <f t="shared" si="57"/>
        <v>1.9604886140853567E-2</v>
      </c>
      <c r="I961">
        <v>130</v>
      </c>
      <c r="J961" t="s">
        <v>21</v>
      </c>
      <c r="K961" t="s">
        <v>22</v>
      </c>
      <c r="L961" s="8">
        <f t="shared" si="58"/>
        <v>40357.208333333336</v>
      </c>
      <c r="M961">
        <v>1277701200</v>
      </c>
      <c r="N961" s="8">
        <f t="shared" si="59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 s="4">
        <f t="shared" si="57"/>
        <v>1.1757161179991449E-2</v>
      </c>
      <c r="I962">
        <v>55</v>
      </c>
      <c r="J962" t="s">
        <v>21</v>
      </c>
      <c r="K962" t="s">
        <v>22</v>
      </c>
      <c r="L962" s="8">
        <f t="shared" si="58"/>
        <v>42408.25</v>
      </c>
      <c r="M962">
        <v>1454911200</v>
      </c>
      <c r="N962" s="8">
        <f t="shared" si="59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E963/D963*100</f>
        <v>119.29824561403508</v>
      </c>
      <c r="G963" t="s">
        <v>20</v>
      </c>
      <c r="H963" s="4">
        <f t="shared" ref="H963:H1001" si="61">IFERROR(I963/E963,0)</f>
        <v>2.2794117647058822E-2</v>
      </c>
      <c r="I963">
        <v>155</v>
      </c>
      <c r="J963" t="s">
        <v>21</v>
      </c>
      <c r="K963" t="s">
        <v>22</v>
      </c>
      <c r="L963" s="8">
        <f t="shared" ref="L963:L1001" si="62">(((M963/60)/60)/24)+DATE(1970,1,1)</f>
        <v>40591.25</v>
      </c>
      <c r="M963">
        <v>1297922400</v>
      </c>
      <c r="N963" s="8">
        <f t="shared" ref="N963:N1001" si="63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 s="4">
        <f t="shared" si="61"/>
        <v>2.4960120108848644E-2</v>
      </c>
      <c r="I964">
        <v>266</v>
      </c>
      <c r="J964" t="s">
        <v>21</v>
      </c>
      <c r="K964" t="s">
        <v>22</v>
      </c>
      <c r="L964" s="8">
        <f t="shared" si="62"/>
        <v>41592.25</v>
      </c>
      <c r="M964">
        <v>1384408800</v>
      </c>
      <c r="N964" s="8">
        <f t="shared" si="63"/>
        <v>41613.25</v>
      </c>
      <c r="O964">
        <v>1386223200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 s="4">
        <f t="shared" si="61"/>
        <v>2.2813688212927757E-2</v>
      </c>
      <c r="I965">
        <v>114</v>
      </c>
      <c r="J965" t="s">
        <v>107</v>
      </c>
      <c r="K965" t="s">
        <v>108</v>
      </c>
      <c r="L965" s="8">
        <f t="shared" si="62"/>
        <v>40607.25</v>
      </c>
      <c r="M965">
        <v>1299304800</v>
      </c>
      <c r="N965" s="8">
        <f t="shared" si="63"/>
        <v>40613.25</v>
      </c>
      <c r="O965">
        <v>1299823200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 s="4">
        <f t="shared" si="61"/>
        <v>1.1774536615010635E-2</v>
      </c>
      <c r="I966">
        <v>155</v>
      </c>
      <c r="J966" t="s">
        <v>21</v>
      </c>
      <c r="K966" t="s">
        <v>22</v>
      </c>
      <c r="L966" s="8">
        <f t="shared" si="62"/>
        <v>42135.208333333328</v>
      </c>
      <c r="M966">
        <v>1431320400</v>
      </c>
      <c r="N966" s="8">
        <f t="shared" si="63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 s="4">
        <f t="shared" si="61"/>
        <v>2.4350076461592755E-2</v>
      </c>
      <c r="I967">
        <v>207</v>
      </c>
      <c r="J967" t="s">
        <v>40</v>
      </c>
      <c r="K967" t="s">
        <v>41</v>
      </c>
      <c r="L967" s="8">
        <f t="shared" si="62"/>
        <v>40203.25</v>
      </c>
      <c r="M967">
        <v>1264399200</v>
      </c>
      <c r="N967" s="8">
        <f t="shared" si="63"/>
        <v>40243.25</v>
      </c>
      <c r="O967">
        <v>1267855200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 s="4">
        <f t="shared" si="61"/>
        <v>1.8191268191268192E-2</v>
      </c>
      <c r="I968">
        <v>245</v>
      </c>
      <c r="J968" t="s">
        <v>21</v>
      </c>
      <c r="K968" t="s">
        <v>22</v>
      </c>
      <c r="L968" s="8">
        <f t="shared" si="62"/>
        <v>42901.208333333328</v>
      </c>
      <c r="M968">
        <v>1497502800</v>
      </c>
      <c r="N968" s="8">
        <f t="shared" si="63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 s="4">
        <f t="shared" si="61"/>
        <v>1.298519044395648E-2</v>
      </c>
      <c r="I969">
        <v>1573</v>
      </c>
      <c r="J969" t="s">
        <v>21</v>
      </c>
      <c r="K969" t="s">
        <v>22</v>
      </c>
      <c r="L969" s="8">
        <f t="shared" si="62"/>
        <v>41005.208333333336</v>
      </c>
      <c r="M969">
        <v>1333688400</v>
      </c>
      <c r="N969" s="8">
        <f t="shared" si="63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 s="4">
        <f t="shared" si="61"/>
        <v>1.4044597757792288E-2</v>
      </c>
      <c r="I970">
        <v>114</v>
      </c>
      <c r="J970" t="s">
        <v>21</v>
      </c>
      <c r="K970" t="s">
        <v>22</v>
      </c>
      <c r="L970" s="8">
        <f t="shared" si="62"/>
        <v>40544.25</v>
      </c>
      <c r="M970">
        <v>1293861600</v>
      </c>
      <c r="N970" s="8">
        <f t="shared" si="63"/>
        <v>40559.25</v>
      </c>
      <c r="O970">
        <v>1295157600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 s="4">
        <f t="shared" si="61"/>
        <v>1.087719298245614E-2</v>
      </c>
      <c r="I971">
        <v>93</v>
      </c>
      <c r="J971" t="s">
        <v>21</v>
      </c>
      <c r="K971" t="s">
        <v>22</v>
      </c>
      <c r="L971" s="8">
        <f t="shared" si="62"/>
        <v>43821.25</v>
      </c>
      <c r="M971">
        <v>1576994400</v>
      </c>
      <c r="N971" s="8">
        <f t="shared" si="63"/>
        <v>43828.25</v>
      </c>
      <c r="O971">
        <v>1577599200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 s="4">
        <f t="shared" si="61"/>
        <v>1.0301947657781092E-2</v>
      </c>
      <c r="I972">
        <v>594</v>
      </c>
      <c r="J972" t="s">
        <v>21</v>
      </c>
      <c r="K972" t="s">
        <v>22</v>
      </c>
      <c r="L972" s="8">
        <f t="shared" si="62"/>
        <v>40672.208333333336</v>
      </c>
      <c r="M972">
        <v>1304917200</v>
      </c>
      <c r="N972" s="8">
        <f t="shared" si="63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 s="4">
        <f t="shared" si="61"/>
        <v>1.6973125884016973E-2</v>
      </c>
      <c r="I973">
        <v>24</v>
      </c>
      <c r="J973" t="s">
        <v>21</v>
      </c>
      <c r="K973" t="s">
        <v>22</v>
      </c>
      <c r="L973" s="8">
        <f t="shared" si="62"/>
        <v>41555.208333333336</v>
      </c>
      <c r="M973">
        <v>1381208400</v>
      </c>
      <c r="N973" s="8">
        <f t="shared" si="63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 s="4">
        <f t="shared" si="61"/>
        <v>1.7236782740658711E-2</v>
      </c>
      <c r="I974">
        <v>1681</v>
      </c>
      <c r="J974" t="s">
        <v>21</v>
      </c>
      <c r="K974" t="s">
        <v>22</v>
      </c>
      <c r="L974" s="8">
        <f t="shared" si="62"/>
        <v>41792.208333333336</v>
      </c>
      <c r="M974">
        <v>1401685200</v>
      </c>
      <c r="N974" s="8">
        <f t="shared" si="63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 s="4">
        <f t="shared" si="61"/>
        <v>9.6271393643031777E-3</v>
      </c>
      <c r="I975">
        <v>252</v>
      </c>
      <c r="J975" t="s">
        <v>21</v>
      </c>
      <c r="K975" t="s">
        <v>22</v>
      </c>
      <c r="L975" s="8">
        <f t="shared" si="62"/>
        <v>40522.25</v>
      </c>
      <c r="M975">
        <v>1291960800</v>
      </c>
      <c r="N975" s="8">
        <f t="shared" si="63"/>
        <v>40524.25</v>
      </c>
      <c r="O975">
        <v>1292133600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 s="4">
        <f t="shared" si="61"/>
        <v>1.0698762955533266E-2</v>
      </c>
      <c r="I976">
        <v>32</v>
      </c>
      <c r="J976" t="s">
        <v>21</v>
      </c>
      <c r="K976" t="s">
        <v>22</v>
      </c>
      <c r="L976" s="8">
        <f t="shared" si="62"/>
        <v>41412.208333333336</v>
      </c>
      <c r="M976">
        <v>1368853200</v>
      </c>
      <c r="N976" s="8">
        <f t="shared" si="63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 s="4">
        <f t="shared" si="61"/>
        <v>1.6136743963662444E-2</v>
      </c>
      <c r="I977">
        <v>135</v>
      </c>
      <c r="J977" t="s">
        <v>21</v>
      </c>
      <c r="K977" t="s">
        <v>22</v>
      </c>
      <c r="L977" s="8">
        <f t="shared" si="62"/>
        <v>42337.25</v>
      </c>
      <c r="M977">
        <v>1448776800</v>
      </c>
      <c r="N977" s="8">
        <f t="shared" si="63"/>
        <v>42376.25</v>
      </c>
      <c r="O977">
        <v>1452146400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 s="4">
        <f t="shared" si="61"/>
        <v>1.0864504112990843E-2</v>
      </c>
      <c r="I978">
        <v>140</v>
      </c>
      <c r="J978" t="s">
        <v>21</v>
      </c>
      <c r="K978" t="s">
        <v>22</v>
      </c>
      <c r="L978" s="8">
        <f t="shared" si="62"/>
        <v>40571.25</v>
      </c>
      <c r="M978">
        <v>1296194400</v>
      </c>
      <c r="N978" s="8">
        <f t="shared" si="63"/>
        <v>40577.25</v>
      </c>
      <c r="O978">
        <v>1296712800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 s="4">
        <f t="shared" si="61"/>
        <v>1.2941858219045779E-2</v>
      </c>
      <c r="I979">
        <v>67</v>
      </c>
      <c r="J979" t="s">
        <v>21</v>
      </c>
      <c r="K979" t="s">
        <v>22</v>
      </c>
      <c r="L979" s="8">
        <f t="shared" si="62"/>
        <v>43138.25</v>
      </c>
      <c r="M979">
        <v>1517983200</v>
      </c>
      <c r="N979" s="8">
        <f t="shared" si="63"/>
        <v>43170.25</v>
      </c>
      <c r="O979">
        <v>1520748000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 s="4">
        <f t="shared" si="61"/>
        <v>1.0646915866219188E-2</v>
      </c>
      <c r="I980">
        <v>92</v>
      </c>
      <c r="J980" t="s">
        <v>21</v>
      </c>
      <c r="K980" t="s">
        <v>22</v>
      </c>
      <c r="L980" s="8">
        <f t="shared" si="62"/>
        <v>42686.25</v>
      </c>
      <c r="M980">
        <v>1478930400</v>
      </c>
      <c r="N980" s="8">
        <f t="shared" si="63"/>
        <v>42708.25</v>
      </c>
      <c r="O980">
        <v>1480831200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 s="4">
        <f t="shared" si="61"/>
        <v>1.1768934650526414E-2</v>
      </c>
      <c r="I981">
        <v>1015</v>
      </c>
      <c r="J981" t="s">
        <v>40</v>
      </c>
      <c r="K981" t="s">
        <v>41</v>
      </c>
      <c r="L981" s="8">
        <f t="shared" si="62"/>
        <v>42078.208333333328</v>
      </c>
      <c r="M981">
        <v>1426395600</v>
      </c>
      <c r="N981" s="8">
        <f t="shared" si="63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 s="4">
        <f t="shared" si="61"/>
        <v>9.4366018059264915E-3</v>
      </c>
      <c r="I982">
        <v>742</v>
      </c>
      <c r="J982" t="s">
        <v>21</v>
      </c>
      <c r="K982" t="s">
        <v>22</v>
      </c>
      <c r="L982" s="8">
        <f t="shared" si="62"/>
        <v>42307.208333333328</v>
      </c>
      <c r="M982">
        <v>1446181200</v>
      </c>
      <c r="N982" s="8">
        <f t="shared" si="63"/>
        <v>42312.25</v>
      </c>
      <c r="O982">
        <v>1446616800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 s="4">
        <f t="shared" si="61"/>
        <v>2.7049660832426096E-2</v>
      </c>
      <c r="I983">
        <v>323</v>
      </c>
      <c r="J983" t="s">
        <v>21</v>
      </c>
      <c r="K983" t="s">
        <v>22</v>
      </c>
      <c r="L983" s="8">
        <f t="shared" si="62"/>
        <v>43094.25</v>
      </c>
      <c r="M983">
        <v>1514181600</v>
      </c>
      <c r="N983" s="8">
        <f t="shared" si="63"/>
        <v>43127.25</v>
      </c>
      <c r="O983">
        <v>1517032800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 s="4">
        <f t="shared" si="61"/>
        <v>1.2264922322158627E-2</v>
      </c>
      <c r="I984">
        <v>75</v>
      </c>
      <c r="J984" t="s">
        <v>21</v>
      </c>
      <c r="K984" t="s">
        <v>22</v>
      </c>
      <c r="L984" s="8">
        <f t="shared" si="62"/>
        <v>40743.208333333336</v>
      </c>
      <c r="M984">
        <v>1311051600</v>
      </c>
      <c r="N984" s="8">
        <f t="shared" si="63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 s="4">
        <f t="shared" si="61"/>
        <v>1.23458100677268E-2</v>
      </c>
      <c r="I985">
        <v>2326</v>
      </c>
      <c r="J985" t="s">
        <v>21</v>
      </c>
      <c r="K985" t="s">
        <v>22</v>
      </c>
      <c r="L985" s="8">
        <f t="shared" si="62"/>
        <v>43681.208333333328</v>
      </c>
      <c r="M985">
        <v>1564894800</v>
      </c>
      <c r="N985" s="8">
        <f t="shared" si="63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 s="4">
        <f t="shared" si="61"/>
        <v>3.8446014127144296E-2</v>
      </c>
      <c r="I986">
        <v>381</v>
      </c>
      <c r="J986" t="s">
        <v>21</v>
      </c>
      <c r="K986" t="s">
        <v>22</v>
      </c>
      <c r="L986" s="8">
        <f t="shared" si="62"/>
        <v>43716.208333333328</v>
      </c>
      <c r="M986">
        <v>1567918800</v>
      </c>
      <c r="N986" s="8">
        <f t="shared" si="63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 s="4">
        <f t="shared" si="61"/>
        <v>3.8463889349737608E-2</v>
      </c>
      <c r="I987">
        <v>4405</v>
      </c>
      <c r="J987" t="s">
        <v>21</v>
      </c>
      <c r="K987" t="s">
        <v>22</v>
      </c>
      <c r="L987" s="8">
        <f t="shared" si="62"/>
        <v>41614.25</v>
      </c>
      <c r="M987">
        <v>1386309600</v>
      </c>
      <c r="N987" s="8">
        <f t="shared" si="63"/>
        <v>41640.25</v>
      </c>
      <c r="O987">
        <v>1388556000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 s="4">
        <f t="shared" si="61"/>
        <v>2.9262086513994912E-2</v>
      </c>
      <c r="I988">
        <v>92</v>
      </c>
      <c r="J988" t="s">
        <v>21</v>
      </c>
      <c r="K988" t="s">
        <v>22</v>
      </c>
      <c r="L988" s="8">
        <f t="shared" si="62"/>
        <v>40638.208333333336</v>
      </c>
      <c r="M988">
        <v>1301979600</v>
      </c>
      <c r="N988" s="8">
        <f t="shared" si="63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 s="4">
        <f t="shared" si="61"/>
        <v>3.5711628599062573E-2</v>
      </c>
      <c r="I989">
        <v>480</v>
      </c>
      <c r="J989" t="s">
        <v>21</v>
      </c>
      <c r="K989" t="s">
        <v>22</v>
      </c>
      <c r="L989" s="8">
        <f t="shared" si="62"/>
        <v>42852.208333333328</v>
      </c>
      <c r="M989">
        <v>1493269200</v>
      </c>
      <c r="N989" s="8">
        <f t="shared" si="63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 s="4">
        <f t="shared" si="61"/>
        <v>1.306389058991631E-2</v>
      </c>
      <c r="I990">
        <v>64</v>
      </c>
      <c r="J990" t="s">
        <v>21</v>
      </c>
      <c r="K990" t="s">
        <v>22</v>
      </c>
      <c r="L990" s="8">
        <f t="shared" si="62"/>
        <v>42686.25</v>
      </c>
      <c r="M990">
        <v>1478930400</v>
      </c>
      <c r="N990" s="8">
        <f t="shared" si="63"/>
        <v>42707.25</v>
      </c>
      <c r="O990">
        <v>1480744800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 s="4">
        <f t="shared" si="61"/>
        <v>1.8849040867389491E-2</v>
      </c>
      <c r="I991">
        <v>226</v>
      </c>
      <c r="J991" t="s">
        <v>21</v>
      </c>
      <c r="K991" t="s">
        <v>22</v>
      </c>
      <c r="L991" s="8">
        <f t="shared" si="62"/>
        <v>43571.208333333328</v>
      </c>
      <c r="M991">
        <v>1555390800</v>
      </c>
      <c r="N991" s="8">
        <f t="shared" si="63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 s="4">
        <f t="shared" si="61"/>
        <v>9.3580932884924691E-3</v>
      </c>
      <c r="I992">
        <v>64</v>
      </c>
      <c r="J992" t="s">
        <v>21</v>
      </c>
      <c r="K992" t="s">
        <v>22</v>
      </c>
      <c r="L992" s="8">
        <f t="shared" si="62"/>
        <v>42432.25</v>
      </c>
      <c r="M992">
        <v>1456984800</v>
      </c>
      <c r="N992" s="8">
        <f t="shared" si="63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 s="4">
        <f t="shared" si="61"/>
        <v>2.1729330087458299E-2</v>
      </c>
      <c r="I993">
        <v>241</v>
      </c>
      <c r="J993" t="s">
        <v>21</v>
      </c>
      <c r="K993" t="s">
        <v>22</v>
      </c>
      <c r="L993" s="8">
        <f t="shared" si="62"/>
        <v>41907.208333333336</v>
      </c>
      <c r="M993">
        <v>1411621200</v>
      </c>
      <c r="N993" s="8">
        <f t="shared" si="63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 s="4">
        <f t="shared" si="61"/>
        <v>9.9826060651894422E-3</v>
      </c>
      <c r="I994">
        <v>132</v>
      </c>
      <c r="J994" t="s">
        <v>21</v>
      </c>
      <c r="K994" t="s">
        <v>22</v>
      </c>
      <c r="L994" s="8">
        <f t="shared" si="62"/>
        <v>43227.208333333328</v>
      </c>
      <c r="M994">
        <v>1525669200</v>
      </c>
      <c r="N994" s="8">
        <f t="shared" si="63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 s="4">
        <f t="shared" si="61"/>
        <v>9.8580441640378543E-3</v>
      </c>
      <c r="I995">
        <v>75</v>
      </c>
      <c r="J995" t="s">
        <v>107</v>
      </c>
      <c r="K995" t="s">
        <v>108</v>
      </c>
      <c r="L995" s="8">
        <f t="shared" si="62"/>
        <v>42362.25</v>
      </c>
      <c r="M995">
        <v>1450936800</v>
      </c>
      <c r="N995" s="8">
        <f t="shared" si="63"/>
        <v>42379.25</v>
      </c>
      <c r="O995">
        <v>1452405600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 s="4">
        <f t="shared" si="61"/>
        <v>1.1367164823889947E-2</v>
      </c>
      <c r="I996">
        <v>842</v>
      </c>
      <c r="J996" t="s">
        <v>21</v>
      </c>
      <c r="K996" t="s">
        <v>22</v>
      </c>
      <c r="L996" s="8">
        <f t="shared" si="62"/>
        <v>41929.208333333336</v>
      </c>
      <c r="M996">
        <v>1413522000</v>
      </c>
      <c r="N996" s="8">
        <f t="shared" si="63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 s="4">
        <f t="shared" si="61"/>
        <v>1.3334116541353384E-2</v>
      </c>
      <c r="I997">
        <v>2043</v>
      </c>
      <c r="J997" t="s">
        <v>21</v>
      </c>
      <c r="K997" t="s">
        <v>22</v>
      </c>
      <c r="L997" s="8">
        <f t="shared" si="62"/>
        <v>43408.208333333328</v>
      </c>
      <c r="M997">
        <v>1541307600</v>
      </c>
      <c r="N997" s="8">
        <f t="shared" si="63"/>
        <v>43437.25</v>
      </c>
      <c r="O997">
        <v>1543816800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 s="4">
        <f t="shared" si="61"/>
        <v>2.3265475695886995E-2</v>
      </c>
      <c r="I998">
        <v>112</v>
      </c>
      <c r="J998" t="s">
        <v>21</v>
      </c>
      <c r="K998" t="s">
        <v>22</v>
      </c>
      <c r="L998" s="8">
        <f t="shared" si="62"/>
        <v>41276.25</v>
      </c>
      <c r="M998">
        <v>1357106400</v>
      </c>
      <c r="N998" s="8">
        <f t="shared" si="63"/>
        <v>41306.25</v>
      </c>
      <c r="O998">
        <v>1359698400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 s="4">
        <f t="shared" si="61"/>
        <v>3.0197697154029979E-2</v>
      </c>
      <c r="I999">
        <v>139</v>
      </c>
      <c r="J999" t="s">
        <v>107</v>
      </c>
      <c r="K999" t="s">
        <v>108</v>
      </c>
      <c r="L999" s="8">
        <f t="shared" si="62"/>
        <v>41659.25</v>
      </c>
      <c r="M999">
        <v>1390197600</v>
      </c>
      <c r="N999" s="8">
        <f t="shared" si="63"/>
        <v>41664.25</v>
      </c>
      <c r="O999">
        <v>1390629600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 s="4">
        <f t="shared" si="61"/>
        <v>9.8881632868889294E-3</v>
      </c>
      <c r="I1000">
        <v>374</v>
      </c>
      <c r="J1000" t="s">
        <v>21</v>
      </c>
      <c r="K1000" t="s">
        <v>22</v>
      </c>
      <c r="L1000" s="8">
        <f t="shared" si="62"/>
        <v>40220.25</v>
      </c>
      <c r="M1000">
        <v>1265868000</v>
      </c>
      <c r="N1000" s="8">
        <f t="shared" si="63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 s="4">
        <f t="shared" si="61"/>
        <v>1.7860838281411676E-2</v>
      </c>
      <c r="I1001">
        <v>1122</v>
      </c>
      <c r="J1001" t="s">
        <v>21</v>
      </c>
      <c r="K1001" t="s">
        <v>22</v>
      </c>
      <c r="L1001" s="8">
        <f t="shared" si="62"/>
        <v>42550.208333333328</v>
      </c>
      <c r="M1001">
        <v>1467176400</v>
      </c>
      <c r="N1001" s="8">
        <f t="shared" si="63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H1048576">
    <cfRule type="cellIs" dxfId="15" priority="3" operator="equal">
      <formula>"live"</formula>
    </cfRule>
    <cfRule type="cellIs" dxfId="14" priority="4" operator="equal">
      <formula>"successful"</formula>
    </cfRule>
    <cfRule type="cellIs" dxfId="13" priority="5" operator="equal">
      <formula>"canceled"</formula>
    </cfRule>
    <cfRule type="cellIs" dxfId="12" priority="6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AAA6-C426-0D45-8C12-B95D631D4220}">
  <sheetPr codeName="Sheet2"/>
  <dimension ref="A1:F14"/>
  <sheetViews>
    <sheetView workbookViewId="0">
      <selection activeCell="E15" sqref="E1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2070</v>
      </c>
    </row>
    <row r="3" spans="1:6" x14ac:dyDescent="0.2">
      <c r="A3" s="6" t="s">
        <v>2045</v>
      </c>
      <c r="B3" s="6" t="s">
        <v>2033</v>
      </c>
    </row>
    <row r="4" spans="1:6" x14ac:dyDescent="0.2">
      <c r="A4" s="6" t="s">
        <v>2044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2037</v>
      </c>
      <c r="E8">
        <v>4</v>
      </c>
      <c r="F8">
        <v>4</v>
      </c>
    </row>
    <row r="9" spans="1:6" x14ac:dyDescent="0.2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7F16-41F8-7F4B-90C8-EC5B12833050}">
  <sheetPr codeName="Sheet3"/>
  <dimension ref="A1:F30"/>
  <sheetViews>
    <sheetView zoomScaleNormal="100" workbookViewId="0">
      <selection activeCell="I15" sqref="I15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2070</v>
      </c>
    </row>
    <row r="2" spans="1:6" x14ac:dyDescent="0.2">
      <c r="A2" s="6" t="s">
        <v>2031</v>
      </c>
      <c r="B2" t="s">
        <v>2070</v>
      </c>
    </row>
    <row r="4" spans="1:6" x14ac:dyDescent="0.2">
      <c r="A4" s="6" t="s">
        <v>2045</v>
      </c>
      <c r="B4" s="6" t="s">
        <v>2033</v>
      </c>
    </row>
    <row r="5" spans="1:6" x14ac:dyDescent="0.2">
      <c r="A5" s="6" t="s">
        <v>2044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7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2047</v>
      </c>
      <c r="E7">
        <v>4</v>
      </c>
      <c r="F7">
        <v>4</v>
      </c>
    </row>
    <row r="8" spans="1:6" x14ac:dyDescent="0.2">
      <c r="A8" s="7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2050</v>
      </c>
      <c r="C10">
        <v>8</v>
      </c>
      <c r="E10">
        <v>10</v>
      </c>
      <c r="F10">
        <v>18</v>
      </c>
    </row>
    <row r="11" spans="1:6" x14ac:dyDescent="0.2">
      <c r="A11" s="7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2055</v>
      </c>
      <c r="C15">
        <v>3</v>
      </c>
      <c r="E15">
        <v>4</v>
      </c>
      <c r="F15">
        <v>7</v>
      </c>
    </row>
    <row r="16" spans="1:6" x14ac:dyDescent="0.2">
      <c r="A16" s="7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2060</v>
      </c>
      <c r="C20">
        <v>4</v>
      </c>
      <c r="E20">
        <v>4</v>
      </c>
      <c r="F20">
        <v>8</v>
      </c>
    </row>
    <row r="21" spans="1:6" x14ac:dyDescent="0.2">
      <c r="A21" s="7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2062</v>
      </c>
      <c r="C22">
        <v>9</v>
      </c>
      <c r="E22">
        <v>5</v>
      </c>
      <c r="F22">
        <v>14</v>
      </c>
    </row>
    <row r="23" spans="1:6" x14ac:dyDescent="0.2">
      <c r="A23" s="7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2065</v>
      </c>
      <c r="C25">
        <v>7</v>
      </c>
      <c r="E25">
        <v>14</v>
      </c>
      <c r="F25">
        <v>21</v>
      </c>
    </row>
    <row r="26" spans="1:6" x14ac:dyDescent="0.2">
      <c r="A26" s="7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2069</v>
      </c>
      <c r="E29">
        <v>3</v>
      </c>
      <c r="F29">
        <v>3</v>
      </c>
    </row>
    <row r="30" spans="1:6" x14ac:dyDescent="0.2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3C01-7C58-274F-80BD-1B3BF69A97AF}">
  <sheetPr codeName="Sheet4"/>
  <dimension ref="A1:E18"/>
  <sheetViews>
    <sheetView workbookViewId="0">
      <selection activeCell="D6" sqref="D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2070</v>
      </c>
    </row>
    <row r="2" spans="1:5" x14ac:dyDescent="0.2">
      <c r="A2" s="6" t="s">
        <v>2085</v>
      </c>
      <c r="B2" t="s">
        <v>2070</v>
      </c>
    </row>
    <row r="4" spans="1:5" x14ac:dyDescent="0.2">
      <c r="A4" s="6" t="s">
        <v>2045</v>
      </c>
      <c r="B4" s="6" t="s">
        <v>2033</v>
      </c>
    </row>
    <row r="5" spans="1:5" x14ac:dyDescent="0.2">
      <c r="A5" s="6" t="s">
        <v>2044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9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B4F9-DF3F-E044-B819-5D904B6E75AC}">
  <sheetPr codeName="Sheet5"/>
  <dimension ref="A1:H13"/>
  <sheetViews>
    <sheetView workbookViewId="0">
      <selection activeCell="B40" sqref="B40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6.5" bestFit="1" customWidth="1"/>
    <col min="7" max="7" width="12.83203125" bestFit="1" customWidth="1"/>
    <col min="8" max="8" width="15.1640625" bestFit="1" customWidth="1"/>
  </cols>
  <sheetData>
    <row r="1" spans="1:8" x14ac:dyDescent="0.2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2">
      <c r="A2" t="s">
        <v>2095</v>
      </c>
      <c r="B2">
        <f>COUNTIFS(Crowdfunding!$D$2:$D$1001,"&lt;1000",Crowdfunding!$G$2:$G$1001,"successful")</f>
        <v>30</v>
      </c>
      <c r="C2">
        <f>COUNTIFS(Crowdfunding!$D$2:$D$1001,"&lt;1000",Crowdfunding!$G$2:$G$1001,"failed")</f>
        <v>20</v>
      </c>
      <c r="D2">
        <f>COUNTIFS(Crowdfunding!$D$2:$D$1001,"&lt;1000",Crowdfunding!$G$2:$G$1001,"canceled")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2">
      <c r="A3" t="s">
        <v>2094</v>
      </c>
      <c r="B3">
        <f>COUNTIFS(Crowdfunding!$D$2:$D$1001,"&gt;=1000",Crowdfunding!$D$2:$D$1001,"&lt;5000",Crowdfunding!$G$2:$G$1001,"successful")</f>
        <v>191</v>
      </c>
      <c r="C3">
        <f>COUNTIFS(Crowdfunding!$D$2:$D$1001,"&gt;=1000",Crowdfunding!$D$2:$D$1001,"&lt;5000",Crowdfunding!$G$2:$G$1001,"failed")</f>
        <v>38</v>
      </c>
      <c r="D3">
        <f>COUNTIFS(Crowdfunding!$D$2:$D$1001,"&gt;=1000",Crowdfunding!$D$2:$D$1001,"&lt;5000",Crowdfunding!$G$2:$G$1001,"canceled")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2">
      <c r="A4" t="s">
        <v>2096</v>
      </c>
      <c r="B4">
        <f>COUNTIFS(Crowdfunding!$D$2:$D$1001,"&gt;=5000",Crowdfunding!$D$2:$D$1001,"&lt;10000",Crowdfunding!$G$2:$G$1001,"successful")</f>
        <v>164</v>
      </c>
      <c r="C4">
        <f>COUNTIFS(Crowdfunding!$D$2:$D$1001,"&gt;=5000",Crowdfunding!$D$2:$D$1001,"&lt;10000",Crowdfunding!$G$2:$G$1001,"failed")</f>
        <v>126</v>
      </c>
      <c r="D4">
        <f>COUNTIFS(Crowdfunding!$D$2:$D$1001,"&gt;=5000",Crowdfunding!$D$2:$D$1001,"&lt;10000",Crowdfunding!$G$2:$G$1001,"canceled")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">
      <c r="A5" t="s">
        <v>2097</v>
      </c>
      <c r="B5">
        <f>COUNTIFS(Crowdfunding!$D$2:$D$1001,"&gt;=10000",Crowdfunding!$D$2:$D$1001,"&lt;15000",Crowdfunding!$G$2:$G$1001,"successful")</f>
        <v>4</v>
      </c>
      <c r="C5">
        <f>COUNTIFS(Crowdfunding!$D$2:$D$1001,"&gt;=10000",Crowdfunding!$D$2:$D$1001,"&lt;15000",Crowdfunding!$G$2:$G$1001,"failed")</f>
        <v>5</v>
      </c>
      <c r="D5">
        <f>COUNTIFS(Crowdfunding!$D$2:$D$1001,"&gt;=10000",Crowdfunding!$D$2:$D$1001,"&lt;15000",Crowdfunding!$G$2:$G$1001,"canceled")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">
      <c r="A6" t="s">
        <v>2098</v>
      </c>
      <c r="B6">
        <f>COUNTIFS(Crowdfunding!$D$2:$D$1001,"&gt;=15000",Crowdfunding!$D$2:$D$1001,"&lt;20000",Crowdfunding!$G$2:$G$1001,"successful")</f>
        <v>10</v>
      </c>
      <c r="C6">
        <f>COUNTIFS(Crowdfunding!$D$2:$D$1001,"&gt;=15000",Crowdfunding!$D$2:$D$1001,"&lt;20000",Crowdfunding!$G$2:$G$1001,"failed")</f>
        <v>0</v>
      </c>
      <c r="D6">
        <f>COUNTIFS(Crowdfunding!$D$2:$D$1001,"&gt;=15000",Crowdfunding!$D$2:$D$1001,"&lt;20000",Crowdfunding!$G$2:$G$1001,"canceled")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">
      <c r="A7" t="s">
        <v>2099</v>
      </c>
      <c r="B7">
        <f>COUNTIFS(Crowdfunding!$D$2:$D$1001,"&gt;=20000",Crowdfunding!$D$2:$D$1001,"&lt;25000",Crowdfunding!$G$2:$G$1001,"successful")</f>
        <v>7</v>
      </c>
      <c r="C7">
        <f>COUNTIFS(Crowdfunding!$D$2:$D$1001,"&gt;=20000",Crowdfunding!$D$2:$D$1001,"&lt;25000",Crowdfunding!$G$2:$G$1001,"failed")</f>
        <v>0</v>
      </c>
      <c r="D7">
        <f>COUNTIFS(Crowdfunding!$D$2:$D$1001,"&gt;=20000",Crowdfunding!$D$2:$D$1001,"&lt;25000",Crowdfunding!$G$2:$G$1001,"canceled")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">
      <c r="A8" t="s">
        <v>2100</v>
      </c>
      <c r="B8">
        <f>COUNTIFS(Crowdfunding!$D$2:$D$1001,"&gt;=25000",Crowdfunding!$D$2:$D$1001,"&lt;30000",Crowdfunding!$G$2:$G$1001,"successful")</f>
        <v>11</v>
      </c>
      <c r="C8">
        <f>COUNTIFS(Crowdfunding!$D$2:$D$1001,"&gt;=25000",Crowdfunding!$D$2:$D$1001,"&lt;30000",Crowdfunding!$G$2:$G$1001,"failed")</f>
        <v>3</v>
      </c>
      <c r="D8">
        <f>COUNTIFS(Crowdfunding!$D$2:$D$1001,"&gt;=25000",Crowdfunding!$D$2:$D$1001,"&lt;30000",Crowdfunding!$G$2:$G$1001,"canceled")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">
      <c r="A9" t="s">
        <v>2101</v>
      </c>
      <c r="B9">
        <f>COUNTIFS(Crowdfunding!$D$2:$D$1001,"&gt;=30000",Crowdfunding!$D$2:$D$1001,"&lt;35000",Crowdfunding!$G$2:$G$1001,"successful")</f>
        <v>7</v>
      </c>
      <c r="C9">
        <f>COUNTIFS(Crowdfunding!$D$2:$D$1001,"&gt;=30000",Crowdfunding!$D$2:$D$1001,"&lt;35000",Crowdfunding!$G$2:$G$1001,"failed")</f>
        <v>0</v>
      </c>
      <c r="D9">
        <f>COUNTIFS(Crowdfunding!$D$2:$D$1001,"&gt;=30000",Crowdfunding!$D$2:$D$1001,"&lt;35000",Crowdfunding!$G$2:$G$1001,"canceled")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">
      <c r="A10" t="s">
        <v>2102</v>
      </c>
      <c r="B10">
        <f>COUNTIFS(Crowdfunding!$D$2:$D$1001,"&gt;=35000",Crowdfunding!$D$2:$D$1001,"&lt;40000",Crowdfunding!$G$2:$G$1001,"successful")</f>
        <v>8</v>
      </c>
      <c r="C10">
        <f>COUNTIFS(Crowdfunding!$D$2:$D$1001,"&gt;=35000",Crowdfunding!$D$2:$D$1001,"&lt;40000",Crowdfunding!$G$2:$G$1001,"failed")</f>
        <v>3</v>
      </c>
      <c r="D10">
        <f>COUNTIFS(Crowdfunding!$D$2:$D$1001,"&gt;=35000",Crowdfunding!$D$2:$D$1001,"&lt;40000",Crowdfunding!$G$2:$G$1001,"canceled")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">
      <c r="A11" t="s">
        <v>2103</v>
      </c>
      <c r="B11">
        <f>COUNTIFS(Crowdfunding!$D$2:$D$1001,"&gt;=40000",Crowdfunding!$D$2:$D$1001,"&lt;45000",Crowdfunding!$G$2:$G$1001,"successful")</f>
        <v>11</v>
      </c>
      <c r="C11">
        <f>COUNTIFS(Crowdfunding!$D$2:$D$1001,"&gt;=40000",Crowdfunding!$D$2:$D$1001,"&lt;45000",Crowdfunding!$G$2:$G$1001,"failed")</f>
        <v>3</v>
      </c>
      <c r="D11">
        <f>COUNTIFS(Crowdfunding!$D$2:$D$1001,"&gt;=40000",Crowdfunding!$D$2:$D$1001,"&lt;45000",Crowdfunding!$G$2:$G$1001,"canceled")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">
      <c r="A12" t="s">
        <v>2104</v>
      </c>
      <c r="B12">
        <f>COUNTIFS(Crowdfunding!$D$2:$D$1001,"&gt;=45000",Crowdfunding!$D$2:$D$1001,"&lt;50000",Crowdfunding!$G$2:$G$1001,"successful")</f>
        <v>8</v>
      </c>
      <c r="C12">
        <f>COUNTIFS(Crowdfunding!$D$2:$D$1001,"&gt;=45000",Crowdfunding!$D$2:$D$1001,"&lt;50000",Crowdfunding!$G$2:$G$1001,"failed")</f>
        <v>3</v>
      </c>
      <c r="D12">
        <f>COUNTIFS(Crowdfunding!$D$2:$D$1001,"&gt;=45000",Crowdfunding!$D$2:$D$1001,"&lt;50000",Crowdfunding!$G$2:$G$1001,"canceled")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">
      <c r="A13" t="s">
        <v>2105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conditionalFormatting sqref="F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H1">
    <cfRule type="cellIs" dxfId="11" priority="2" operator="equal">
      <formula>"live"</formula>
    </cfRule>
    <cfRule type="cellIs" dxfId="10" priority="3" operator="equal">
      <formula>"successful"</formula>
    </cfRule>
    <cfRule type="cellIs" dxfId="9" priority="4" operator="equal">
      <formula>"canceled"</formula>
    </cfRule>
    <cfRule type="cellIs" dxfId="8" priority="5" operator="equal">
      <formula>"failed"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DBB1-FD56-A341-80FC-2193E7565D4C}">
  <sheetPr codeName="Sheet6"/>
  <dimension ref="A1:J566"/>
  <sheetViews>
    <sheetView tabSelected="1" workbookViewId="0">
      <selection activeCell="I8" sqref="I8"/>
    </sheetView>
  </sheetViews>
  <sheetFormatPr baseColWidth="10" defaultRowHeight="16" x14ac:dyDescent="0.2"/>
  <cols>
    <col min="1" max="1" width="9.5" bestFit="1" customWidth="1"/>
    <col min="2" max="2" width="13" bestFit="1" customWidth="1"/>
    <col min="4" max="4" width="8.33203125" bestFit="1" customWidth="1"/>
    <col min="5" max="5" width="13" bestFit="1" customWidth="1"/>
    <col min="7" max="7" width="19.33203125" bestFit="1" customWidth="1"/>
    <col min="8" max="8" width="11.6640625" bestFit="1" customWidth="1"/>
    <col min="9" max="9" width="21.6640625" bestFit="1" customWidth="1"/>
  </cols>
  <sheetData>
    <row r="1" spans="1:10" x14ac:dyDescent="0.2">
      <c r="A1" s="1" t="s">
        <v>4</v>
      </c>
      <c r="B1" s="1" t="s">
        <v>5</v>
      </c>
      <c r="D1" s="1" t="s">
        <v>4</v>
      </c>
      <c r="E1" s="1" t="s">
        <v>5</v>
      </c>
      <c r="G1" s="11" t="s">
        <v>2106</v>
      </c>
      <c r="I1" s="11" t="s">
        <v>2107</v>
      </c>
    </row>
    <row r="2" spans="1:10" x14ac:dyDescent="0.2">
      <c r="A2" t="s">
        <v>20</v>
      </c>
      <c r="B2">
        <v>158</v>
      </c>
      <c r="D2" t="s">
        <v>14</v>
      </c>
      <c r="E2">
        <v>0</v>
      </c>
      <c r="G2" t="s">
        <v>2108</v>
      </c>
      <c r="H2" s="5">
        <f>AVERAGE(B2:B566)</f>
        <v>851.14690265486729</v>
      </c>
      <c r="I2" t="s">
        <v>2108</v>
      </c>
      <c r="J2" s="5">
        <f>AVERAGE(E2:E365)</f>
        <v>585.61538461538464</v>
      </c>
    </row>
    <row r="3" spans="1:10" x14ac:dyDescent="0.2">
      <c r="A3" t="s">
        <v>20</v>
      </c>
      <c r="B3">
        <v>1425</v>
      </c>
      <c r="D3" t="s">
        <v>14</v>
      </c>
      <c r="E3">
        <v>24</v>
      </c>
      <c r="G3" t="s">
        <v>2109</v>
      </c>
      <c r="H3">
        <f>MEDIAN(B2:B566)</f>
        <v>201</v>
      </c>
      <c r="I3" t="s">
        <v>2109</v>
      </c>
      <c r="J3">
        <f>MEDIAN(E2:E365)</f>
        <v>114.5</v>
      </c>
    </row>
    <row r="4" spans="1:10" x14ac:dyDescent="0.2">
      <c r="A4" t="s">
        <v>20</v>
      </c>
      <c r="B4">
        <v>174</v>
      </c>
      <c r="D4" t="s">
        <v>14</v>
      </c>
      <c r="E4">
        <v>53</v>
      </c>
      <c r="G4" t="s">
        <v>2113</v>
      </c>
      <c r="H4">
        <f>MIN(B2:B566)</f>
        <v>16</v>
      </c>
      <c r="I4" t="s">
        <v>2113</v>
      </c>
      <c r="J4">
        <f>MIN(E2:E365)</f>
        <v>0</v>
      </c>
    </row>
    <row r="5" spans="1:10" x14ac:dyDescent="0.2">
      <c r="A5" t="s">
        <v>20</v>
      </c>
      <c r="B5">
        <v>227</v>
      </c>
      <c r="D5" t="s">
        <v>14</v>
      </c>
      <c r="E5">
        <v>18</v>
      </c>
      <c r="G5" t="s">
        <v>2112</v>
      </c>
      <c r="H5">
        <f>MAX(B2:B566)</f>
        <v>7295</v>
      </c>
      <c r="I5" t="s">
        <v>2112</v>
      </c>
      <c r="J5">
        <f>MAX(E2:E365)</f>
        <v>6080</v>
      </c>
    </row>
    <row r="6" spans="1:10" x14ac:dyDescent="0.2">
      <c r="A6" t="s">
        <v>20</v>
      </c>
      <c r="B6">
        <v>220</v>
      </c>
      <c r="D6" t="s">
        <v>14</v>
      </c>
      <c r="E6">
        <v>44</v>
      </c>
      <c r="G6" t="s">
        <v>2111</v>
      </c>
      <c r="H6">
        <f>VAR(B2:B566)</f>
        <v>1606216.5936295739</v>
      </c>
      <c r="I6" t="s">
        <v>2111</v>
      </c>
      <c r="J6">
        <f>VAR(E2:E365)</f>
        <v>924113.45496927318</v>
      </c>
    </row>
    <row r="7" spans="1:10" x14ac:dyDescent="0.2">
      <c r="A7" t="s">
        <v>20</v>
      </c>
      <c r="B7">
        <v>98</v>
      </c>
      <c r="D7" t="s">
        <v>14</v>
      </c>
      <c r="E7">
        <v>27</v>
      </c>
      <c r="G7" t="s">
        <v>2110</v>
      </c>
      <c r="H7">
        <f>STDEV(B2:B566)</f>
        <v>1267.366006183523</v>
      </c>
      <c r="I7" t="s">
        <v>2110</v>
      </c>
      <c r="J7">
        <f>STDEV(E2:E365)</f>
        <v>961.30819978260524</v>
      </c>
    </row>
    <row r="8" spans="1:10" x14ac:dyDescent="0.2">
      <c r="A8" t="s">
        <v>20</v>
      </c>
      <c r="B8">
        <v>100</v>
      </c>
      <c r="D8" t="s">
        <v>14</v>
      </c>
      <c r="E8">
        <v>55</v>
      </c>
    </row>
    <row r="9" spans="1:10" x14ac:dyDescent="0.2">
      <c r="A9" t="s">
        <v>20</v>
      </c>
      <c r="B9">
        <v>1249</v>
      </c>
      <c r="D9" t="s">
        <v>14</v>
      </c>
      <c r="E9">
        <v>200</v>
      </c>
    </row>
    <row r="10" spans="1:10" x14ac:dyDescent="0.2">
      <c r="A10" t="s">
        <v>20</v>
      </c>
      <c r="B10">
        <v>1396</v>
      </c>
      <c r="D10" t="s">
        <v>14</v>
      </c>
      <c r="E10">
        <v>452</v>
      </c>
    </row>
    <row r="11" spans="1:10" x14ac:dyDescent="0.2">
      <c r="A11" t="s">
        <v>20</v>
      </c>
      <c r="B11">
        <v>890</v>
      </c>
      <c r="D11" t="s">
        <v>14</v>
      </c>
      <c r="E11">
        <v>674</v>
      </c>
    </row>
    <row r="12" spans="1:10" x14ac:dyDescent="0.2">
      <c r="A12" t="s">
        <v>20</v>
      </c>
      <c r="B12">
        <v>142</v>
      </c>
      <c r="D12" t="s">
        <v>14</v>
      </c>
      <c r="E12">
        <v>558</v>
      </c>
    </row>
    <row r="13" spans="1:10" x14ac:dyDescent="0.2">
      <c r="A13" t="s">
        <v>20</v>
      </c>
      <c r="B13">
        <v>2673</v>
      </c>
      <c r="D13" t="s">
        <v>14</v>
      </c>
      <c r="E13">
        <v>15</v>
      </c>
    </row>
    <row r="14" spans="1:10" x14ac:dyDescent="0.2">
      <c r="A14" t="s">
        <v>20</v>
      </c>
      <c r="B14">
        <v>163</v>
      </c>
      <c r="D14" t="s">
        <v>14</v>
      </c>
      <c r="E14">
        <v>2307</v>
      </c>
    </row>
    <row r="15" spans="1:10" x14ac:dyDescent="0.2">
      <c r="A15" t="s">
        <v>20</v>
      </c>
      <c r="B15">
        <v>2220</v>
      </c>
      <c r="D15" t="s">
        <v>14</v>
      </c>
      <c r="E15">
        <v>88</v>
      </c>
    </row>
    <row r="16" spans="1:10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ellIs" dxfId="7" priority="5" operator="equal">
      <formula>"live"</formula>
    </cfRule>
    <cfRule type="cellIs" dxfId="6" priority="7" operator="equal">
      <formula>"canceled"</formula>
    </cfRule>
    <cfRule type="cellIs" dxfId="5" priority="6" operator="equal">
      <formula>"successful"</formula>
    </cfRule>
    <cfRule type="cellIs" dxfId="4" priority="8" operator="equal">
      <formula>"failed"</formula>
    </cfRule>
  </conditionalFormatting>
  <conditionalFormatting sqref="D1:D1047940">
    <cfRule type="cellIs" dxfId="3" priority="4" operator="equal">
      <formula>"failed"</formula>
    </cfRule>
    <cfRule type="cellIs" dxfId="2" priority="3" operator="equal">
      <formula>"canceled"</formula>
    </cfRule>
    <cfRule type="cellIs" dxfId="1" priority="2" operator="equal">
      <formula>"successful"</formula>
    </cfRule>
    <cfRule type="cellIs" dxfId="0" priority="1" operator="equal">
      <formula>"live"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Joe Mancini</cp:lastModifiedBy>
  <dcterms:created xsi:type="dcterms:W3CDTF">2021-09-29T18:52:28Z</dcterms:created>
  <dcterms:modified xsi:type="dcterms:W3CDTF">2023-12-22T03:13:33Z</dcterms:modified>
</cp:coreProperties>
</file>