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z21716\OneDrive - Univerza v Ljubljani\RP\Racunalniski-praktikum\10-razpredelnice\"/>
    </mc:Choice>
  </mc:AlternateContent>
  <xr:revisionPtr revIDLastSave="0" documentId="8_{E8341E93-5F8A-49CE-8683-4EAD7A9143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<sst xmlns="http://schemas.openxmlformats.org/spreadsheetml/2006/main" count="21" uniqueCount="20">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</sst>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68" formatCode="_([$€-2]\ * #,##0.00_);_([$€-2]\ * \(#,##0.00\);_([$€-2]\ * &quot;-&quot;??_);_(@_)"/>
  </numFmts>
  <fonts count="2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8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19">
    <dxf>
      <numFmt numFmtId="167" formatCode="0.000"/>
    </dxf>
    <dxf>
      <numFmt numFmtId="2" formatCode="0.00"/>
    </dxf>
    <dxf>
      <numFmt numFmtId="166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  <fill>
        <patternFill patternType="none">
          <fgColor indexed="64"/>
          <bgColor auto="1"/>
        </patternFill>
      </fill>
    </dxf>
    <dxf>
      <numFmt numFmtId="168" formatCode="_([$€-2]\ * #,##0.00_);_([$€-2]\ * \(#,##0.00\);_([$€-2]\ * &quot;-&quot;??_);_(@_)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upančič, Manca" refreshedDate="45631.676082407408" createdVersion="7" refreshedVersion="7" minRefreshableVersion="3" recordCount="19" xr:uid="{A6EFCF11-CA74-48DE-B157-36B5FA7A219F}">
  <cacheSource type="worksheet">
    <worksheetSource name="realna_poraba_cupra__2"/>
  </cacheSource>
  <cacheFields count="8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7"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Litri" numFmtId="2">
      <sharedItems containsSemiMixedTypes="0" containsString="0" containsNumber="1" minValue="34.04" maxValue="43.1"/>
    </cacheField>
    <cacheField name="Plačano" numFmtId="168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14" maxValue="8.1008968609865484"/>
    </cacheField>
    <cacheField name="Prikaz" numFmtId="2">
      <sharedItems containsString="0" containsBlank="1" containsNumber="1" minValue="6.3103953147877014" maxValue="8.1008968609865484"/>
    </cacheField>
    <cacheField name="Months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s v=""/>
    <m/>
  </r>
  <r>
    <x v="1"/>
    <n v="43.02"/>
    <n v="59.797800000000002"/>
    <n v="42521"/>
    <x v="1"/>
    <n v="7.006514657980456"/>
    <n v="7.006514657980456"/>
  </r>
  <r>
    <x v="2"/>
    <n v="41.67"/>
    <n v="57.921299999999995"/>
    <n v="43181"/>
    <x v="2"/>
    <n v="6.3136363636363635"/>
    <n v="6.3136363636363635"/>
  </r>
  <r>
    <x v="3"/>
    <n v="34.04"/>
    <n v="47.043279999999996"/>
    <n v="43696"/>
    <x v="3"/>
    <n v="6.6097087378640778"/>
    <n v="6.6097087378640778"/>
  </r>
  <r>
    <x v="4"/>
    <n v="42.42"/>
    <n v="59.897039999999997"/>
    <n v="44314"/>
    <x v="4"/>
    <n v="6.8640776699029127"/>
    <n v="6.8640776699029127"/>
  </r>
  <r>
    <x v="5"/>
    <n v="43.1"/>
    <n v="60.857199999999999"/>
    <n v="44997"/>
    <x v="5"/>
    <n v="6.3103953147877014"/>
    <n v="6.3103953147877014"/>
  </r>
  <r>
    <x v="6"/>
    <n v="38.18"/>
    <n v="54.368319999999997"/>
    <n v="45546"/>
    <x v="6"/>
    <n v="6.9544626593806917"/>
    <n v="6.9544626593806917"/>
  </r>
  <r>
    <x v="7"/>
    <n v="40.659999999999997"/>
    <n v="58.713039999999992"/>
    <n v="46126"/>
    <x v="7"/>
    <n v="7.0103448275862057"/>
    <n v="7.0103448275862057"/>
  </r>
  <r>
    <x v="8"/>
    <n v="39.17"/>
    <n v="56.561480000000003"/>
    <n v="46687"/>
    <x v="8"/>
    <n v="6.9821746880570412"/>
    <n v="6.9821746880570412"/>
  </r>
  <r>
    <x v="9"/>
    <n v="40.29"/>
    <n v="58.662239999999997"/>
    <n v="47250"/>
    <x v="9"/>
    <n v="7.1563055062166967"/>
    <n v="7.1563055062166967"/>
  </r>
  <r>
    <x v="10"/>
    <n v="41.01"/>
    <n v="59.710559999999994"/>
    <n v="47867"/>
    <x v="10"/>
    <n v="6.646677471636953"/>
    <n v="6.646677471636953"/>
  </r>
  <r>
    <x v="11"/>
    <n v="37.18"/>
    <n v="56.178979999999996"/>
    <n v="48407"/>
    <x v="11"/>
    <n v="6.8851851851851853"/>
    <n v="6.8851851851851853"/>
  </r>
  <r>
    <x v="12"/>
    <n v="41.46"/>
    <n v="62.646059999999999"/>
    <n v="49005"/>
    <x v="12"/>
    <n v="6.9331103678929766"/>
    <n v="6.9331103678929766"/>
  </r>
  <r>
    <x v="13"/>
    <n v="35.97"/>
    <n v="55.537680000000002"/>
    <n v="49480"/>
    <x v="13"/>
    <n v="7.5726315789473686"/>
    <n v="7.5726315789473686"/>
  </r>
  <r>
    <x v="14"/>
    <n v="38.74"/>
    <n v="60.085740000000001"/>
    <n v="50012"/>
    <x v="14"/>
    <n v="7.2819548872180455"/>
    <n v="7.2819548872180455"/>
  </r>
  <r>
    <x v="15"/>
    <n v="36.130000000000003"/>
    <n v="56.03763"/>
    <n v="50458"/>
    <x v="15"/>
    <n v="8.1008968609865484"/>
    <n v="8.1008968609865484"/>
  </r>
  <r>
    <x v="16"/>
    <n v="38.51"/>
    <n v="61.153880000000001"/>
    <n v="50991"/>
    <x v="16"/>
    <n v="7.2251407129455911"/>
    <n v="7.2251407129455911"/>
  </r>
  <r>
    <x v="17"/>
    <n v="38.840000000000003"/>
    <n v="61.677920000000007"/>
    <n v="51593"/>
    <x v="17"/>
    <n v="6.4518272425249181"/>
    <n v="6.4518272425249181"/>
  </r>
  <r>
    <x v="18"/>
    <n v="41.73"/>
    <n v="64.097279999999998"/>
    <n v="52176"/>
    <x v="18"/>
    <n v="7.1578044596912518"/>
    <n v="7.1578044596912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D0343-910F-4048-9D15-B1F97C411EA2}" name="PivotTable4" cacheId="9" dataOnRows="1" applyNumberFormats="0" applyBorderFormats="0" applyFontFormats="0" applyPatternFormats="0" applyAlignmentFormats="0" applyWidthHeightFormats="1" dataCaption="Vrednosti" updatedVersion="7" minRefreshableVersion="3" useAutoFormatting="1" rowGrandTotals="0" colGrandTotals="0" itemPrintTitles="1" createdVersion="7" indent="0" outline="1" outlineData="1" multipleFieldFilters="0" colHeaderCaption="Mesec">
  <location ref="Q11:W14" firstHeaderRow="1" firstDataRow="2" firstDataCol="1"/>
  <pivotFields count="8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168"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7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7" baseItem="5"/>
    <dataField name="Povprečna poraba" fld="5" subtotal="average" baseField="7" baseItem="0"/>
  </dataFields>
  <formats count="1">
    <format dxfId="1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5B71E-FC31-5C41-A064-103F27749A97}" uniqueName="1" name="Datum" queryTableFieldId="1" dataDxfId="18"/>
    <tableColumn id="2" xr3:uid="{6DC2697C-FCB3-8A47-945B-8CD05834AA8C}" uniqueName="2" name="Litri" queryTableFieldId="2" dataDxfId="10"/>
    <tableColumn id="3" xr3:uid="{19DBC541-3ADF-4E48-8786-6E42DA219788}" uniqueName="3" name="Plačano" queryTableFieldId="3" dataDxfId="8"/>
    <tableColumn id="4" xr3:uid="{3238A9AD-2FC0-0E49-9EE3-7019C05B366B}" uniqueName="4" name="Števec" queryTableFieldId="4" dataDxfId="9"/>
    <tableColumn id="5" xr3:uid="{E0B5480D-9C8F-CA4C-941D-AE9FDE0CDFDC}" uniqueName="5" name="Prevoženo" queryTableFieldId="5" dataDxfId="17"/>
    <tableColumn id="6" xr3:uid="{1DEAFC6B-8470-6742-BAB3-957B7429D133}" uniqueName="6" name="Poraba" queryTableFieldId="6" dataDxfId="16"/>
    <tableColumn id="11" xr3:uid="{911769A8-5CFE-8245-A64B-38797D90A3B5}" uniqueName="11" name="Prikaz" queryTableFieldId="11" dataDxfId="7">
      <calculatedColumnFormula>100*realna_poraba_cupra__2[[#This Row],[Litri]]/realna_poraba_cupra__2[[#This Row],[Prevoženo]]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15" tableBorderDxfId="14" totalsRowBorderDxfId="13">
  <autoFilter ref="J2:K25" xr:uid="{E8D6AF57-84FE-3944-82AB-DB7DC1C050CB}">
    <filterColumn colId="0" hiddenButton="1"/>
    <filterColumn colId="1" hiddenButton="1"/>
  </autoFilter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2"/>
    <tableColumn id="2" xr3:uid="{079EA12A-47EB-F54A-8E37-30D8BCE75150}" name="Bencin" dataDxfId="1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W29"/>
  <sheetViews>
    <sheetView tabSelected="1" topLeftCell="O1" zoomScale="120" zoomScaleNormal="120" workbookViewId="0">
      <selection activeCell="S20" sqref="S20"/>
    </sheetView>
  </sheetViews>
  <sheetFormatPr defaultColWidth="11.42578125" defaultRowHeight="15" x14ac:dyDescent="0.25"/>
  <cols>
    <col min="1" max="1" width="1.7109375" customWidth="1"/>
    <col min="2" max="2" width="11.28515625" bestFit="1" customWidth="1"/>
    <col min="3" max="3" width="6.85546875" bestFit="1" customWidth="1"/>
    <col min="4" max="4" width="9.7109375" bestFit="1" customWidth="1"/>
    <col min="5" max="5" width="8.7109375" bestFit="1" customWidth="1"/>
    <col min="6" max="6" width="11.7109375" bestFit="1" customWidth="1"/>
    <col min="7" max="7" width="9" bestFit="1" customWidth="1"/>
    <col min="8" max="8" width="16.140625" customWidth="1"/>
    <col min="9" max="9" width="3.28515625" customWidth="1"/>
    <col min="10" max="10" width="11.85546875" bestFit="1" customWidth="1"/>
    <col min="11" max="11" width="10.7109375" bestFit="1" customWidth="1"/>
    <col min="17" max="17" width="17.42578125" bestFit="1" customWidth="1"/>
    <col min="18" max="21" width="12.85546875" bestFit="1" customWidth="1"/>
    <col min="22" max="22" width="11.85546875" bestFit="1" customWidth="1"/>
    <col min="23" max="24" width="12.85546875" bestFit="1" customWidth="1"/>
    <col min="25" max="28" width="19.140625" bestFit="1" customWidth="1"/>
    <col min="29" max="29" width="24.28515625" bestFit="1" customWidth="1"/>
    <col min="30" max="30" width="23.140625" bestFit="1" customWidth="1"/>
    <col min="31" max="32" width="7.5703125" bestFit="1" customWidth="1"/>
    <col min="33" max="33" width="9.7109375" bestFit="1" customWidth="1"/>
    <col min="34" max="37" width="7.28515625" bestFit="1" customWidth="1"/>
    <col min="38" max="38" width="9.42578125" bestFit="1" customWidth="1"/>
    <col min="39" max="40" width="7" bestFit="1" customWidth="1"/>
    <col min="41" max="41" width="9.140625" bestFit="1" customWidth="1"/>
    <col min="42" max="42" width="11.5703125" bestFit="1" customWidth="1"/>
  </cols>
  <sheetData>
    <row r="2" spans="2:23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23" x14ac:dyDescent="0.25">
      <c r="B3" s="1">
        <v>45051</v>
      </c>
      <c r="C3" s="3">
        <v>41.17</v>
      </c>
      <c r="D3" s="6">
        <f>INDEX(Table3[Bencin],MATCH(realna_poraba_cupra__2[[#This Row],[Datum]],Table3[Veljavnost],1))*C3</f>
        <v>58.296720000000001</v>
      </c>
      <c r="E3" s="2">
        <v>41907</v>
      </c>
      <c r="F3" t="s">
        <v>4</v>
      </c>
      <c r="G3" t="s">
        <v>4</v>
      </c>
      <c r="H3" s="3"/>
      <c r="J3" s="1">
        <v>44930</v>
      </c>
      <c r="K3" s="4">
        <v>1.276</v>
      </c>
    </row>
    <row r="4" spans="2:23" x14ac:dyDescent="0.25">
      <c r="B4" s="1">
        <v>45059</v>
      </c>
      <c r="C4" s="3">
        <v>43.02</v>
      </c>
      <c r="D4" s="6">
        <f>INDEX(Table3[Bencin],MATCH(realna_poraba_cupra__2[[#This Row],[Datum]],Table3[Veljavnost],1))*C4</f>
        <v>59.797800000000002</v>
      </c>
      <c r="E4" s="2">
        <v>42521</v>
      </c>
      <c r="F4" s="2">
        <f>realna_poraba_cupra__2[[#This Row],[Števec]]-$E3</f>
        <v>614</v>
      </c>
      <c r="G4" s="3">
        <f>100*realna_poraba_cupra__2[[#This Row],[Litri]]/realna_poraba_cupra__2[[#This Row],[Prevoženo]]</f>
        <v>7.006514657980456</v>
      </c>
      <c r="H4" s="3">
        <f>100*realna_poraba_cupra__2[[#This Row],[Litri]]/realna_poraba_cupra__2[[#This Row],[Prevoženo]]</f>
        <v>7.006514657980456</v>
      </c>
      <c r="J4" s="1">
        <v>44943</v>
      </c>
      <c r="K4" s="4">
        <v>1.288</v>
      </c>
    </row>
    <row r="5" spans="2:23" x14ac:dyDescent="0.25">
      <c r="B5" s="1">
        <v>45068</v>
      </c>
      <c r="C5" s="3">
        <v>41.67</v>
      </c>
      <c r="D5" s="6">
        <f>INDEX(Table3[Bencin],MATCH(realna_poraba_cupra__2[[#This Row],[Datum]],Table3[Veljavnost],1))*C5</f>
        <v>57.921299999999995</v>
      </c>
      <c r="E5" s="2">
        <v>43181</v>
      </c>
      <c r="F5" s="2">
        <f>realna_poraba_cupra__2[[#This Row],[Števec]]-$E4</f>
        <v>660</v>
      </c>
      <c r="G5" s="3">
        <f>100*realna_poraba_cupra__2[[#This Row],[Litri]]/realna_poraba_cupra__2[[#This Row],[Prevoženo]]</f>
        <v>6.3136363636363635</v>
      </c>
      <c r="H5" s="3">
        <f>100*realna_poraba_cupra__2[[#This Row],[Litri]]/realna_poraba_cupra__2[[#This Row],[Prevoženo]]</f>
        <v>6.3136363636363635</v>
      </c>
      <c r="J5" s="1">
        <v>44957</v>
      </c>
      <c r="K5" s="4">
        <v>1.355</v>
      </c>
    </row>
    <row r="6" spans="2:23" x14ac:dyDescent="0.25">
      <c r="B6" s="1">
        <v>45073</v>
      </c>
      <c r="C6" s="3">
        <v>34.04</v>
      </c>
      <c r="D6" s="6">
        <f>INDEX(Table3[Bencin],MATCH(realna_poraba_cupra__2[[#This Row],[Datum]],Table3[Veljavnost],1))*C6</f>
        <v>47.043279999999996</v>
      </c>
      <c r="E6" s="2">
        <v>43696</v>
      </c>
      <c r="F6" s="2">
        <f>realna_poraba_cupra__2[[#This Row],[Števec]]-$E5</f>
        <v>515</v>
      </c>
      <c r="G6" s="3">
        <f>100*realna_poraba_cupra__2[[#This Row],[Litri]]/realna_poraba_cupra__2[[#This Row],[Prevoženo]]</f>
        <v>6.6097087378640778</v>
      </c>
      <c r="H6" s="3">
        <f>100*realna_poraba_cupra__2[[#This Row],[Litri]]/realna_poraba_cupra__2[[#This Row],[Prevoženo]]</f>
        <v>6.6097087378640778</v>
      </c>
      <c r="J6" s="1">
        <v>44971</v>
      </c>
      <c r="K6" s="4">
        <v>1.355</v>
      </c>
    </row>
    <row r="7" spans="2:23" x14ac:dyDescent="0.25">
      <c r="B7" s="1">
        <v>45085</v>
      </c>
      <c r="C7" s="3">
        <v>42.42</v>
      </c>
      <c r="D7" s="6">
        <f>INDEX(Table3[Bencin],MATCH(realna_poraba_cupra__2[[#This Row],[Datum]],Table3[Veljavnost],1))*C7</f>
        <v>59.897039999999997</v>
      </c>
      <c r="E7" s="2">
        <v>44314</v>
      </c>
      <c r="F7" s="2">
        <f>realna_poraba_cupra__2[[#This Row],[Števec]]-$E6</f>
        <v>618</v>
      </c>
      <c r="G7" s="3">
        <f>100*realna_poraba_cupra__2[[#This Row],[Litri]]/realna_poraba_cupra__2[[#This Row],[Prevoženo]]</f>
        <v>6.8640776699029127</v>
      </c>
      <c r="H7" s="3">
        <f>100*realna_poraba_cupra__2[[#This Row],[Litri]]/realna_poraba_cupra__2[[#This Row],[Prevoženo]]</f>
        <v>6.8640776699029127</v>
      </c>
      <c r="J7" s="1">
        <v>44985</v>
      </c>
      <c r="K7" s="4">
        <v>1.359</v>
      </c>
    </row>
    <row r="8" spans="2:23" x14ac:dyDescent="0.25">
      <c r="B8" s="1">
        <v>45093</v>
      </c>
      <c r="C8" s="3">
        <v>43.1</v>
      </c>
      <c r="D8" s="6">
        <f>INDEX(Table3[Bencin],MATCH(realna_poraba_cupra__2[[#This Row],[Datum]],Table3[Veljavnost],1))*C8</f>
        <v>60.857199999999999</v>
      </c>
      <c r="E8" s="2">
        <v>44997</v>
      </c>
      <c r="F8" s="2">
        <f>realna_poraba_cupra__2[[#This Row],[Števec]]-$E7</f>
        <v>683</v>
      </c>
      <c r="G8" s="3">
        <f>100*realna_poraba_cupra__2[[#This Row],[Litri]]/realna_poraba_cupra__2[[#This Row],[Prevoženo]]</f>
        <v>6.3103953147877014</v>
      </c>
      <c r="H8" s="3">
        <f>100*realna_poraba_cupra__2[[#This Row],[Litri]]/realna_poraba_cupra__2[[#This Row],[Prevoženo]]</f>
        <v>6.3103953147877014</v>
      </c>
      <c r="J8" s="1">
        <v>44999</v>
      </c>
      <c r="K8" s="4">
        <v>1.3740000000000001</v>
      </c>
    </row>
    <row r="9" spans="2:23" x14ac:dyDescent="0.25">
      <c r="B9" s="1">
        <v>45099</v>
      </c>
      <c r="C9" s="3">
        <v>38.18</v>
      </c>
      <c r="D9" s="6">
        <f>INDEX(Table3[Bencin],MATCH(realna_poraba_cupra__2[[#This Row],[Datum]],Table3[Veljavnost],1))*C9</f>
        <v>54.368319999999997</v>
      </c>
      <c r="E9" s="2">
        <v>45546</v>
      </c>
      <c r="F9" s="2">
        <f>realna_poraba_cupra__2[[#This Row],[Števec]]-$E8</f>
        <v>549</v>
      </c>
      <c r="G9" s="3">
        <f>100*realna_poraba_cupra__2[[#This Row],[Litri]]/realna_poraba_cupra__2[[#This Row],[Prevoženo]]</f>
        <v>6.9544626593806917</v>
      </c>
      <c r="H9" s="3">
        <f>100*realna_poraba_cupra__2[[#This Row],[Litri]]/realna_poraba_cupra__2[[#This Row],[Prevoženo]]</f>
        <v>6.9544626593806917</v>
      </c>
      <c r="J9" s="1">
        <v>45013</v>
      </c>
      <c r="K9" s="4">
        <v>1.3740000000000001</v>
      </c>
    </row>
    <row r="10" spans="2:23" x14ac:dyDescent="0.25">
      <c r="B10" s="1">
        <v>45113</v>
      </c>
      <c r="C10" s="3">
        <v>40.659999999999997</v>
      </c>
      <c r="D10" s="6">
        <f>INDEX(Table3[Bencin],MATCH(realna_poraba_cupra__2[[#This Row],[Datum]],Table3[Veljavnost],1))*C10</f>
        <v>58.713039999999992</v>
      </c>
      <c r="E10" s="2">
        <v>46126</v>
      </c>
      <c r="F10" s="2">
        <f>realna_poraba_cupra__2[[#This Row],[Števec]]-$E9</f>
        <v>580</v>
      </c>
      <c r="G10" s="3">
        <f>100*realna_poraba_cupra__2[[#This Row],[Litri]]/realna_poraba_cupra__2[[#This Row],[Prevoženo]]</f>
        <v>7.0103448275862057</v>
      </c>
      <c r="H10" s="3">
        <f>100*realna_poraba_cupra__2[[#This Row],[Litri]]/realna_poraba_cupra__2[[#This Row],[Prevoženo]]</f>
        <v>7.0103448275862057</v>
      </c>
      <c r="J10" s="1">
        <v>45028</v>
      </c>
      <c r="K10" s="4">
        <v>1.4159999999999999</v>
      </c>
    </row>
    <row r="11" spans="2:23" x14ac:dyDescent="0.25">
      <c r="B11" s="1">
        <v>45122</v>
      </c>
      <c r="C11" s="3">
        <v>39.17</v>
      </c>
      <c r="D11" s="6">
        <f>INDEX(Table3[Bencin],MATCH(realna_poraba_cupra__2[[#This Row],[Datum]],Table3[Veljavnost],1))*C11</f>
        <v>56.561480000000003</v>
      </c>
      <c r="E11" s="2">
        <v>46687</v>
      </c>
      <c r="F11" s="2">
        <f>realna_poraba_cupra__2[[#This Row],[Števec]]-$E10</f>
        <v>561</v>
      </c>
      <c r="G11" s="3">
        <f>100*realna_poraba_cupra__2[[#This Row],[Litri]]/realna_poraba_cupra__2[[#This Row],[Prevoženo]]</f>
        <v>6.9821746880570412</v>
      </c>
      <c r="H11" s="3">
        <f>100*realna_poraba_cupra__2[[#This Row],[Litri]]/realna_poraba_cupra__2[[#This Row],[Prevoženo]]</f>
        <v>6.9821746880570412</v>
      </c>
      <c r="J11" s="1">
        <v>45041</v>
      </c>
      <c r="K11" s="4">
        <v>1.4159999999999999</v>
      </c>
      <c r="R11" s="7" t="s">
        <v>16</v>
      </c>
    </row>
    <row r="12" spans="2:23" x14ac:dyDescent="0.25">
      <c r="B12" s="1">
        <v>45129</v>
      </c>
      <c r="C12" s="3">
        <v>40.29</v>
      </c>
      <c r="D12" s="6">
        <f>INDEX(Table3[Bencin],MATCH(realna_poraba_cupra__2[[#This Row],[Datum]],Table3[Veljavnost],1))*C12</f>
        <v>58.662239999999997</v>
      </c>
      <c r="E12" s="2">
        <v>47250</v>
      </c>
      <c r="F12" s="2">
        <f>realna_poraba_cupra__2[[#This Row],[Števec]]-$E11</f>
        <v>563</v>
      </c>
      <c r="G12" s="3">
        <f>100*realna_poraba_cupra__2[[#This Row],[Litri]]/realna_poraba_cupra__2[[#This Row],[Prevoženo]]</f>
        <v>7.1563055062166967</v>
      </c>
      <c r="H12" s="3">
        <f>100*realna_poraba_cupra__2[[#This Row],[Litri]]/realna_poraba_cupra__2[[#This Row],[Prevoženo]]</f>
        <v>7.1563055062166967</v>
      </c>
      <c r="J12" s="1">
        <v>45055</v>
      </c>
      <c r="K12" s="4">
        <v>1.39</v>
      </c>
      <c r="Q12" s="7" t="s">
        <v>17</v>
      </c>
      <c r="R12" t="s">
        <v>10</v>
      </c>
      <c r="S12" t="s">
        <v>11</v>
      </c>
      <c r="T12" t="s">
        <v>12</v>
      </c>
      <c r="U12" t="s">
        <v>13</v>
      </c>
      <c r="V12" t="s">
        <v>14</v>
      </c>
      <c r="W12" t="s">
        <v>15</v>
      </c>
    </row>
    <row r="13" spans="2:23" x14ac:dyDescent="0.25">
      <c r="B13" s="1">
        <v>45138</v>
      </c>
      <c r="C13" s="3">
        <v>41.01</v>
      </c>
      <c r="D13" s="6">
        <f>INDEX(Table3[Bencin],MATCH(realna_poraba_cupra__2[[#This Row],[Datum]],Table3[Veljavnost],1))*C13</f>
        <v>59.710559999999994</v>
      </c>
      <c r="E13" s="2">
        <v>47867</v>
      </c>
      <c r="F13" s="2">
        <f>realna_poraba_cupra__2[[#This Row],[Števec]]-$E12</f>
        <v>617</v>
      </c>
      <c r="G13" s="3">
        <f>100*realna_poraba_cupra__2[[#This Row],[Litri]]/realna_poraba_cupra__2[[#This Row],[Prevoženo]]</f>
        <v>6.646677471636953</v>
      </c>
      <c r="H13" s="3">
        <f>100*realna_poraba_cupra__2[[#This Row],[Litri]]/realna_poraba_cupra__2[[#This Row],[Prevoženo]]</f>
        <v>6.646677471636953</v>
      </c>
      <c r="J13" s="1">
        <v>45069</v>
      </c>
      <c r="K13" s="4">
        <v>1.3819999999999999</v>
      </c>
      <c r="Q13" s="9" t="s">
        <v>18</v>
      </c>
      <c r="R13" s="8">
        <v>1789</v>
      </c>
      <c r="S13" s="8">
        <v>1850</v>
      </c>
      <c r="T13" s="8">
        <v>2321</v>
      </c>
      <c r="U13" s="8">
        <v>1138</v>
      </c>
      <c r="V13" s="8">
        <v>1986</v>
      </c>
      <c r="W13" s="8">
        <v>1185</v>
      </c>
    </row>
    <row r="14" spans="2:23" x14ac:dyDescent="0.25">
      <c r="B14" s="1">
        <v>45151</v>
      </c>
      <c r="C14" s="3">
        <v>37.18</v>
      </c>
      <c r="D14" s="6">
        <f>INDEX(Table3[Bencin],MATCH(realna_poraba_cupra__2[[#This Row],[Datum]],Table3[Veljavnost],1))*C14</f>
        <v>56.178979999999996</v>
      </c>
      <c r="E14" s="2">
        <v>48407</v>
      </c>
      <c r="F14" s="2">
        <f>realna_poraba_cupra__2[[#This Row],[Števec]]-$E13</f>
        <v>540</v>
      </c>
      <c r="G14" s="3">
        <f>100*realna_poraba_cupra__2[[#This Row],[Litri]]/realna_poraba_cupra__2[[#This Row],[Prevoženo]]</f>
        <v>6.8851851851851853</v>
      </c>
      <c r="H14" s="3">
        <f>100*realna_poraba_cupra__2[[#This Row],[Litri]]/realna_poraba_cupra__2[[#This Row],[Prevoženo]]</f>
        <v>6.8851851851851853</v>
      </c>
      <c r="J14" s="1">
        <v>45083</v>
      </c>
      <c r="K14" s="4">
        <v>1.4119999999999999</v>
      </c>
      <c r="Q14" s="9" t="s">
        <v>19</v>
      </c>
      <c r="R14" s="3">
        <v>6.643286586493633</v>
      </c>
      <c r="S14" s="3">
        <v>6.7096452146904353</v>
      </c>
      <c r="T14" s="3">
        <v>6.9488756233742235</v>
      </c>
      <c r="U14" s="3">
        <v>6.909147776539081</v>
      </c>
      <c r="V14" s="3">
        <v>7.5451560100243888</v>
      </c>
      <c r="W14" s="3">
        <v>6.804815851108085</v>
      </c>
    </row>
    <row r="15" spans="2:23" x14ac:dyDescent="0.25">
      <c r="B15" s="1">
        <v>45163</v>
      </c>
      <c r="C15" s="3">
        <v>41.46</v>
      </c>
      <c r="D15" s="6">
        <f>INDEX(Table3[Bencin],MATCH(realna_poraba_cupra__2[[#This Row],[Datum]],Table3[Veljavnost],1))*C15</f>
        <v>62.646059999999999</v>
      </c>
      <c r="E15" s="2">
        <v>49005</v>
      </c>
      <c r="F15" s="2">
        <f>realna_poraba_cupra__2[[#This Row],[Števec]]-$E14</f>
        <v>598</v>
      </c>
      <c r="G15" s="3">
        <f>100*realna_poraba_cupra__2[[#This Row],[Litri]]/realna_poraba_cupra__2[[#This Row],[Prevoženo]]</f>
        <v>6.9331103678929766</v>
      </c>
      <c r="H15" s="3">
        <f>100*realna_poraba_cupra__2[[#This Row],[Litri]]/realna_poraba_cupra__2[[#This Row],[Prevoženo]]</f>
        <v>6.9331103678929766</v>
      </c>
      <c r="J15" s="1">
        <v>45097</v>
      </c>
      <c r="K15" s="4">
        <v>1.4239999999999999</v>
      </c>
    </row>
    <row r="16" spans="2:23" x14ac:dyDescent="0.25">
      <c r="B16" s="1">
        <v>45175</v>
      </c>
      <c r="C16" s="3">
        <v>35.97</v>
      </c>
      <c r="D16" s="6">
        <f>INDEX(Table3[Bencin],MATCH(realna_poraba_cupra__2[[#This Row],[Datum]],Table3[Veljavnost],1))*C16</f>
        <v>55.537680000000002</v>
      </c>
      <c r="E16" s="2">
        <v>49480</v>
      </c>
      <c r="F16" s="2">
        <f>realna_poraba_cupra__2[[#This Row],[Števec]]-$E15</f>
        <v>475</v>
      </c>
      <c r="G16" s="3">
        <f>100*realna_poraba_cupra__2[[#This Row],[Litri]]/realna_poraba_cupra__2[[#This Row],[Prevoženo]]</f>
        <v>7.5726315789473686</v>
      </c>
      <c r="H16" s="3">
        <f>100*realna_poraba_cupra__2[[#This Row],[Litri]]/realna_poraba_cupra__2[[#This Row],[Prevoženo]]</f>
        <v>7.5726315789473686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D17" s="6">
        <f>INDEX(Table3[Bencin],MATCH(realna_poraba_cupra__2[[#This Row],[Datum]],Table3[Veljavnost],1))*C17</f>
        <v>60.085740000000001</v>
      </c>
      <c r="E17" s="2">
        <v>50012</v>
      </c>
      <c r="F17" s="2">
        <f>realna_poraba_cupra__2[[#This Row],[Števec]]-$E16</f>
        <v>532</v>
      </c>
      <c r="G17" s="3">
        <f>100*realna_poraba_cupra__2[[#This Row],[Litri]]/realna_poraba_cupra__2[[#This Row],[Prevoženo]]</f>
        <v>7.2819548872180455</v>
      </c>
      <c r="H17" s="3">
        <f>100*realna_poraba_cupra__2[[#This Row],[Litri]]/realna_poraba_cupra__2[[#This Row],[Prevoženo]]</f>
        <v>7.2819548872180455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D18" s="6">
        <f>INDEX(Table3[Bencin],MATCH(realna_poraba_cupra__2[[#This Row],[Datum]],Table3[Veljavnost],1))*C18</f>
        <v>56.03763</v>
      </c>
      <c r="E18" s="2">
        <v>50458</v>
      </c>
      <c r="F18" s="2">
        <f>realna_poraba_cupra__2[[#This Row],[Števec]]-$E17</f>
        <v>446</v>
      </c>
      <c r="G18" s="3">
        <f>100*realna_poraba_cupra__2[[#This Row],[Litri]]/realna_poraba_cupra__2[[#This Row],[Prevoženo]]</f>
        <v>8.1008968609865484</v>
      </c>
      <c r="H18" s="3">
        <f>100*realna_poraba_cupra__2[[#This Row],[Litri]]/realna_poraba_cupra__2[[#This Row],[Prevoženo]]</f>
        <v>8.1008968609865484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D19" s="6">
        <f>INDEX(Table3[Bencin],MATCH(realna_poraba_cupra__2[[#This Row],[Datum]],Table3[Veljavnost],1))*C19</f>
        <v>61.153880000000001</v>
      </c>
      <c r="E19" s="2">
        <v>50991</v>
      </c>
      <c r="F19" s="2">
        <f>realna_poraba_cupra__2[[#This Row],[Števec]]-$E18</f>
        <v>533</v>
      </c>
      <c r="G19" s="3">
        <f>100*realna_poraba_cupra__2[[#This Row],[Litri]]/realna_poraba_cupra__2[[#This Row],[Prevoženo]]</f>
        <v>7.2251407129455911</v>
      </c>
      <c r="H19" s="3">
        <f>100*realna_poraba_cupra__2[[#This Row],[Litri]]/realna_poraba_cupra__2[[#This Row],[Prevoženo]]</f>
        <v>7.2251407129455911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D20" s="6">
        <f>INDEX(Table3[Bencin],MATCH(realna_poraba_cupra__2[[#This Row],[Datum]],Table3[Veljavnost],1))*C20</f>
        <v>61.677920000000007</v>
      </c>
      <c r="E20" s="2">
        <v>51593</v>
      </c>
      <c r="F20" s="2">
        <f>realna_poraba_cupra__2[[#This Row],[Števec]]-$E19</f>
        <v>602</v>
      </c>
      <c r="G20" s="3">
        <f>100*realna_poraba_cupra__2[[#This Row],[Litri]]/realna_poraba_cupra__2[[#This Row],[Prevoženo]]</f>
        <v>6.4518272425249181</v>
      </c>
      <c r="H20" s="3">
        <f>100*realna_poraba_cupra__2[[#This Row],[Litri]]/realna_poraba_cupra__2[[#This Row],[Prevoženo]]</f>
        <v>6.4518272425249181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D21" s="6">
        <f>INDEX(Table3[Bencin],MATCH(realna_poraba_cupra__2[[#This Row],[Datum]],Table3[Veljavnost],1))*C21</f>
        <v>64.097279999999998</v>
      </c>
      <c r="E21" s="2">
        <v>52176</v>
      </c>
      <c r="F21" s="2">
        <f>realna_poraba_cupra__2[[#This Row],[Števec]]-$E20</f>
        <v>583</v>
      </c>
      <c r="G21" s="3">
        <f>100*realna_poraba_cupra__2[[#This Row],[Litri]]/realna_poraba_cupra__2[[#This Row],[Prevoženo]]</f>
        <v>7.1578044596912518</v>
      </c>
      <c r="H21" s="3">
        <f>100*realna_poraba_cupra__2[[#This Row],[Litri]]/realna_poraba_cupra__2[[#This Row],[Prevoženo]]</f>
        <v>7.1578044596912518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J23" s="1">
        <v>45209</v>
      </c>
      <c r="K23" s="4">
        <v>1.536</v>
      </c>
    </row>
    <row r="24" spans="2:11" x14ac:dyDescent="0.25">
      <c r="J24" s="1">
        <v>45223</v>
      </c>
      <c r="K24" s="4">
        <v>1.536</v>
      </c>
    </row>
    <row r="25" spans="2:11" x14ac:dyDescent="0.25">
      <c r="J25" s="1">
        <v>45237</v>
      </c>
      <c r="K25" s="4">
        <v>1.534</v>
      </c>
    </row>
    <row r="26" spans="2:11" x14ac:dyDescent="0.25">
      <c r="D26" s="5"/>
      <c r="E26" s="5"/>
    </row>
    <row r="27" spans="2:11" x14ac:dyDescent="0.25">
      <c r="D27" s="5"/>
      <c r="E27" s="5"/>
    </row>
    <row r="28" spans="2:11" x14ac:dyDescent="0.25">
      <c r="D28" s="5"/>
      <c r="E28" s="5"/>
    </row>
    <row r="29" spans="2:11" x14ac:dyDescent="0.25">
      <c r="D29" s="5"/>
      <c r="E29" s="5"/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{47E57241-050A-4461-82D6-9BBFA2FBE0B0}</x14:id>
        </ext>
      </extLst>
    </cfRule>
  </conditionalFormatting>
  <pageMargins left="0.7" right="0.7" top="0.75" bottom="0.75" header="0.3" footer="0.3"/>
  <pageSetup paperSize="9" orientation="portrait" verticalDpi="0"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E57241-050A-4461-82D6-9BBFA2FBE0B0}">
            <x14:dataBar minLength="0" maxLength="100" gradient="0">
              <x14:cfvo type="min"/>
              <x14:cfvo type="auto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Manca</cp:lastModifiedBy>
  <dcterms:created xsi:type="dcterms:W3CDTF">2007-10-01T06:54:22Z</dcterms:created>
  <dcterms:modified xsi:type="dcterms:W3CDTF">2024-12-05T15:20:04Z</dcterms:modified>
</cp:coreProperties>
</file>