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O:\Public\T-cells-and-cancer\SRH group\Group members\COVID team\COVID kinetcis\Exp. 114_COVID kinetcis_set 1\Sequencing files\Exp.114_Set 1_DTU_Bseq_147\30755.barracoda-1.8\barracoda_30755\experiment_AP-29-01_C0701\"/>
    </mc:Choice>
  </mc:AlternateContent>
  <xr:revisionPtr revIDLastSave="0" documentId="13_ncr:1_{D5BC070F-4CB5-4248-9371-B3148CA6C645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AP.29.01_C0701" sheetId="1" r:id="rId1"/>
  </sheets>
  <definedNames>
    <definedName name="_xlnm._FilterDatabase" localSheetId="0" hidden="1">'AP.29.01_C0701'!$A$1:$Z$47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6" i="1" l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B1" authorId="0" shapeId="0" xr:uid="{2ACA623A-5DA9-4F35-8BAC-E77F58902F29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B6" authorId="0" shapeId="0" xr:uid="{161CDF85-9645-488F-A5BD-AE796E5AB73D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<sst xmlns="http://schemas.openxmlformats.org/spreadsheetml/2006/main" count="394" uniqueCount="224">
  <si>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</si>
  <si>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</si>
  <si>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</si>
  <si>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</si>
  <si>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</si>
  <si>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</si>
  <si>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</si>
  <si>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</si>
  <si>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</si>
  <si>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</si>
  <si>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</si>
  <si>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</si>
  <si>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</si>
  <si>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</si>
  <si>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</si>
  <si>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Peptide</t>
  </si>
  <si>
    <t>Protein</t>
  </si>
  <si>
    <t>Immunogenic.plate</t>
  </si>
  <si>
    <t>Well.position</t>
  </si>
  <si>
    <t>Pepscan.peptide.location</t>
  </si>
  <si>
    <t>A22B236</t>
  </si>
  <si>
    <t>AP-29-01_C0701</t>
  </si>
  <si>
    <t>HLA-C07:01</t>
  </si>
  <si>
    <t>KAYNVTQAF</t>
  </si>
  <si>
    <t>N</t>
  </si>
  <si>
    <t>C0701-Plate 7</t>
  </si>
  <si>
    <t>A13</t>
  </si>
  <si>
    <t>Bl. 05-D11</t>
  </si>
  <si>
    <t>A22B237</t>
  </si>
  <si>
    <t>LYQPPQTSI</t>
  </si>
  <si>
    <t>ORF1</t>
  </si>
  <si>
    <t>A14</t>
  </si>
  <si>
    <t>Bl. 06-D05</t>
  </si>
  <si>
    <t>A22B238</t>
  </si>
  <si>
    <t>VYIGDPAQL</t>
  </si>
  <si>
    <t>A15</t>
  </si>
  <si>
    <t>Bl. 06-F01</t>
  </si>
  <si>
    <t>A22B239</t>
  </si>
  <si>
    <t>FYSKWYIRV</t>
  </si>
  <si>
    <t>ORF8</t>
  </si>
  <si>
    <t>A16</t>
  </si>
  <si>
    <t>Bl. 07-A08</t>
  </si>
  <si>
    <t>A22B240</t>
  </si>
  <si>
    <t>TYFTQSRNL</t>
  </si>
  <si>
    <t>A17</t>
  </si>
  <si>
    <t>Bl. 07-B09</t>
  </si>
  <si>
    <t>A22B241</t>
  </si>
  <si>
    <t>VFAQVKQIY</t>
  </si>
  <si>
    <t>S</t>
  </si>
  <si>
    <t>A18</t>
  </si>
  <si>
    <t>Bl. 07-C08</t>
  </si>
  <si>
    <t>A22B242</t>
  </si>
  <si>
    <t>IRQEEVQELY</t>
  </si>
  <si>
    <t>ORF7</t>
  </si>
  <si>
    <t>A19</t>
  </si>
  <si>
    <t>Bl. 08-D11</t>
  </si>
  <si>
    <t>A22B243</t>
  </si>
  <si>
    <t>TANPKTPKY</t>
  </si>
  <si>
    <t>A20</t>
  </si>
  <si>
    <t>Bl. 08-G08</t>
  </si>
  <si>
    <t>A22B244</t>
  </si>
  <si>
    <t>YLITPVHVM</t>
  </si>
  <si>
    <t>A21</t>
  </si>
  <si>
    <t>Bl. 14-C07</t>
  </si>
  <si>
    <t>A22B245</t>
  </si>
  <si>
    <t>NTFTRLQSL</t>
  </si>
  <si>
    <t>A22</t>
  </si>
  <si>
    <t>Bl. 22-C05</t>
  </si>
  <si>
    <t>A22B246</t>
  </si>
  <si>
    <t>FKNLREFVF</t>
  </si>
  <si>
    <t>A23</t>
  </si>
  <si>
    <t>Bl. 22-D03</t>
  </si>
  <si>
    <t>A22B247</t>
  </si>
  <si>
    <t>ITLKKRWQL</t>
  </si>
  <si>
    <t>ORF3</t>
  </si>
  <si>
    <t>A24</t>
  </si>
  <si>
    <t>Bl. 22-D04</t>
  </si>
  <si>
    <t>A23B236</t>
  </si>
  <si>
    <t>SIIQFPNTY</t>
  </si>
  <si>
    <t>C13</t>
  </si>
  <si>
    <t>Bl. 25-B09</t>
  </si>
  <si>
    <t>A23B237</t>
  </si>
  <si>
    <t>NVIPTITQM</t>
  </si>
  <si>
    <t>C14</t>
  </si>
  <si>
    <t>Bl. 29-A04</t>
  </si>
  <si>
    <t>A23B238</t>
  </si>
  <si>
    <t>SAPPAQYEL</t>
  </si>
  <si>
    <t>C15</t>
  </si>
  <si>
    <t>Bl. 32-A05</t>
  </si>
  <si>
    <t>A23B239</t>
  </si>
  <si>
    <t>ARAGEAANF</t>
  </si>
  <si>
    <t>C16</t>
  </si>
  <si>
    <t>Bl. 35-A03</t>
  </si>
  <si>
    <t>A23B240</t>
  </si>
  <si>
    <t>FRSSVLHST</t>
  </si>
  <si>
    <t>C17</t>
  </si>
  <si>
    <t>Bl. 35-B03</t>
  </si>
  <si>
    <t>A23B241</t>
  </si>
  <si>
    <t>FWRNTNPIQL</t>
  </si>
  <si>
    <t>C18</t>
  </si>
  <si>
    <t>Bl. 35-B07</t>
  </si>
  <si>
    <t>A23B242</t>
  </si>
  <si>
    <t>GRVDGQVDL</t>
  </si>
  <si>
    <t>C19</t>
  </si>
  <si>
    <t>Bl. 35-B09</t>
  </si>
  <si>
    <t>A23B243</t>
  </si>
  <si>
    <t>KKNNLPFKL</t>
  </si>
  <si>
    <t>C20</t>
  </si>
  <si>
    <t>Bl. 35-C04</t>
  </si>
  <si>
    <t>A23B244</t>
  </si>
  <si>
    <t>KKQQTVTLL</t>
  </si>
  <si>
    <t>C21</t>
  </si>
  <si>
    <t>Bl. 35-C05</t>
  </si>
  <si>
    <t>A23B245</t>
  </si>
  <si>
    <t>LRGTAVMSL</t>
  </si>
  <si>
    <t>C22</t>
  </si>
  <si>
    <t>Bl. 35-D03</t>
  </si>
  <si>
    <t>A23B246</t>
  </si>
  <si>
    <t>LRPDTRYVL</t>
  </si>
  <si>
    <t>C23</t>
  </si>
  <si>
    <t>Bl. 35-D05</t>
  </si>
  <si>
    <t>A23B247</t>
  </si>
  <si>
    <t>LRVEAFEYY</t>
  </si>
  <si>
    <t>C24</t>
  </si>
  <si>
    <t>Bl. 35-D07</t>
  </si>
  <si>
    <t>A24B236</t>
  </si>
  <si>
    <t>MRNAGIVGV</t>
  </si>
  <si>
    <t>E13</t>
  </si>
  <si>
    <t>Bl. 35-D09</t>
  </si>
  <si>
    <t>A24B237</t>
  </si>
  <si>
    <t>QRNAPRITF</t>
  </si>
  <si>
    <t>E14</t>
  </si>
  <si>
    <t>Bl. 35-E06</t>
  </si>
  <si>
    <t>A24B238</t>
  </si>
  <si>
    <t>RRVWTLMNV</t>
  </si>
  <si>
    <t>E15</t>
  </si>
  <si>
    <t>Bl. 35-E10</t>
  </si>
  <si>
    <t>A24B239</t>
  </si>
  <si>
    <t>SRVLGLKTL</t>
  </si>
  <si>
    <t>E16</t>
  </si>
  <si>
    <t>Bl. 35-F05</t>
  </si>
  <si>
    <t>A24B240</t>
  </si>
  <si>
    <t>SRYWEPEF</t>
  </si>
  <si>
    <t>E17</t>
  </si>
  <si>
    <t>Bl. 35-F07</t>
  </si>
  <si>
    <t>A24B241</t>
  </si>
  <si>
    <t>TGVEHVTFF</t>
  </si>
  <si>
    <t>E18</t>
  </si>
  <si>
    <t>Bl. 35-F10</t>
  </si>
  <si>
    <t>A24B242</t>
  </si>
  <si>
    <t>VRDVLVRGF</t>
  </si>
  <si>
    <t>E19</t>
  </si>
  <si>
    <t>Bl. 35-G10</t>
  </si>
  <si>
    <t>A24B243</t>
  </si>
  <si>
    <t>VRIQPGQTF</t>
  </si>
  <si>
    <t>E20</t>
  </si>
  <si>
    <t>Bl. 35-H02</t>
  </si>
  <si>
    <t>A24B244</t>
  </si>
  <si>
    <t>VRNLQHRLY</t>
  </si>
  <si>
    <t>E21</t>
  </si>
  <si>
    <t>Bl. 35-H03</t>
  </si>
  <si>
    <t>A24B245</t>
  </si>
  <si>
    <t>WKYPQVNGL</t>
  </si>
  <si>
    <t>E22</t>
  </si>
  <si>
    <t>Bl. 35-H06</t>
  </si>
  <si>
    <t>A24B246</t>
  </si>
  <si>
    <t>WRNTNPIQL</t>
  </si>
  <si>
    <t>E23</t>
  </si>
  <si>
    <t>Bl. 35-H07</t>
  </si>
  <si>
    <t>A24B247</t>
  </si>
  <si>
    <t>YRVTKNSKV</t>
  </si>
  <si>
    <t>E24</t>
  </si>
  <si>
    <t>Bl. 36-A01</t>
  </si>
  <si>
    <t>A25B236</t>
  </si>
  <si>
    <t>ERDISTEIY</t>
  </si>
  <si>
    <t>G13</t>
  </si>
  <si>
    <t>Bl. 38-A02</t>
  </si>
  <si>
    <t>A25B237</t>
  </si>
  <si>
    <t>LRKVPTDNY</t>
  </si>
  <si>
    <t>G14</t>
  </si>
  <si>
    <t>Bl. 38-A07</t>
  </si>
  <si>
    <t>A25B238</t>
  </si>
  <si>
    <t>SHFAIGLAL</t>
  </si>
  <si>
    <t>G15</t>
  </si>
  <si>
    <t>Bl. 38-A08</t>
  </si>
  <si>
    <t>A25B239</t>
  </si>
  <si>
    <t>VRETMSYLF</t>
  </si>
  <si>
    <t>G16</t>
  </si>
  <si>
    <t>Bl. 38-A12</t>
  </si>
  <si>
    <t>A25B240</t>
  </si>
  <si>
    <t>YRSLPGVF</t>
  </si>
  <si>
    <t>G17</t>
  </si>
  <si>
    <t>Bl. 38-B03</t>
  </si>
  <si>
    <t>A25B241</t>
  </si>
  <si>
    <t>MKDLSPRWY</t>
  </si>
  <si>
    <t>G18</t>
  </si>
  <si>
    <t>Bl. 39-A08</t>
  </si>
  <si>
    <t>A25B242</t>
  </si>
  <si>
    <t>RNRFLYIIKL</t>
  </si>
  <si>
    <t>M</t>
  </si>
  <si>
    <t>G19</t>
  </si>
  <si>
    <t>Bl. 39-A11</t>
  </si>
  <si>
    <t>A25B243</t>
  </si>
  <si>
    <t>RRGPEQTQGNF</t>
  </si>
  <si>
    <t>G20</t>
  </si>
  <si>
    <t>Bl. 39-A12</t>
  </si>
  <si>
    <t>A25B244</t>
  </si>
  <si>
    <t>SRLSFKELLVY</t>
  </si>
  <si>
    <t>G21</t>
  </si>
  <si>
    <t>Bl. 39-B03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</si>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</sst>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2" x14ac:knownFonts="1"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7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4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11" bestFit="1" customWidth="1"/>
    <col min="10" max="10" width="17.578125" style="11" customWidth="1"/>
    <col min="11" max="11" width="17.1015625" style="11" bestFit="1" customWidth="1"/>
    <col min="12" max="12" width="17.1015625" style="11" customWidth="1"/>
    <col min="13" max="13" width="16.578125" style="11" customWidth="1"/>
    <col min="14" max="14" width="9.3671875" style="11" bestFit="1" customWidth="1"/>
    <col min="15" max="15" width="10" style="11" bestFit="1" customWidth="1"/>
    <col min="16" max="16" width="12.9453125" style="11" bestFit="1" customWidth="1"/>
    <col min="17" max="17" width="8.62890625" style="11" bestFit="1" customWidth="1"/>
    <col min="18" max="18" width="18.15625" style="11" bestFit="1" customWidth="1"/>
    <col min="19" max="19" width="13.20703125" style="11" bestFit="1" customWidth="1"/>
    <col min="20" max="20" width="22.734375" style="11" bestFit="1" customWidth="1"/>
    <col min="21" max="21" width="14.734375" style="11" bestFit="1" customWidth="1"/>
    <col min="22" max="22" width="14" style="11" bestFit="1" customWidth="1"/>
    <col min="23" max="23" width="25.47265625" style="11" bestFit="1" customWidth="1"/>
    <col min="24" max="24" width="16.3125" style="11" bestFit="1" customWidth="1"/>
    <col min="25" max="25" width="16.68359375" style="11" bestFit="1" customWidth="1"/>
    <col min="26" max="26" width="18.5234375" style="11" bestFit="1" customWidth="1"/>
    <col min="27" max="27" width="8.83984375" style="11"/>
    <col min="28" max="28" width="5.26171875" style="11" bestFit="1" customWidth="1"/>
    <col min="29" max="29" width="8.83984375" style="11"/>
  </cols>
  <sheetData>
    <row r="1" spans="1:29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210</v>
      </c>
      <c r="V1" s="21" t="s">
        <v>212</v>
      </c>
      <c r="W1" s="21" t="s">
        <v>213</v>
      </c>
      <c r="X1" s="21" t="s">
        <v>214</v>
      </c>
      <c r="Y1" s="21" t="s">
        <v>215</v>
      </c>
      <c r="Z1" s="21" t="s">
        <v>216</v>
      </c>
      <c r="AB1" s="12" t="s">
        <v>217</v>
      </c>
      <c r="AC1" s="12"/>
    </row>
    <row r="2" spans="1:29" x14ac:dyDescent="0.55000000000000004">
      <c r="A2" s="5" t="s">
        <v>77</v>
      </c>
      <c r="B2" s="5" t="s">
        <v>21</v>
      </c>
      <c r="C2" s="5">
        <v>9420</v>
      </c>
      <c r="D2" s="5">
        <v>2733</v>
      </c>
      <c r="E2" s="5">
        <v>3499</v>
      </c>
      <c r="F2" s="5">
        <v>3387</v>
      </c>
      <c r="G2" s="6">
        <v>1.7963073082516501</v>
      </c>
      <c r="H2" s="7">
        <v>2.9934178672781598E-3</v>
      </c>
      <c r="I2" s="13">
        <v>2.52383265342851</v>
      </c>
      <c r="J2" s="13">
        <v>2.9934178672781598E-3</v>
      </c>
      <c r="K2" s="13">
        <v>2.52383265342851</v>
      </c>
      <c r="L2" s="13">
        <v>0.224051628002367</v>
      </c>
      <c r="M2" s="13">
        <v>6.4505194382861994E-2</v>
      </c>
      <c r="N2" s="13">
        <v>13</v>
      </c>
      <c r="O2" s="13" t="s">
        <v>22</v>
      </c>
      <c r="P2" s="13" t="s">
        <v>78</v>
      </c>
      <c r="Q2" s="13" t="s">
        <v>30</v>
      </c>
      <c r="R2" s="13" t="s">
        <v>25</v>
      </c>
      <c r="S2" s="13" t="s">
        <v>79</v>
      </c>
      <c r="T2" s="13" t="s">
        <v>80</v>
      </c>
      <c r="U2" s="14">
        <v>0.18447077254479585</v>
      </c>
      <c r="V2" s="15" t="str">
        <f>IF($AC$7 &lt;&gt; "", $AC$7 * U2, "")</f>
        <v/>
      </c>
      <c r="W2" s="15" t="str">
        <f>IF($AC$7 &lt;&gt; "", $AC$7 * L2 / $L$47, "")</f>
        <v/>
      </c>
      <c r="X2" s="13" t="str">
        <f>IF(ISNUMBER(SEARCH(O2,$AC$2))=TRUE,"Yes",IF(ISNUMBER(SEARCH(O2,$AC$3))=TRUE,"Yes",IF(ISNUMBER(SEARCH(O2,$AC$4))=TRUE,"Yes","No")))</f>
        <v>No</v>
      </c>
      <c r="Y2" s="13"/>
      <c r="Z2" s="13"/>
      <c r="AB2" s="11" t="s">
        <v>218</v>
      </c>
    </row>
    <row r="3" spans="1:29" x14ac:dyDescent="0.55000000000000004">
      <c r="A3" s="8" t="s">
        <v>125</v>
      </c>
      <c r="B3" s="8" t="s">
        <v>21</v>
      </c>
      <c r="C3" s="8">
        <v>2712</v>
      </c>
      <c r="D3" s="8">
        <v>838</v>
      </c>
      <c r="E3" s="8">
        <v>1133</v>
      </c>
      <c r="F3" s="8">
        <v>1126</v>
      </c>
      <c r="G3" s="9">
        <v>1.6392587772598799</v>
      </c>
      <c r="H3" s="10">
        <v>7.8918413211080101E-3</v>
      </c>
      <c r="I3" s="16">
        <v>2.1028216555612498</v>
      </c>
      <c r="J3" s="16">
        <v>7.8918413211080101E-3</v>
      </c>
      <c r="K3" s="16">
        <v>2.1028216555612498</v>
      </c>
      <c r="L3" s="16">
        <v>6.4504035577751598E-2</v>
      </c>
      <c r="M3" s="16">
        <v>2.07049362714633E-2</v>
      </c>
      <c r="N3" s="16">
        <v>25</v>
      </c>
      <c r="O3" s="16" t="s">
        <v>22</v>
      </c>
      <c r="P3" s="16" t="s">
        <v>126</v>
      </c>
      <c r="Q3" s="16" t="s">
        <v>30</v>
      </c>
      <c r="R3" s="16" t="s">
        <v>25</v>
      </c>
      <c r="S3" s="16" t="s">
        <v>127</v>
      </c>
      <c r="T3" s="16" t="s">
        <v>128</v>
      </c>
      <c r="U3" s="17">
        <v>5.3108782923724666E-2</v>
      </c>
      <c r="V3" s="18" t="str">
        <f>IF($AC$7 &lt;&gt; "", $AC$7 * U3, "")</f>
        <v/>
      </c>
      <c r="W3" s="18" t="str">
        <f>IF($AC$7 &lt;&gt; "", $AC$7 * L3 / $L$47, "")</f>
        <v/>
      </c>
      <c r="X3" s="16" t="str">
        <f>IF(ISNUMBER(SEARCH(O3,$AC$2))=TRUE,"Yes",IF(ISNUMBER(SEARCH(O3,$AC$3))=TRUE,"Yes",IF(ISNUMBER(SEARCH(O3,$AC$4))=TRUE,"Yes","No")))</f>
        <v>No</v>
      </c>
      <c r="Y3" s="16"/>
      <c r="Z3" s="16"/>
      <c r="AB3" s="11" t="s">
        <v>219</v>
      </c>
    </row>
    <row r="4" spans="1:29" x14ac:dyDescent="0.55000000000000004">
      <c r="A4" t="s">
        <v>161</v>
      </c>
      <c r="B4" t="s">
        <v>21</v>
      </c>
      <c r="C4">
        <v>1500</v>
      </c>
      <c r="D4">
        <v>643</v>
      </c>
      <c r="E4">
        <v>789</v>
      </c>
      <c r="F4">
        <v>693</v>
      </c>
      <c r="G4" s="1">
        <v>1.31903481665013</v>
      </c>
      <c r="H4" s="2">
        <v>3.2265648081935702E-2</v>
      </c>
      <c r="I4" s="11">
        <v>1.4912596073093201</v>
      </c>
      <c r="J4" s="11">
        <v>3.2265648081935702E-2</v>
      </c>
      <c r="K4" s="11">
        <v>1.4912596073093201</v>
      </c>
      <c r="L4" s="11">
        <v>3.5677010828402397E-2</v>
      </c>
      <c r="M4" s="11">
        <v>1.42989000293182E-2</v>
      </c>
      <c r="N4" s="11">
        <v>34</v>
      </c>
      <c r="O4" s="11" t="s">
        <v>22</v>
      </c>
      <c r="P4" s="11" t="s">
        <v>162</v>
      </c>
      <c r="Q4" s="11" t="s">
        <v>30</v>
      </c>
      <c r="R4" s="11" t="s">
        <v>25</v>
      </c>
      <c r="S4" s="11" t="s">
        <v>163</v>
      </c>
      <c r="T4" s="11" t="s">
        <v>164</v>
      </c>
      <c r="U4" s="19">
        <v>2.9374326838343286E-2</v>
      </c>
      <c r="V4" s="20" t="str">
        <f>IF($AC$7 &lt;&gt; "", $AC$7 * U4, "")</f>
        <v/>
      </c>
      <c r="W4" s="20" t="str">
        <f>IF($AC$7 &lt;&gt; "", $AC$7 * L4 / $L$47, "")</f>
        <v/>
      </c>
      <c r="X4" s="11" t="str">
        <f>IF(ISNUMBER(SEARCH(O4,$AC$2))=TRUE,"Yes",IF(ISNUMBER(SEARCH(O4,$AC$3))=TRUE,"Yes",IF(ISNUMBER(SEARCH(O4,$AC$4))=TRUE,"Yes","No")))</f>
        <v>No</v>
      </c>
      <c r="AB4" s="11" t="s">
        <v>220</v>
      </c>
    </row>
    <row r="5" spans="1:29" x14ac:dyDescent="0.55000000000000004">
      <c r="A5" t="s">
        <v>64</v>
      </c>
      <c r="B5" t="s">
        <v>21</v>
      </c>
      <c r="C5">
        <v>1157</v>
      </c>
      <c r="D5">
        <v>476</v>
      </c>
      <c r="E5">
        <v>629</v>
      </c>
      <c r="F5">
        <v>540</v>
      </c>
      <c r="G5" s="1">
        <v>1.31898859709269</v>
      </c>
      <c r="H5" s="2">
        <v>3.2265648081935702E-2</v>
      </c>
      <c r="I5" s="11">
        <v>1.4912596073093201</v>
      </c>
      <c r="J5" s="11">
        <v>3.2265648081935702E-2</v>
      </c>
      <c r="K5" s="11">
        <v>1.4912596073093201</v>
      </c>
      <c r="L5" s="11">
        <v>2.7518867685641098E-2</v>
      </c>
      <c r="M5" s="11">
        <v>1.1028672347178E-2</v>
      </c>
      <c r="N5" s="11">
        <v>10</v>
      </c>
      <c r="O5" s="11" t="s">
        <v>22</v>
      </c>
      <c r="P5" s="11" t="s">
        <v>65</v>
      </c>
      <c r="Q5" s="11" t="s">
        <v>30</v>
      </c>
      <c r="R5" s="11" t="s">
        <v>25</v>
      </c>
      <c r="S5" s="11" t="s">
        <v>66</v>
      </c>
      <c r="T5" s="11" t="s">
        <v>67</v>
      </c>
      <c r="U5" s="19">
        <v>2.2657397434642124E-2</v>
      </c>
      <c r="V5" s="20" t="str">
        <f>IF($AC$7 &lt;&gt; "", $AC$7 * U5, "")</f>
        <v/>
      </c>
      <c r="W5" s="20" t="str">
        <f>IF($AC$7 &lt;&gt; "", $AC$7 * L5 / $L$47, "")</f>
        <v/>
      </c>
      <c r="X5" s="11" t="str">
        <f>IF(ISNUMBER(SEARCH(O5,$AC$2))=TRUE,"Yes",IF(ISNUMBER(SEARCH(O5,$AC$3))=TRUE,"Yes",IF(ISNUMBER(SEARCH(O5,$AC$4))=TRUE,"Yes","No")))</f>
        <v>No</v>
      </c>
    </row>
    <row r="6" spans="1:29" x14ac:dyDescent="0.55000000000000004">
      <c r="A6" t="s">
        <v>113</v>
      </c>
      <c r="B6" t="s">
        <v>21</v>
      </c>
      <c r="C6">
        <v>1270</v>
      </c>
      <c r="D6">
        <v>590</v>
      </c>
      <c r="E6">
        <v>768</v>
      </c>
      <c r="F6">
        <v>686</v>
      </c>
      <c r="G6" s="1">
        <v>1.139688827911</v>
      </c>
      <c r="H6" s="2">
        <v>8.3560754271611401E-2</v>
      </c>
      <c r="I6" s="11">
        <v>1.07799764846052</v>
      </c>
      <c r="J6" s="11">
        <v>8.3560754271611401E-2</v>
      </c>
      <c r="K6" s="11">
        <v>1.07799764846052</v>
      </c>
      <c r="L6" s="11">
        <v>3.02065358347141E-2</v>
      </c>
      <c r="M6" s="11">
        <v>1.37083235568467E-2</v>
      </c>
      <c r="N6" s="11">
        <v>22</v>
      </c>
      <c r="O6" s="11" t="s">
        <v>22</v>
      </c>
      <c r="P6" s="11" t="s">
        <v>114</v>
      </c>
      <c r="Q6" s="11" t="s">
        <v>30</v>
      </c>
      <c r="R6" s="11" t="s">
        <v>25</v>
      </c>
      <c r="S6" s="11" t="s">
        <v>115</v>
      </c>
      <c r="T6" s="11" t="s">
        <v>116</v>
      </c>
      <c r="U6" s="19">
        <v>2.4870263389797316E-2</v>
      </c>
      <c r="V6" s="20" t="str">
        <f>IF($AC$7 &lt;&gt; "", $AC$7 * U6, "")</f>
        <v/>
      </c>
      <c r="W6" s="20" t="str">
        <f>IF($AC$7 &lt;&gt; "", $AC$7 * L6 / $L$47, "")</f>
        <v/>
      </c>
      <c r="X6" s="11" t="str">
        <f>IF(ISNUMBER(SEARCH(O6,$AC$2))=TRUE,"Yes",IF(ISNUMBER(SEARCH(O6,$AC$3))=TRUE,"Yes",IF(ISNUMBER(SEARCH(O6,$AC$4))=TRUE,"Yes","No")))</f>
        <v>No</v>
      </c>
      <c r="AB6" s="12" t="s">
        <v>221</v>
      </c>
      <c r="AC6" s="12"/>
    </row>
    <row r="7" spans="1:29" x14ac:dyDescent="0.55000000000000004">
      <c r="A7" t="s">
        <v>165</v>
      </c>
      <c r="B7" t="s">
        <v>21</v>
      </c>
      <c r="C7">
        <v>1155</v>
      </c>
      <c r="D7">
        <v>565</v>
      </c>
      <c r="E7">
        <v>713</v>
      </c>
      <c r="F7">
        <v>612</v>
      </c>
      <c r="G7" s="1">
        <v>1.1127835235327499</v>
      </c>
      <c r="H7" s="2">
        <v>8.8250677167668601E-2</v>
      </c>
      <c r="I7" s="11">
        <v>1.05428195348628</v>
      </c>
      <c r="J7" s="11">
        <v>8.8250677167668601E-2</v>
      </c>
      <c r="K7" s="11">
        <v>1.05428195348628</v>
      </c>
      <c r="L7" s="11">
        <v>2.74712983378699E-2</v>
      </c>
      <c r="M7" s="11">
        <v>1.2702115194944999E-2</v>
      </c>
      <c r="N7" s="11">
        <v>35</v>
      </c>
      <c r="O7" s="11" t="s">
        <v>22</v>
      </c>
      <c r="P7" s="11" t="s">
        <v>166</v>
      </c>
      <c r="Q7" s="11" t="s">
        <v>30</v>
      </c>
      <c r="R7" s="11" t="s">
        <v>25</v>
      </c>
      <c r="S7" s="11" t="s">
        <v>167</v>
      </c>
      <c r="T7" s="11" t="s">
        <v>168</v>
      </c>
      <c r="U7" s="19">
        <v>2.2618231665524333E-2</v>
      </c>
      <c r="V7" s="20" t="str">
        <f>IF($AC$7 &lt;&gt; "", $AC$7 * U7, "")</f>
        <v/>
      </c>
      <c r="W7" s="20" t="str">
        <f>IF($AC$7 &lt;&gt; "", $AC$7 * L7 / $L$47, "")</f>
        <v/>
      </c>
      <c r="X7" s="11" t="str">
        <f>IF(ISNUMBER(SEARCH(O7,$AC$2))=TRUE,"Yes",IF(ISNUMBER(SEARCH(O7,$AC$3))=TRUE,"Yes",IF(ISNUMBER(SEARCH(O7,$AC$4))=TRUE,"Yes","No")))</f>
        <v>No</v>
      </c>
      <c r="AB7" s="11" t="s">
        <v>222</v>
      </c>
      <c r="AC7" s="20"/>
    </row>
    <row r="8" spans="1:29" x14ac:dyDescent="0.55000000000000004">
      <c r="A8" t="s">
        <v>20</v>
      </c>
      <c r="B8" t="s">
        <v>21</v>
      </c>
      <c r="C8">
        <v>1924</v>
      </c>
      <c r="D8">
        <v>892</v>
      </c>
      <c r="E8">
        <v>1177</v>
      </c>
      <c r="F8">
        <v>1127</v>
      </c>
      <c r="G8" s="1">
        <v>1.0962856832727299</v>
      </c>
      <c r="H8" s="2">
        <v>8.8250677167668601E-2</v>
      </c>
      <c r="I8" s="11">
        <v>1.05428195348628</v>
      </c>
      <c r="J8" s="11">
        <v>8.8250677167668601E-2</v>
      </c>
      <c r="K8" s="11">
        <v>1.05428195348628</v>
      </c>
      <c r="L8" s="11">
        <v>4.5761712555897498E-2</v>
      </c>
      <c r="M8" s="11">
        <v>2.14021576658062E-2</v>
      </c>
      <c r="N8" s="11">
        <v>1</v>
      </c>
      <c r="O8" s="11" t="s">
        <v>22</v>
      </c>
      <c r="P8" s="11" t="s">
        <v>23</v>
      </c>
      <c r="Q8" s="11" t="s">
        <v>24</v>
      </c>
      <c r="R8" s="11" t="s">
        <v>25</v>
      </c>
      <c r="S8" s="11" t="s">
        <v>26</v>
      </c>
      <c r="T8" s="11" t="s">
        <v>27</v>
      </c>
      <c r="U8" s="19">
        <v>3.7677469891314992E-2</v>
      </c>
      <c r="V8" s="20" t="str">
        <f>IF($AC$7 &lt;&gt; "", $AC$7 * U8, "")</f>
        <v/>
      </c>
      <c r="W8" s="20" t="str">
        <f>IF($AC$7 &lt;&gt; "", $AC$7 * L8 / $L$47, "")</f>
        <v/>
      </c>
      <c r="X8" s="11" t="str">
        <f>IF(ISNUMBER(SEARCH(O8,$AC$2))=TRUE,"Yes",IF(ISNUMBER(SEARCH(O8,$AC$3))=TRUE,"Yes",IF(ISNUMBER(SEARCH(O8,$AC$4))=TRUE,"Yes","No")))</f>
        <v>No</v>
      </c>
    </row>
    <row r="9" spans="1:29" x14ac:dyDescent="0.55000000000000004">
      <c r="A9" t="s">
        <v>93</v>
      </c>
      <c r="B9" t="s">
        <v>21</v>
      </c>
      <c r="C9">
        <v>1123</v>
      </c>
      <c r="D9">
        <v>593</v>
      </c>
      <c r="E9">
        <v>730</v>
      </c>
      <c r="F9">
        <v>654</v>
      </c>
      <c r="G9" s="1">
        <v>1.00619060851232</v>
      </c>
      <c r="H9" s="2">
        <v>0.132347877546068</v>
      </c>
      <c r="I9" s="11">
        <v>0.87828301905792605</v>
      </c>
      <c r="J9" s="11">
        <v>0.132347877546068</v>
      </c>
      <c r="K9" s="11">
        <v>0.87828301905792605</v>
      </c>
      <c r="L9" s="11">
        <v>2.67101887735306E-2</v>
      </c>
      <c r="M9" s="11">
        <v>1.32975091516911E-2</v>
      </c>
      <c r="N9" s="11">
        <v>17</v>
      </c>
      <c r="O9" s="11" t="s">
        <v>22</v>
      </c>
      <c r="P9" s="11" t="s">
        <v>94</v>
      </c>
      <c r="Q9" s="11" t="s">
        <v>48</v>
      </c>
      <c r="R9" s="11" t="s">
        <v>25</v>
      </c>
      <c r="S9" s="11" t="s">
        <v>95</v>
      </c>
      <c r="T9" s="11" t="s">
        <v>96</v>
      </c>
      <c r="U9" s="19">
        <v>2.1991579359639676E-2</v>
      </c>
      <c r="V9" s="20" t="str">
        <f>IF($AC$7 &lt;&gt; "", $AC$7 * U9, "")</f>
        <v/>
      </c>
      <c r="W9" s="20" t="str">
        <f>IF($AC$7 &lt;&gt; "", $AC$7 * L9 / $L$47, "")</f>
        <v/>
      </c>
      <c r="X9" s="11" t="str">
        <f>IF(ISNUMBER(SEARCH(O9,$AC$2))=TRUE,"Yes",IF(ISNUMBER(SEARCH(O9,$AC$3))=TRUE,"Yes",IF(ISNUMBER(SEARCH(O9,$AC$4))=TRUE,"Yes","No")))</f>
        <v>No</v>
      </c>
    </row>
    <row r="10" spans="1:29" x14ac:dyDescent="0.55000000000000004">
      <c r="A10" t="s">
        <v>81</v>
      </c>
      <c r="B10" t="s">
        <v>21</v>
      </c>
      <c r="C10">
        <v>4733</v>
      </c>
      <c r="D10">
        <v>2350</v>
      </c>
      <c r="E10">
        <v>3113</v>
      </c>
      <c r="F10">
        <v>3134</v>
      </c>
      <c r="G10" s="1">
        <v>0.96855309699839598</v>
      </c>
      <c r="H10" s="2">
        <v>0.14461826300280001</v>
      </c>
      <c r="I10" s="11">
        <v>0.83977685904352894</v>
      </c>
      <c r="J10" s="11">
        <v>0.14461826300280001</v>
      </c>
      <c r="K10" s="11">
        <v>0.83977685904352894</v>
      </c>
      <c r="L10" s="11">
        <v>0.112572861500552</v>
      </c>
      <c r="M10" s="11">
        <v>5.7525232238501603E-2</v>
      </c>
      <c r="N10" s="11">
        <v>14</v>
      </c>
      <c r="O10" s="11" t="s">
        <v>22</v>
      </c>
      <c r="P10" s="11" t="s">
        <v>82</v>
      </c>
      <c r="Q10" s="11" t="s">
        <v>30</v>
      </c>
      <c r="R10" s="11" t="s">
        <v>25</v>
      </c>
      <c r="S10" s="11" t="s">
        <v>83</v>
      </c>
      <c r="T10" s="11" t="s">
        <v>84</v>
      </c>
      <c r="U10" s="19">
        <v>9.2685792617252516E-2</v>
      </c>
      <c r="V10" s="20" t="str">
        <f>IF($AC$7 &lt;&gt; "", $AC$7 * U10, "")</f>
        <v/>
      </c>
      <c r="W10" s="20" t="str">
        <f>IF($AC$7 &lt;&gt; "", $AC$7 * L10 / $L$47, "")</f>
        <v/>
      </c>
      <c r="X10" s="11" t="str">
        <f>IF(ISNUMBER(SEARCH(O10,$AC$2))=TRUE,"Yes",IF(ISNUMBER(SEARCH(O10,$AC$3))=TRUE,"Yes",IF(ISNUMBER(SEARCH(O10,$AC$4))=TRUE,"Yes","No")))</f>
        <v>No</v>
      </c>
    </row>
    <row r="11" spans="1:29" x14ac:dyDescent="0.55000000000000004">
      <c r="A11" t="s">
        <v>68</v>
      </c>
      <c r="B11" t="s">
        <v>21</v>
      </c>
      <c r="C11">
        <v>780</v>
      </c>
      <c r="D11">
        <v>426</v>
      </c>
      <c r="E11">
        <v>542</v>
      </c>
      <c r="F11">
        <v>514</v>
      </c>
      <c r="G11" s="1">
        <v>0.89955839018616401</v>
      </c>
      <c r="H11" s="2">
        <v>0.19420201652313401</v>
      </c>
      <c r="I11" s="11">
        <v>0.71174626484859604</v>
      </c>
      <c r="J11" s="11">
        <v>0.19420201652313401</v>
      </c>
      <c r="K11" s="11">
        <v>0.71174626484859604</v>
      </c>
      <c r="L11" s="11">
        <v>1.8552045630769301E-2</v>
      </c>
      <c r="M11" s="11">
        <v>9.9439794250100692E-3</v>
      </c>
      <c r="N11" s="11">
        <v>11</v>
      </c>
      <c r="O11" s="11" t="s">
        <v>22</v>
      </c>
      <c r="P11" s="11" t="s">
        <v>69</v>
      </c>
      <c r="Q11" s="11" t="s">
        <v>48</v>
      </c>
      <c r="R11" s="11" t="s">
        <v>25</v>
      </c>
      <c r="S11" s="11" t="s">
        <v>70</v>
      </c>
      <c r="T11" s="11" t="s">
        <v>71</v>
      </c>
      <c r="U11" s="19">
        <v>1.527464995593851E-2</v>
      </c>
      <c r="V11" s="20" t="str">
        <f>IF($AC$7 &lt;&gt; "", $AC$7 * U11, "")</f>
        <v/>
      </c>
      <c r="W11" s="20" t="str">
        <f>IF($AC$7 &lt;&gt; "", $AC$7 * L11 / $L$47, "")</f>
        <v/>
      </c>
      <c r="X11" s="11" t="str">
        <f>IF(ISNUMBER(SEARCH(O11,$AC$2))=TRUE,"Yes",IF(ISNUMBER(SEARCH(O11,$AC$3))=TRUE,"Yes",IF(ISNUMBER(SEARCH(O11,$AC$4))=TRUE,"Yes","No")))</f>
        <v>No</v>
      </c>
    </row>
    <row r="12" spans="1:29" x14ac:dyDescent="0.55000000000000004">
      <c r="A12" t="s">
        <v>42</v>
      </c>
      <c r="B12" t="s">
        <v>21</v>
      </c>
      <c r="C12">
        <v>1904</v>
      </c>
      <c r="D12">
        <v>1169</v>
      </c>
      <c r="E12">
        <v>1397</v>
      </c>
      <c r="F12">
        <v>1410</v>
      </c>
      <c r="G12" s="1">
        <v>0.75983003603560695</v>
      </c>
      <c r="H12" s="2">
        <v>0.305656111263092</v>
      </c>
      <c r="I12" s="11">
        <v>0.51476691653932405</v>
      </c>
      <c r="J12" s="11">
        <v>0.305656111263092</v>
      </c>
      <c r="K12" s="11">
        <v>0.51476691653932405</v>
      </c>
      <c r="L12" s="11">
        <v>4.5286019078185497E-2</v>
      </c>
      <c r="M12" s="11">
        <v>2.6744162008289201E-2</v>
      </c>
      <c r="N12" s="11">
        <v>5</v>
      </c>
      <c r="O12" s="11" t="s">
        <v>22</v>
      </c>
      <c r="P12" s="11" t="s">
        <v>43</v>
      </c>
      <c r="Q12" s="11" t="s">
        <v>30</v>
      </c>
      <c r="R12" s="11" t="s">
        <v>25</v>
      </c>
      <c r="S12" s="11" t="s">
        <v>44</v>
      </c>
      <c r="T12" s="11" t="s">
        <v>45</v>
      </c>
      <c r="U12" s="19">
        <v>3.7285812200137082E-2</v>
      </c>
      <c r="V12" s="20" t="str">
        <f>IF($AC$7 &lt;&gt; "", $AC$7 * U12, "")</f>
        <v/>
      </c>
      <c r="W12" s="20" t="str">
        <f>IF($AC$7 &lt;&gt; "", $AC$7 * L12 / $L$47, "")</f>
        <v/>
      </c>
      <c r="X12" s="11" t="str">
        <f>IF(ISNUMBER(SEARCH(O12,$AC$2))=TRUE,"Yes",IF(ISNUMBER(SEARCH(O12,$AC$3))=TRUE,"Yes",IF(ISNUMBER(SEARCH(O12,$AC$4))=TRUE,"Yes","No")))</f>
        <v>No</v>
      </c>
    </row>
    <row r="13" spans="1:29" x14ac:dyDescent="0.55000000000000004">
      <c r="A13" t="s">
        <v>141</v>
      </c>
      <c r="B13" t="s">
        <v>21</v>
      </c>
      <c r="C13">
        <v>1151</v>
      </c>
      <c r="D13">
        <v>717</v>
      </c>
      <c r="E13">
        <v>971</v>
      </c>
      <c r="F13">
        <v>879</v>
      </c>
      <c r="G13" s="1">
        <v>0.67224768599247697</v>
      </c>
      <c r="H13" s="2">
        <v>0.40757381426318001</v>
      </c>
      <c r="I13" s="11">
        <v>0.389793726251286</v>
      </c>
      <c r="J13" s="11">
        <v>0.40757381426318001</v>
      </c>
      <c r="K13" s="11">
        <v>0.389793726251286</v>
      </c>
      <c r="L13" s="11">
        <v>2.7376159642327501E-2</v>
      </c>
      <c r="M13" s="11">
        <v>1.71781472021727E-2</v>
      </c>
      <c r="N13" s="11">
        <v>29</v>
      </c>
      <c r="O13" s="11" t="s">
        <v>22</v>
      </c>
      <c r="P13" s="11" t="s">
        <v>142</v>
      </c>
      <c r="Q13" s="11" t="s">
        <v>30</v>
      </c>
      <c r="R13" s="11" t="s">
        <v>25</v>
      </c>
      <c r="S13" s="11" t="s">
        <v>143</v>
      </c>
      <c r="T13" s="11" t="s">
        <v>144</v>
      </c>
      <c r="U13" s="19">
        <v>2.2539900127288751E-2</v>
      </c>
      <c r="V13" s="20" t="str">
        <f>IF($AC$7 &lt;&gt; "", $AC$7 * U13, "")</f>
        <v/>
      </c>
      <c r="W13" s="20" t="str">
        <f>IF($AC$7 &lt;&gt; "", $AC$7 * L13 / $L$47, "")</f>
        <v/>
      </c>
      <c r="X13" s="11" t="str">
        <f>IF(ISNUMBER(SEARCH(O13,$AC$2))=TRUE,"Yes",IF(ISNUMBER(SEARCH(O13,$AC$3))=TRUE,"Yes",IF(ISNUMBER(SEARCH(O13,$AC$4))=TRUE,"Yes","No")))</f>
        <v>No</v>
      </c>
    </row>
    <row r="14" spans="1:29" x14ac:dyDescent="0.55000000000000004">
      <c r="A14" t="s">
        <v>117</v>
      </c>
      <c r="B14" t="s">
        <v>21</v>
      </c>
      <c r="C14">
        <v>798</v>
      </c>
      <c r="D14">
        <v>582</v>
      </c>
      <c r="E14">
        <v>772</v>
      </c>
      <c r="F14">
        <v>662</v>
      </c>
      <c r="G14" s="1">
        <v>0.49003525845675799</v>
      </c>
      <c r="H14" s="2">
        <v>0.55217111951379005</v>
      </c>
      <c r="I14" s="11">
        <v>0.25792631222736401</v>
      </c>
      <c r="J14" s="11">
        <v>0.55217111951379005</v>
      </c>
      <c r="K14" s="11">
        <v>0.25792631222736401</v>
      </c>
      <c r="L14" s="11">
        <v>1.8980169760710101E-2</v>
      </c>
      <c r="M14" s="11">
        <v>1.35134763397349E-2</v>
      </c>
      <c r="N14" s="11">
        <v>23</v>
      </c>
      <c r="O14" s="11" t="s">
        <v>22</v>
      </c>
      <c r="P14" s="11" t="s">
        <v>118</v>
      </c>
      <c r="Q14" s="11" t="s">
        <v>30</v>
      </c>
      <c r="R14" s="11" t="s">
        <v>25</v>
      </c>
      <c r="S14" s="11" t="s">
        <v>119</v>
      </c>
      <c r="T14" s="11" t="s">
        <v>120</v>
      </c>
      <c r="U14" s="19">
        <v>1.5627141877998629E-2</v>
      </c>
      <c r="V14" s="20" t="str">
        <f>IF($AC$7 &lt;&gt; "", $AC$7 * U14, "")</f>
        <v/>
      </c>
      <c r="W14" s="20" t="str">
        <f>IF($AC$7 &lt;&gt; "", $AC$7 * L14 / $L$47, "")</f>
        <v/>
      </c>
      <c r="X14" s="11" t="str">
        <f>IF(ISNUMBER(SEARCH(O14,$AC$2))=TRUE,"Yes",IF(ISNUMBER(SEARCH(O14,$AC$3))=TRUE,"Yes",IF(ISNUMBER(SEARCH(O14,$AC$4))=TRUE,"Yes","No")))</f>
        <v>No</v>
      </c>
    </row>
    <row r="15" spans="1:29" x14ac:dyDescent="0.55000000000000004">
      <c r="A15" t="s">
        <v>129</v>
      </c>
      <c r="B15" t="s">
        <v>21</v>
      </c>
      <c r="C15">
        <v>1138</v>
      </c>
      <c r="D15">
        <v>809</v>
      </c>
      <c r="E15">
        <v>1098</v>
      </c>
      <c r="F15">
        <v>1006</v>
      </c>
      <c r="G15" s="1">
        <v>0.47381614556430102</v>
      </c>
      <c r="H15" s="2">
        <v>0.55217111951379005</v>
      </c>
      <c r="I15" s="11">
        <v>0.25792631222736401</v>
      </c>
      <c r="J15" s="11">
        <v>0.55217111951379005</v>
      </c>
      <c r="K15" s="11">
        <v>0.25792631222736401</v>
      </c>
      <c r="L15" s="11">
        <v>2.7066958881814599E-2</v>
      </c>
      <c r="M15" s="11">
        <v>1.94887788095034E-2</v>
      </c>
      <c r="N15" s="11">
        <v>26</v>
      </c>
      <c r="O15" s="11" t="s">
        <v>22</v>
      </c>
      <c r="P15" s="11" t="s">
        <v>130</v>
      </c>
      <c r="Q15" s="11" t="s">
        <v>24</v>
      </c>
      <c r="R15" s="11" t="s">
        <v>25</v>
      </c>
      <c r="S15" s="11" t="s">
        <v>131</v>
      </c>
      <c r="T15" s="11" t="s">
        <v>132</v>
      </c>
      <c r="U15" s="19">
        <v>2.2285322628023109E-2</v>
      </c>
      <c r="V15" s="20" t="str">
        <f>IF($AC$7 &lt;&gt; "", $AC$7 * U15, "")</f>
        <v/>
      </c>
      <c r="W15" s="20" t="str">
        <f>IF($AC$7 &lt;&gt; "", $AC$7 * L15 / $L$47, "")</f>
        <v/>
      </c>
      <c r="X15" s="11" t="str">
        <f>IF(ISNUMBER(SEARCH(O15,$AC$2))=TRUE,"Yes",IF(ISNUMBER(SEARCH(O15,$AC$3))=TRUE,"Yes",IF(ISNUMBER(SEARCH(O15,$AC$4))=TRUE,"Yes","No")))</f>
        <v>No</v>
      </c>
    </row>
    <row r="16" spans="1:29" x14ac:dyDescent="0.55000000000000004">
      <c r="A16" t="s">
        <v>109</v>
      </c>
      <c r="B16" t="s">
        <v>21</v>
      </c>
      <c r="C16">
        <v>899</v>
      </c>
      <c r="D16">
        <v>695</v>
      </c>
      <c r="E16">
        <v>911</v>
      </c>
      <c r="F16">
        <v>806</v>
      </c>
      <c r="G16" s="1">
        <v>0.402868927848547</v>
      </c>
      <c r="H16" s="2">
        <v>0.60593316588271495</v>
      </c>
      <c r="I16" s="11">
        <v>0.21757527565061199</v>
      </c>
      <c r="J16" s="11">
        <v>0.60593316588271495</v>
      </c>
      <c r="K16" s="11">
        <v>0.21757527565061199</v>
      </c>
      <c r="L16" s="11">
        <v>2.13824218231559E-2</v>
      </c>
      <c r="M16" s="11">
        <v>1.6172257162740698E-2</v>
      </c>
      <c r="N16" s="11">
        <v>21</v>
      </c>
      <c r="O16" s="11" t="s">
        <v>22</v>
      </c>
      <c r="P16" s="11" t="s">
        <v>110</v>
      </c>
      <c r="Q16" s="11" t="s">
        <v>24</v>
      </c>
      <c r="R16" s="11" t="s">
        <v>25</v>
      </c>
      <c r="S16" s="11" t="s">
        <v>111</v>
      </c>
      <c r="T16" s="11" t="s">
        <v>112</v>
      </c>
      <c r="U16" s="19">
        <v>1.7605013218447076E-2</v>
      </c>
      <c r="V16" s="20" t="str">
        <f>IF($AC$7 &lt;&gt; "", $AC$7 * U16, "")</f>
        <v/>
      </c>
      <c r="W16" s="20" t="str">
        <f>IF($AC$7 &lt;&gt; "", $AC$7 * L16 / $L$47, "")</f>
        <v/>
      </c>
      <c r="X16" s="11" t="str">
        <f>IF(ISNUMBER(SEARCH(O16,$AC$2))=TRUE,"Yes",IF(ISNUMBER(SEARCH(O16,$AC$3))=TRUE,"Yes",IF(ISNUMBER(SEARCH(O16,$AC$4))=TRUE,"Yes","No")))</f>
        <v>No</v>
      </c>
    </row>
    <row r="17" spans="1:24" x14ac:dyDescent="0.55000000000000004">
      <c r="A17" t="s">
        <v>97</v>
      </c>
      <c r="B17" t="s">
        <v>21</v>
      </c>
      <c r="C17">
        <v>909</v>
      </c>
      <c r="D17">
        <v>720</v>
      </c>
      <c r="E17">
        <v>933</v>
      </c>
      <c r="F17">
        <v>825</v>
      </c>
      <c r="G17" s="1">
        <v>0.37902312132125698</v>
      </c>
      <c r="H17" s="2">
        <v>0.60860288239934601</v>
      </c>
      <c r="I17" s="11">
        <v>0.215665995114286</v>
      </c>
      <c r="J17" s="11">
        <v>0.60860288239934601</v>
      </c>
      <c r="K17" s="11">
        <v>0.215665995114286</v>
      </c>
      <c r="L17" s="11">
        <v>2.16202685620119E-2</v>
      </c>
      <c r="M17" s="11">
        <v>1.6624849075006401E-2</v>
      </c>
      <c r="N17" s="11">
        <v>18</v>
      </c>
      <c r="O17" s="11" t="s">
        <v>22</v>
      </c>
      <c r="P17" s="11" t="s">
        <v>98</v>
      </c>
      <c r="Q17" s="11" t="s">
        <v>30</v>
      </c>
      <c r="R17" s="11" t="s">
        <v>25</v>
      </c>
      <c r="S17" s="11" t="s">
        <v>99</v>
      </c>
      <c r="T17" s="11" t="s">
        <v>100</v>
      </c>
      <c r="U17" s="19">
        <v>1.7800842064036034E-2</v>
      </c>
      <c r="V17" s="20" t="str">
        <f>IF($AC$7 &lt;&gt; "", $AC$7 * U17, "")</f>
        <v/>
      </c>
      <c r="W17" s="20" t="str">
        <f>IF($AC$7 &lt;&gt; "", $AC$7 * L17 / $L$47, "")</f>
        <v/>
      </c>
      <c r="X17" s="11" t="str">
        <f>IF(ISNUMBER(SEARCH(O17,$AC$2))=TRUE,"Yes",IF(ISNUMBER(SEARCH(O17,$AC$3))=TRUE,"Yes",IF(ISNUMBER(SEARCH(O17,$AC$4))=TRUE,"Yes","No")))</f>
        <v>No</v>
      </c>
    </row>
    <row r="18" spans="1:24" x14ac:dyDescent="0.55000000000000004">
      <c r="A18" t="s">
        <v>28</v>
      </c>
      <c r="B18" t="s">
        <v>21</v>
      </c>
      <c r="C18">
        <v>966</v>
      </c>
      <c r="D18">
        <v>767</v>
      </c>
      <c r="E18">
        <v>1003</v>
      </c>
      <c r="F18">
        <v>1006</v>
      </c>
      <c r="G18" s="1">
        <v>0.30571034772423</v>
      </c>
      <c r="H18" s="2">
        <v>0.66932992797210999</v>
      </c>
      <c r="I18" s="11">
        <v>0.174359755808459</v>
      </c>
      <c r="J18" s="11">
        <v>0.66932992797210999</v>
      </c>
      <c r="K18" s="11">
        <v>0.174359755808459</v>
      </c>
      <c r="L18" s="11">
        <v>2.29759949734912E-2</v>
      </c>
      <c r="M18" s="11">
        <v>1.8587958031343998E-2</v>
      </c>
      <c r="N18" s="11">
        <v>2</v>
      </c>
      <c r="O18" s="11" t="s">
        <v>22</v>
      </c>
      <c r="P18" s="11" t="s">
        <v>29</v>
      </c>
      <c r="Q18" s="11" t="s">
        <v>30</v>
      </c>
      <c r="R18" s="11" t="s">
        <v>25</v>
      </c>
      <c r="S18" s="11" t="s">
        <v>31</v>
      </c>
      <c r="T18" s="11" t="s">
        <v>32</v>
      </c>
      <c r="U18" s="19">
        <v>1.8917066483893078E-2</v>
      </c>
      <c r="V18" s="20" t="str">
        <f>IF($AC$7 &lt;&gt; "", $AC$7 * U18, "")</f>
        <v/>
      </c>
      <c r="W18" s="20" t="str">
        <f>IF($AC$7 &lt;&gt; "", $AC$7 * L18 / $L$47, "")</f>
        <v/>
      </c>
      <c r="X18" s="11" t="str">
        <f>IF(ISNUMBER(SEARCH(O18,$AC$2))=TRUE,"Yes",IF(ISNUMBER(SEARCH(O18,$AC$3))=TRUE,"Yes",IF(ISNUMBER(SEARCH(O18,$AC$4))=TRUE,"Yes","No")))</f>
        <v>No</v>
      </c>
    </row>
    <row r="19" spans="1:24" x14ac:dyDescent="0.55000000000000004">
      <c r="A19" t="s">
        <v>101</v>
      </c>
      <c r="B19" t="s">
        <v>21</v>
      </c>
      <c r="C19">
        <v>2819</v>
      </c>
      <c r="D19">
        <v>2383</v>
      </c>
      <c r="E19">
        <v>3164</v>
      </c>
      <c r="F19">
        <v>3122</v>
      </c>
      <c r="G19" s="1">
        <v>0.208803036344759</v>
      </c>
      <c r="H19" s="2">
        <v>0.80860746210441803</v>
      </c>
      <c r="I19" s="11">
        <v>9.2262255166803003E-2</v>
      </c>
      <c r="J19" s="11">
        <v>0.80860746210441803</v>
      </c>
      <c r="K19" s="11">
        <v>9.2262255166803003E-2</v>
      </c>
      <c r="L19" s="11">
        <v>6.7048995683510998E-2</v>
      </c>
      <c r="M19" s="11">
        <v>5.8013869207461599E-2</v>
      </c>
      <c r="N19" s="11">
        <v>19</v>
      </c>
      <c r="O19" s="11" t="s">
        <v>22</v>
      </c>
      <c r="P19" s="11" t="s">
        <v>102</v>
      </c>
      <c r="Q19" s="11" t="s">
        <v>30</v>
      </c>
      <c r="R19" s="11" t="s">
        <v>25</v>
      </c>
      <c r="S19" s="11" t="s">
        <v>103</v>
      </c>
      <c r="T19" s="11" t="s">
        <v>104</v>
      </c>
      <c r="U19" s="19">
        <v>5.5204151571526486E-2</v>
      </c>
      <c r="V19" s="20" t="str">
        <f>IF($AC$7 &lt;&gt; "", $AC$7 * U19, "")</f>
        <v/>
      </c>
      <c r="W19" s="20" t="str">
        <f>IF($AC$7 &lt;&gt; "", $AC$7 * L19 / $L$47, "")</f>
        <v/>
      </c>
      <c r="X19" s="11" t="str">
        <f>IF(ISNUMBER(SEARCH(O19,$AC$2))=TRUE,"Yes",IF(ISNUMBER(SEARCH(O19,$AC$3))=TRUE,"Yes",IF(ISNUMBER(SEARCH(O19,$AC$4))=TRUE,"Yes","No")))</f>
        <v>No</v>
      </c>
    </row>
    <row r="20" spans="1:24" x14ac:dyDescent="0.55000000000000004">
      <c r="A20" t="s">
        <v>89</v>
      </c>
      <c r="B20" t="s">
        <v>21</v>
      </c>
      <c r="C20">
        <v>684</v>
      </c>
      <c r="D20">
        <v>634</v>
      </c>
      <c r="E20">
        <v>856</v>
      </c>
      <c r="F20">
        <v>761</v>
      </c>
      <c r="G20" s="1">
        <v>0.110503202844198</v>
      </c>
      <c r="H20" s="2">
        <v>0.94184600469659596</v>
      </c>
      <c r="I20" s="11">
        <v>2.6020100155866199E-2</v>
      </c>
      <c r="J20" s="11">
        <v>0.94184600469659596</v>
      </c>
      <c r="K20" s="11">
        <v>2.6020100155866199E-2</v>
      </c>
      <c r="L20" s="11">
        <v>1.62687169377515E-2</v>
      </c>
      <c r="M20" s="11">
        <v>1.50688446956612E-2</v>
      </c>
      <c r="N20" s="11">
        <v>16</v>
      </c>
      <c r="O20" s="11" t="s">
        <v>22</v>
      </c>
      <c r="P20" s="11" t="s">
        <v>90</v>
      </c>
      <c r="Q20" s="11" t="s">
        <v>30</v>
      </c>
      <c r="R20" s="11" t="s">
        <v>25</v>
      </c>
      <c r="S20" s="11" t="s">
        <v>91</v>
      </c>
      <c r="T20" s="11" t="s">
        <v>92</v>
      </c>
      <c r="U20" s="19">
        <v>1.339469303828454E-2</v>
      </c>
      <c r="V20" s="20" t="str">
        <f>IF($AC$7 &lt;&gt; "", $AC$7 * U20, "")</f>
        <v/>
      </c>
      <c r="W20" s="20" t="str">
        <f>IF($AC$7 &lt;&gt; "", $AC$7 * L20 / $L$47, "")</f>
        <v/>
      </c>
      <c r="X20" s="11" t="str">
        <f>IF(ISNUMBER(SEARCH(O20,$AC$2))=TRUE,"Yes",IF(ISNUMBER(SEARCH(O20,$AC$3))=TRUE,"Yes",IF(ISNUMBER(SEARCH(O20,$AC$4))=TRUE,"Yes","No")))</f>
        <v>No</v>
      </c>
    </row>
    <row r="21" spans="1:24" x14ac:dyDescent="0.55000000000000004">
      <c r="A21" t="s">
        <v>157</v>
      </c>
      <c r="B21" t="s">
        <v>21</v>
      </c>
      <c r="C21">
        <v>776</v>
      </c>
      <c r="D21">
        <v>745</v>
      </c>
      <c r="E21">
        <v>1022</v>
      </c>
      <c r="F21">
        <v>845</v>
      </c>
      <c r="G21" s="1">
        <v>7.8049603068863493E-2</v>
      </c>
      <c r="H21" s="2">
        <v>0.94184600469659596</v>
      </c>
      <c r="I21" s="11">
        <v>2.6020100155866199E-2</v>
      </c>
      <c r="J21" s="11">
        <v>0.94184600469659596</v>
      </c>
      <c r="K21" s="11">
        <v>2.6020100155866199E-2</v>
      </c>
      <c r="L21" s="11">
        <v>1.8456906935226901E-2</v>
      </c>
      <c r="M21" s="11">
        <v>1.7484713843994401E-2</v>
      </c>
      <c r="N21" s="11">
        <v>33</v>
      </c>
      <c r="O21" s="11" t="s">
        <v>22</v>
      </c>
      <c r="P21" s="11" t="s">
        <v>158</v>
      </c>
      <c r="Q21" s="11" t="s">
        <v>30</v>
      </c>
      <c r="R21" s="11" t="s">
        <v>25</v>
      </c>
      <c r="S21" s="11" t="s">
        <v>159</v>
      </c>
      <c r="T21" s="11" t="s">
        <v>160</v>
      </c>
      <c r="U21" s="19">
        <v>1.5196318417702928E-2</v>
      </c>
      <c r="V21" s="20" t="str">
        <f>IF($AC$7 &lt;&gt; "", $AC$7 * U21, "")</f>
        <v/>
      </c>
      <c r="W21" s="20" t="str">
        <f>IF($AC$7 &lt;&gt; "", $AC$7 * L21 / $L$47, "")</f>
        <v/>
      </c>
      <c r="X21" s="11" t="str">
        <f>IF(ISNUMBER(SEARCH(O21,$AC$2))=TRUE,"Yes",IF(ISNUMBER(SEARCH(O21,$AC$3))=TRUE,"Yes",IF(ISNUMBER(SEARCH(O21,$AC$4))=TRUE,"Yes","No")))</f>
        <v>No</v>
      </c>
    </row>
    <row r="22" spans="1:24" x14ac:dyDescent="0.55000000000000004">
      <c r="A22" t="s">
        <v>85</v>
      </c>
      <c r="B22" t="s">
        <v>21</v>
      </c>
      <c r="C22">
        <v>770</v>
      </c>
      <c r="D22">
        <v>790</v>
      </c>
      <c r="E22">
        <v>1070</v>
      </c>
      <c r="F22">
        <v>881</v>
      </c>
      <c r="G22" s="1">
        <v>-3.6971022339158601E-3</v>
      </c>
      <c r="H22" s="2">
        <v>1</v>
      </c>
      <c r="I22" s="11">
        <v>0</v>
      </c>
      <c r="J22" s="11">
        <v>1</v>
      </c>
      <c r="K22" s="11">
        <v>0</v>
      </c>
      <c r="L22" s="11">
        <v>1.83141988919132E-2</v>
      </c>
      <c r="M22" s="11">
        <v>1.8361286136501401E-2</v>
      </c>
      <c r="N22" s="11">
        <v>15</v>
      </c>
      <c r="O22" s="11" t="s">
        <v>22</v>
      </c>
      <c r="P22" s="11" t="s">
        <v>86</v>
      </c>
      <c r="Q22" s="11" t="s">
        <v>30</v>
      </c>
      <c r="R22" s="11" t="s">
        <v>25</v>
      </c>
      <c r="S22" s="11" t="s">
        <v>87</v>
      </c>
      <c r="T22" s="11" t="s">
        <v>88</v>
      </c>
      <c r="U22" s="19">
        <v>1.5078821110349555E-2</v>
      </c>
      <c r="V22" s="20" t="str">
        <f>IF($AC$7 &lt;&gt; "", $AC$7 * U22, "")</f>
        <v/>
      </c>
      <c r="W22" s="20" t="str">
        <f>IF($AC$7 &lt;&gt; "", $AC$7 * L22 / $L$47, "")</f>
        <v/>
      </c>
      <c r="X22" s="11" t="str">
        <f>IF(ISNUMBER(SEARCH(O22,$AC$2))=TRUE,"Yes",IF(ISNUMBER(SEARCH(O22,$AC$3))=TRUE,"Yes",IF(ISNUMBER(SEARCH(O22,$AC$4))=TRUE,"Yes","No")))</f>
        <v>No</v>
      </c>
    </row>
    <row r="23" spans="1:24" x14ac:dyDescent="0.55000000000000004">
      <c r="A23" t="s">
        <v>173</v>
      </c>
      <c r="B23" t="s">
        <v>21</v>
      </c>
      <c r="C23">
        <v>1466</v>
      </c>
      <c r="D23">
        <v>1463</v>
      </c>
      <c r="E23">
        <v>1996</v>
      </c>
      <c r="F23">
        <v>1772</v>
      </c>
      <c r="G23" s="1">
        <v>-5.42957866731062E-3</v>
      </c>
      <c r="H23" s="2">
        <v>0.98190153086415</v>
      </c>
      <c r="I23" s="11">
        <v>7.9320628714730692E-3</v>
      </c>
      <c r="J23" s="11">
        <v>1</v>
      </c>
      <c r="K23" s="11">
        <v>0</v>
      </c>
      <c r="L23" s="11">
        <v>3.4868331916292003E-2</v>
      </c>
      <c r="M23" s="11">
        <v>3.49995980465439E-2</v>
      </c>
      <c r="N23" s="11">
        <v>37</v>
      </c>
      <c r="O23" s="11" t="s">
        <v>22</v>
      </c>
      <c r="P23" s="11" t="s">
        <v>174</v>
      </c>
      <c r="Q23" s="11" t="s">
        <v>48</v>
      </c>
      <c r="R23" s="11" t="s">
        <v>25</v>
      </c>
      <c r="S23" s="11" t="s">
        <v>175</v>
      </c>
      <c r="T23" s="11" t="s">
        <v>176</v>
      </c>
      <c r="U23" s="19">
        <v>2.8708508763340839E-2</v>
      </c>
      <c r="V23" s="20" t="str">
        <f>IF($AC$7 &lt;&gt; "", $AC$7 * U23, "")</f>
        <v/>
      </c>
      <c r="W23" s="20" t="str">
        <f>IF($AC$7 &lt;&gt; "", $AC$7 * L23 / $L$47, "")</f>
        <v/>
      </c>
      <c r="X23" s="11" t="str">
        <f>IF(ISNUMBER(SEARCH(O23,$AC$2))=TRUE,"Yes",IF(ISNUMBER(SEARCH(O23,$AC$3))=TRUE,"Yes",IF(ISNUMBER(SEARCH(O23,$AC$4))=TRUE,"Yes","No")))</f>
        <v>No</v>
      </c>
    </row>
    <row r="24" spans="1:24" x14ac:dyDescent="0.55000000000000004">
      <c r="A24" t="s">
        <v>60</v>
      </c>
      <c r="B24" t="s">
        <v>21</v>
      </c>
      <c r="C24">
        <v>546</v>
      </c>
      <c r="D24">
        <v>557</v>
      </c>
      <c r="E24">
        <v>805</v>
      </c>
      <c r="F24">
        <v>677</v>
      </c>
      <c r="G24" s="1">
        <v>-6.7732855000157799E-2</v>
      </c>
      <c r="H24" s="2">
        <v>0.98190153086415</v>
      </c>
      <c r="I24" s="11">
        <v>7.9320628714730692E-3</v>
      </c>
      <c r="J24" s="11">
        <v>1</v>
      </c>
      <c r="K24" s="11">
        <v>0</v>
      </c>
      <c r="L24" s="11">
        <v>1.29864319415385E-2</v>
      </c>
      <c r="M24" s="11">
        <v>1.36100984509858E-2</v>
      </c>
      <c r="N24" s="11">
        <v>9</v>
      </c>
      <c r="O24" s="11" t="s">
        <v>22</v>
      </c>
      <c r="P24" s="11" t="s">
        <v>61</v>
      </c>
      <c r="Q24" s="11" t="s">
        <v>30</v>
      </c>
      <c r="R24" s="11" t="s">
        <v>25</v>
      </c>
      <c r="S24" s="11" t="s">
        <v>62</v>
      </c>
      <c r="T24" s="11" t="s">
        <v>63</v>
      </c>
      <c r="U24" s="19">
        <v>1.0692254969156956E-2</v>
      </c>
      <c r="V24" s="20" t="str">
        <f>IF($AC$7 &lt;&gt; "", $AC$7 * U24, "")</f>
        <v/>
      </c>
      <c r="W24" s="20" t="str">
        <f>IF($AC$7 &lt;&gt; "", $AC$7 * L24 / $L$47, "")</f>
        <v/>
      </c>
      <c r="X24" s="11" t="str">
        <f>IF(ISNUMBER(SEARCH(O24,$AC$2))=TRUE,"Yes",IF(ISNUMBER(SEARCH(O24,$AC$3))=TRUE,"Yes",IF(ISNUMBER(SEARCH(O24,$AC$4))=TRUE,"Yes","No")))</f>
        <v>No</v>
      </c>
    </row>
    <row r="25" spans="1:24" x14ac:dyDescent="0.55000000000000004">
      <c r="A25" t="s">
        <v>51</v>
      </c>
      <c r="B25" t="s">
        <v>21</v>
      </c>
      <c r="C25">
        <v>1328</v>
      </c>
      <c r="D25">
        <v>1342</v>
      </c>
      <c r="E25">
        <v>1838</v>
      </c>
      <c r="F25">
        <v>1784</v>
      </c>
      <c r="G25" s="1">
        <v>-7.0789935923703903E-2</v>
      </c>
      <c r="H25" s="2">
        <v>0.98190153086415</v>
      </c>
      <c r="I25" s="11">
        <v>7.9320628714730692E-3</v>
      </c>
      <c r="J25" s="11">
        <v>1</v>
      </c>
      <c r="K25" s="11">
        <v>0</v>
      </c>
      <c r="L25" s="11">
        <v>3.1586046920078999E-2</v>
      </c>
      <c r="M25" s="11">
        <v>3.3174159116028598E-2</v>
      </c>
      <c r="N25" s="11">
        <v>7</v>
      </c>
      <c r="O25" s="11" t="s">
        <v>22</v>
      </c>
      <c r="P25" s="11" t="s">
        <v>52</v>
      </c>
      <c r="Q25" s="11" t="s">
        <v>53</v>
      </c>
      <c r="R25" s="11" t="s">
        <v>25</v>
      </c>
      <c r="S25" s="11" t="s">
        <v>54</v>
      </c>
      <c r="T25" s="11" t="s">
        <v>55</v>
      </c>
      <c r="U25" s="19">
        <v>2.6006070694213259E-2</v>
      </c>
      <c r="V25" s="20" t="str">
        <f>IF($AC$7 &lt;&gt; "", $AC$7 * U25, "")</f>
        <v/>
      </c>
      <c r="W25" s="20" t="str">
        <f>IF($AC$7 &lt;&gt; "", $AC$7 * L25 / $L$47, "")</f>
        <v/>
      </c>
      <c r="X25" s="11" t="str">
        <f>IF(ISNUMBER(SEARCH(O25,$AC$2))=TRUE,"Yes",IF(ISNUMBER(SEARCH(O25,$AC$3))=TRUE,"Yes",IF(ISNUMBER(SEARCH(O25,$AC$4))=TRUE,"Yes","No")))</f>
        <v>No</v>
      </c>
    </row>
    <row r="26" spans="1:24" x14ac:dyDescent="0.55000000000000004">
      <c r="A26" t="s">
        <v>145</v>
      </c>
      <c r="B26" t="s">
        <v>21</v>
      </c>
      <c r="C26">
        <v>607</v>
      </c>
      <c r="D26">
        <v>668</v>
      </c>
      <c r="E26">
        <v>831</v>
      </c>
      <c r="F26">
        <v>770</v>
      </c>
      <c r="G26" s="1">
        <v>-7.8624574024446295E-2</v>
      </c>
      <c r="H26" s="2">
        <v>0.98190153086415</v>
      </c>
      <c r="I26" s="11">
        <v>7.9320628714730692E-3</v>
      </c>
      <c r="J26" s="11">
        <v>1</v>
      </c>
      <c r="K26" s="11">
        <v>0</v>
      </c>
      <c r="L26" s="11">
        <v>1.4437297048560199E-2</v>
      </c>
      <c r="M26" s="11">
        <v>1.52467715387691E-2</v>
      </c>
      <c r="N26" s="11">
        <v>30</v>
      </c>
      <c r="O26" s="11" t="s">
        <v>22</v>
      </c>
      <c r="P26" s="11" t="s">
        <v>146</v>
      </c>
      <c r="Q26" s="11" t="s">
        <v>74</v>
      </c>
      <c r="R26" s="11" t="s">
        <v>25</v>
      </c>
      <c r="S26" s="11" t="s">
        <v>147</v>
      </c>
      <c r="T26" s="11" t="s">
        <v>148</v>
      </c>
      <c r="U26" s="19">
        <v>1.1886810927249584E-2</v>
      </c>
      <c r="V26" s="20" t="str">
        <f>IF($AC$7 &lt;&gt; "", $AC$7 * U26, "")</f>
        <v/>
      </c>
      <c r="W26" s="20" t="str">
        <f>IF($AC$7 &lt;&gt; "", $AC$7 * L26 / $L$47, "")</f>
        <v/>
      </c>
      <c r="X26" s="11" t="str">
        <f>IF(ISNUMBER(SEARCH(O26,$AC$2))=TRUE,"Yes",IF(ISNUMBER(SEARCH(O26,$AC$3))=TRUE,"Yes",IF(ISNUMBER(SEARCH(O26,$AC$4))=TRUE,"Yes","No")))</f>
        <v>No</v>
      </c>
    </row>
    <row r="27" spans="1:24" x14ac:dyDescent="0.55000000000000004">
      <c r="A27" t="s">
        <v>137</v>
      </c>
      <c r="B27" t="s">
        <v>21</v>
      </c>
      <c r="C27">
        <v>1062</v>
      </c>
      <c r="D27">
        <v>1239</v>
      </c>
      <c r="E27">
        <v>1545</v>
      </c>
      <c r="F27">
        <v>1388</v>
      </c>
      <c r="G27" s="1">
        <v>-0.15067970207303999</v>
      </c>
      <c r="H27" s="2">
        <v>0.94184600469659596</v>
      </c>
      <c r="I27" s="11">
        <v>2.6020100155866199E-2</v>
      </c>
      <c r="J27" s="11">
        <v>1</v>
      </c>
      <c r="K27" s="11">
        <v>0</v>
      </c>
      <c r="L27" s="11">
        <v>2.52593236665089E-2</v>
      </c>
      <c r="M27" s="11">
        <v>2.8041231891464499E-2</v>
      </c>
      <c r="N27" s="11">
        <v>28</v>
      </c>
      <c r="O27" s="11" t="s">
        <v>22</v>
      </c>
      <c r="P27" s="11" t="s">
        <v>138</v>
      </c>
      <c r="Q27" s="11" t="s">
        <v>30</v>
      </c>
      <c r="R27" s="11" t="s">
        <v>25</v>
      </c>
      <c r="S27" s="11" t="s">
        <v>139</v>
      </c>
      <c r="T27" s="11" t="s">
        <v>140</v>
      </c>
      <c r="U27" s="19">
        <v>2.0797023401547047E-2</v>
      </c>
      <c r="V27" s="20" t="str">
        <f>IF($AC$7 &lt;&gt; "", $AC$7 * U27, "")</f>
        <v/>
      </c>
      <c r="W27" s="20" t="str">
        <f>IF($AC$7 &lt;&gt; "", $AC$7 * L27 / $L$47, "")</f>
        <v/>
      </c>
      <c r="X27" s="11" t="str">
        <f>IF(ISNUMBER(SEARCH(O27,$AC$2))=TRUE,"Yes",IF(ISNUMBER(SEARCH(O27,$AC$3))=TRUE,"Yes",IF(ISNUMBER(SEARCH(O27,$AC$4))=TRUE,"Yes","No")))</f>
        <v>No</v>
      </c>
    </row>
    <row r="28" spans="1:24" x14ac:dyDescent="0.55000000000000004">
      <c r="A28" t="s">
        <v>121</v>
      </c>
      <c r="B28" t="s">
        <v>21</v>
      </c>
      <c r="C28">
        <v>699</v>
      </c>
      <c r="D28">
        <v>816</v>
      </c>
      <c r="E28">
        <v>1074</v>
      </c>
      <c r="F28">
        <v>883</v>
      </c>
      <c r="G28" s="1">
        <v>-0.16216106031160299</v>
      </c>
      <c r="H28" s="2">
        <v>0.94184600469659596</v>
      </c>
      <c r="I28" s="11">
        <v>2.6020100155866199E-2</v>
      </c>
      <c r="J28" s="11">
        <v>1</v>
      </c>
      <c r="K28" s="11">
        <v>0</v>
      </c>
      <c r="L28" s="11">
        <v>1.66254870460355E-2</v>
      </c>
      <c r="M28" s="11">
        <v>1.8604017687543099E-2</v>
      </c>
      <c r="N28" s="11">
        <v>24</v>
      </c>
      <c r="O28" s="11" t="s">
        <v>22</v>
      </c>
      <c r="P28" s="11" t="s">
        <v>122</v>
      </c>
      <c r="Q28" s="11" t="s">
        <v>30</v>
      </c>
      <c r="R28" s="11" t="s">
        <v>25</v>
      </c>
      <c r="S28" s="11" t="s">
        <v>123</v>
      </c>
      <c r="T28" s="11" t="s">
        <v>124</v>
      </c>
      <c r="U28" s="19">
        <v>1.3688436306667972E-2</v>
      </c>
      <c r="V28" s="20" t="str">
        <f>IF($AC$7 &lt;&gt; "", $AC$7 * U28, "")</f>
        <v/>
      </c>
      <c r="W28" s="20" t="str">
        <f>IF($AC$7 &lt;&gt; "", $AC$7 * L28 / $L$47, "")</f>
        <v/>
      </c>
      <c r="X28" s="11" t="str">
        <f>IF(ISNUMBER(SEARCH(O28,$AC$2))=TRUE,"Yes",IF(ISNUMBER(SEARCH(O28,$AC$3))=TRUE,"Yes",IF(ISNUMBER(SEARCH(O28,$AC$4))=TRUE,"Yes","No")))</f>
        <v>No</v>
      </c>
    </row>
    <row r="29" spans="1:24" x14ac:dyDescent="0.55000000000000004">
      <c r="A29" t="s">
        <v>133</v>
      </c>
      <c r="B29" t="s">
        <v>21</v>
      </c>
      <c r="C29">
        <v>595</v>
      </c>
      <c r="D29">
        <v>775</v>
      </c>
      <c r="E29">
        <v>1044</v>
      </c>
      <c r="F29">
        <v>982</v>
      </c>
      <c r="G29" s="1">
        <v>-0.40516775680409201</v>
      </c>
      <c r="H29" s="2">
        <v>0.66004999947707899</v>
      </c>
      <c r="I29" s="11">
        <v>0.180423164951276</v>
      </c>
      <c r="J29" s="11">
        <v>1</v>
      </c>
      <c r="K29" s="11">
        <v>0</v>
      </c>
      <c r="L29" s="11">
        <v>1.4151880961933001E-2</v>
      </c>
      <c r="M29" s="11">
        <v>1.8741123233990499E-2</v>
      </c>
      <c r="N29" s="11">
        <v>27</v>
      </c>
      <c r="O29" s="11" t="s">
        <v>22</v>
      </c>
      <c r="P29" s="11" t="s">
        <v>134</v>
      </c>
      <c r="Q29" s="11" t="s">
        <v>30</v>
      </c>
      <c r="R29" s="11" t="s">
        <v>25</v>
      </c>
      <c r="S29" s="11" t="s">
        <v>135</v>
      </c>
      <c r="T29" s="11" t="s">
        <v>136</v>
      </c>
      <c r="U29" s="19">
        <v>1.1651816312542838E-2</v>
      </c>
      <c r="V29" s="20" t="str">
        <f>IF($AC$7 &lt;&gt; "", $AC$7 * U29, "")</f>
        <v/>
      </c>
      <c r="W29" s="20" t="str">
        <f>IF($AC$7 &lt;&gt; "", $AC$7 * L29 / $L$47, "")</f>
        <v/>
      </c>
      <c r="X29" s="11" t="str">
        <f>IF(ISNUMBER(SEARCH(O29,$AC$2))=TRUE,"Yes",IF(ISNUMBER(SEARCH(O29,$AC$3))=TRUE,"Yes",IF(ISNUMBER(SEARCH(O29,$AC$4))=TRUE,"Yes","No")))</f>
        <v>No</v>
      </c>
    </row>
    <row r="30" spans="1:24" x14ac:dyDescent="0.55000000000000004">
      <c r="A30" t="s">
        <v>185</v>
      </c>
      <c r="B30" t="s">
        <v>21</v>
      </c>
      <c r="C30">
        <v>546</v>
      </c>
      <c r="D30">
        <v>734</v>
      </c>
      <c r="E30">
        <v>951</v>
      </c>
      <c r="F30">
        <v>931</v>
      </c>
      <c r="G30" s="1">
        <v>-0.43273160397807298</v>
      </c>
      <c r="H30" s="2">
        <v>0.64036655203173298</v>
      </c>
      <c r="I30" s="11">
        <v>0.19357136046200499</v>
      </c>
      <c r="J30" s="11">
        <v>1</v>
      </c>
      <c r="K30" s="11">
        <v>0</v>
      </c>
      <c r="L30" s="11">
        <v>1.29864319415385E-2</v>
      </c>
      <c r="M30" s="11">
        <v>1.7529880672474799E-2</v>
      </c>
      <c r="N30" s="11">
        <v>40</v>
      </c>
      <c r="O30" s="11" t="s">
        <v>22</v>
      </c>
      <c r="P30" s="11" t="s">
        <v>186</v>
      </c>
      <c r="Q30" s="11" t="s">
        <v>30</v>
      </c>
      <c r="R30" s="11" t="s">
        <v>25</v>
      </c>
      <c r="S30" s="11" t="s">
        <v>187</v>
      </c>
      <c r="T30" s="11" t="s">
        <v>188</v>
      </c>
      <c r="U30" s="19">
        <v>1.0692254969156956E-2</v>
      </c>
      <c r="V30" s="20" t="str">
        <f>IF($AC$7 &lt;&gt; "", $AC$7 * U30, "")</f>
        <v/>
      </c>
      <c r="W30" s="20" t="str">
        <f>IF($AC$7 &lt;&gt; "", $AC$7 * L30 / $L$47, "")</f>
        <v/>
      </c>
      <c r="X30" s="11" t="str">
        <f>IF(ISNUMBER(SEARCH(O30,$AC$2))=TRUE,"Yes",IF(ISNUMBER(SEARCH(O30,$AC$3))=TRUE,"Yes",IF(ISNUMBER(SEARCH(O30,$AC$4))=TRUE,"Yes","No")))</f>
        <v>No</v>
      </c>
    </row>
    <row r="31" spans="1:24" x14ac:dyDescent="0.55000000000000004">
      <c r="A31" t="s">
        <v>189</v>
      </c>
      <c r="B31" t="s">
        <v>21</v>
      </c>
      <c r="C31">
        <v>479</v>
      </c>
      <c r="D31">
        <v>732</v>
      </c>
      <c r="E31">
        <v>814</v>
      </c>
      <c r="F31">
        <v>810</v>
      </c>
      <c r="G31" s="1">
        <v>-0.48163112476849901</v>
      </c>
      <c r="H31" s="2">
        <v>0.60593316588271495</v>
      </c>
      <c r="I31" s="11">
        <v>0.21757527565061199</v>
      </c>
      <c r="J31" s="11">
        <v>1</v>
      </c>
      <c r="K31" s="11">
        <v>0</v>
      </c>
      <c r="L31" s="11">
        <v>1.1392858791203201E-2</v>
      </c>
      <c r="M31" s="11">
        <v>1.5910846807502699E-2</v>
      </c>
      <c r="N31" s="11">
        <v>41</v>
      </c>
      <c r="O31" s="11" t="s">
        <v>22</v>
      </c>
      <c r="P31" s="11" t="s">
        <v>190</v>
      </c>
      <c r="Q31" s="11" t="s">
        <v>30</v>
      </c>
      <c r="R31" s="11" t="s">
        <v>25</v>
      </c>
      <c r="S31" s="11" t="s">
        <v>191</v>
      </c>
      <c r="T31" s="11" t="s">
        <v>192</v>
      </c>
      <c r="U31" s="19">
        <v>9.380201703710957E-3</v>
      </c>
      <c r="V31" s="20" t="str">
        <f>IF($AC$7 &lt;&gt; "", $AC$7 * U31, "")</f>
        <v/>
      </c>
      <c r="W31" s="20" t="str">
        <f>IF($AC$7 &lt;&gt; "", $AC$7 * L31 / $L$47, "")</f>
        <v/>
      </c>
      <c r="X31" s="11" t="str">
        <f>IF(ISNUMBER(SEARCH(O31,$AC$2))=TRUE,"Yes",IF(ISNUMBER(SEARCH(O31,$AC$3))=TRUE,"Yes",IF(ISNUMBER(SEARCH(O31,$AC$4))=TRUE,"Yes","No")))</f>
        <v>No</v>
      </c>
    </row>
    <row r="32" spans="1:24" x14ac:dyDescent="0.55000000000000004">
      <c r="A32" t="s">
        <v>149</v>
      </c>
      <c r="B32" t="s">
        <v>21</v>
      </c>
      <c r="C32">
        <v>525</v>
      </c>
      <c r="D32">
        <v>723</v>
      </c>
      <c r="E32">
        <v>972</v>
      </c>
      <c r="F32">
        <v>920</v>
      </c>
      <c r="G32" s="1">
        <v>-0.48663417812576698</v>
      </c>
      <c r="H32" s="2">
        <v>0.60593316588271495</v>
      </c>
      <c r="I32" s="11">
        <v>0.21757527565061199</v>
      </c>
      <c r="J32" s="11">
        <v>1</v>
      </c>
      <c r="K32" s="11">
        <v>0</v>
      </c>
      <c r="L32" s="11">
        <v>1.2486953789940899E-2</v>
      </c>
      <c r="M32" s="11">
        <v>1.7497171008576302E-2</v>
      </c>
      <c r="N32" s="11">
        <v>31</v>
      </c>
      <c r="O32" s="11" t="s">
        <v>22</v>
      </c>
      <c r="P32" s="11" t="s">
        <v>150</v>
      </c>
      <c r="Q32" s="11" t="s">
        <v>30</v>
      </c>
      <c r="R32" s="11" t="s">
        <v>25</v>
      </c>
      <c r="S32" s="11" t="s">
        <v>151</v>
      </c>
      <c r="T32" s="11" t="s">
        <v>152</v>
      </c>
      <c r="U32" s="19">
        <v>1.028101439342015E-2</v>
      </c>
      <c r="V32" s="20" t="str">
        <f>IF($AC$7 &lt;&gt; "", $AC$7 * U32, "")</f>
        <v/>
      </c>
      <c r="W32" s="20" t="str">
        <f>IF($AC$7 &lt;&gt; "", $AC$7 * L32 / $L$47, "")</f>
        <v/>
      </c>
      <c r="X32" s="11" t="str">
        <f>IF(ISNUMBER(SEARCH(O32,$AC$2))=TRUE,"Yes",IF(ISNUMBER(SEARCH(O32,$AC$3))=TRUE,"Yes",IF(ISNUMBER(SEARCH(O32,$AC$4))=TRUE,"Yes","No")))</f>
        <v>No</v>
      </c>
    </row>
    <row r="33" spans="1:24" x14ac:dyDescent="0.55000000000000004">
      <c r="A33" t="s">
        <v>153</v>
      </c>
      <c r="B33" t="s">
        <v>21</v>
      </c>
      <c r="C33">
        <v>514</v>
      </c>
      <c r="D33">
        <v>707</v>
      </c>
      <c r="E33">
        <v>1005</v>
      </c>
      <c r="F33">
        <v>941</v>
      </c>
      <c r="G33" s="1">
        <v>-0.53416707831697396</v>
      </c>
      <c r="H33" s="2">
        <v>0.58683992795703699</v>
      </c>
      <c r="I33" s="11">
        <v>0.23148034489438701</v>
      </c>
      <c r="J33" s="11">
        <v>1</v>
      </c>
      <c r="K33" s="11">
        <v>0</v>
      </c>
      <c r="L33" s="11">
        <v>1.2225322377199199E-2</v>
      </c>
      <c r="M33" s="11">
        <v>1.7703908205969E-2</v>
      </c>
      <c r="N33" s="11">
        <v>32</v>
      </c>
      <c r="O33" s="11" t="s">
        <v>22</v>
      </c>
      <c r="P33" s="11" t="s">
        <v>154</v>
      </c>
      <c r="Q33" s="11" t="s">
        <v>30</v>
      </c>
      <c r="R33" s="11" t="s">
        <v>25</v>
      </c>
      <c r="S33" s="11" t="s">
        <v>155</v>
      </c>
      <c r="T33" s="11" t="s">
        <v>156</v>
      </c>
      <c r="U33" s="19">
        <v>1.00656026632723E-2</v>
      </c>
      <c r="V33" s="20" t="str">
        <f>IF($AC$7 &lt;&gt; "", $AC$7 * U33, "")</f>
        <v/>
      </c>
      <c r="W33" s="20" t="str">
        <f>IF($AC$7 &lt;&gt; "", $AC$7 * L33 / $L$47, "")</f>
        <v/>
      </c>
      <c r="X33" s="11" t="str">
        <f>IF(ISNUMBER(SEARCH(O33,$AC$2))=TRUE,"Yes",IF(ISNUMBER(SEARCH(O33,$AC$3))=TRUE,"Yes",IF(ISNUMBER(SEARCH(O33,$AC$4))=TRUE,"Yes","No")))</f>
        <v>No</v>
      </c>
    </row>
    <row r="34" spans="1:24" x14ac:dyDescent="0.55000000000000004">
      <c r="A34" t="s">
        <v>56</v>
      </c>
      <c r="B34" t="s">
        <v>21</v>
      </c>
      <c r="C34">
        <v>406</v>
      </c>
      <c r="D34">
        <v>593</v>
      </c>
      <c r="E34">
        <v>836</v>
      </c>
      <c r="F34">
        <v>744</v>
      </c>
      <c r="G34" s="1">
        <v>-0.58783769473626601</v>
      </c>
      <c r="H34" s="2">
        <v>0.55217111951379005</v>
      </c>
      <c r="I34" s="11">
        <v>0.25792631222736401</v>
      </c>
      <c r="J34" s="11">
        <v>1</v>
      </c>
      <c r="K34" s="11">
        <v>0</v>
      </c>
      <c r="L34" s="11">
        <v>9.6565775975542608E-3</v>
      </c>
      <c r="M34" s="11">
        <v>1.45144927819946E-2</v>
      </c>
      <c r="N34" s="11">
        <v>8</v>
      </c>
      <c r="O34" s="11" t="s">
        <v>22</v>
      </c>
      <c r="P34" s="11" t="s">
        <v>57</v>
      </c>
      <c r="Q34" s="11" t="s">
        <v>30</v>
      </c>
      <c r="R34" s="11" t="s">
        <v>25</v>
      </c>
      <c r="S34" s="11" t="s">
        <v>58</v>
      </c>
      <c r="T34" s="11" t="s">
        <v>59</v>
      </c>
      <c r="U34" s="19">
        <v>7.9506511309115832E-3</v>
      </c>
      <c r="V34" s="20" t="str">
        <f>IF($AC$7 &lt;&gt; "", $AC$7 * U34, "")</f>
        <v/>
      </c>
      <c r="W34" s="20" t="str">
        <f>IF($AC$7 &lt;&gt; "", $AC$7 * L34 / $L$47, "")</f>
        <v/>
      </c>
      <c r="X34" s="11" t="str">
        <f>IF(ISNUMBER(SEARCH(O34,$AC$2))=TRUE,"Yes",IF(ISNUMBER(SEARCH(O34,$AC$3))=TRUE,"Yes",IF(ISNUMBER(SEARCH(O34,$AC$4))=TRUE,"Yes","No")))</f>
        <v>No</v>
      </c>
    </row>
    <row r="35" spans="1:24" x14ac:dyDescent="0.55000000000000004">
      <c r="A35" t="s">
        <v>105</v>
      </c>
      <c r="B35" t="s">
        <v>21</v>
      </c>
      <c r="C35">
        <v>483</v>
      </c>
      <c r="D35">
        <v>717</v>
      </c>
      <c r="E35">
        <v>998</v>
      </c>
      <c r="F35">
        <v>918</v>
      </c>
      <c r="G35" s="1">
        <v>-0.61474308275251799</v>
      </c>
      <c r="H35" s="2">
        <v>0.55217111951379005</v>
      </c>
      <c r="I35" s="11">
        <v>0.25792631222736401</v>
      </c>
      <c r="J35" s="11">
        <v>1</v>
      </c>
      <c r="K35" s="11">
        <v>0</v>
      </c>
      <c r="L35" s="11">
        <v>1.14879974867456E-2</v>
      </c>
      <c r="M35" s="11">
        <v>1.7592246918599098E-2</v>
      </c>
      <c r="N35" s="11">
        <v>20</v>
      </c>
      <c r="O35" s="11" t="s">
        <v>22</v>
      </c>
      <c r="P35" s="11" t="s">
        <v>106</v>
      </c>
      <c r="Q35" s="11" t="s">
        <v>30</v>
      </c>
      <c r="R35" s="11" t="s">
        <v>25</v>
      </c>
      <c r="S35" s="11" t="s">
        <v>107</v>
      </c>
      <c r="T35" s="11" t="s">
        <v>108</v>
      </c>
      <c r="U35" s="19">
        <v>9.4585332419465391E-3</v>
      </c>
      <c r="V35" s="20" t="str">
        <f>IF($AC$7 &lt;&gt; "", $AC$7 * U35, "")</f>
        <v/>
      </c>
      <c r="W35" s="20" t="str">
        <f>IF($AC$7 &lt;&gt; "", $AC$7 * L35 / $L$47, "")</f>
        <v/>
      </c>
      <c r="X35" s="11" t="str">
        <f>IF(ISNUMBER(SEARCH(O35,$AC$2))=TRUE,"Yes",IF(ISNUMBER(SEARCH(O35,$AC$3))=TRUE,"Yes",IF(ISNUMBER(SEARCH(O35,$AC$4))=TRUE,"Yes","No")))</f>
        <v>No</v>
      </c>
    </row>
    <row r="36" spans="1:24" x14ac:dyDescent="0.55000000000000004">
      <c r="A36" t="s">
        <v>33</v>
      </c>
      <c r="B36" t="s">
        <v>21</v>
      </c>
      <c r="C36">
        <v>421</v>
      </c>
      <c r="D36">
        <v>679</v>
      </c>
      <c r="E36">
        <v>886</v>
      </c>
      <c r="F36">
        <v>849</v>
      </c>
      <c r="G36" s="1">
        <v>-0.69165141288411403</v>
      </c>
      <c r="H36" s="2">
        <v>0.47196437721003298</v>
      </c>
      <c r="I36" s="11">
        <v>0.32609077968147898</v>
      </c>
      <c r="J36" s="11">
        <v>1</v>
      </c>
      <c r="K36" s="11">
        <v>0</v>
      </c>
      <c r="L36" s="11">
        <v>1.00133477058383E-2</v>
      </c>
      <c r="M36" s="11">
        <v>1.6174520070406699E-2</v>
      </c>
      <c r="N36" s="11">
        <v>3</v>
      </c>
      <c r="O36" s="11" t="s">
        <v>22</v>
      </c>
      <c r="P36" s="11" t="s">
        <v>34</v>
      </c>
      <c r="Q36" s="11" t="s">
        <v>30</v>
      </c>
      <c r="R36" s="11" t="s">
        <v>25</v>
      </c>
      <c r="S36" s="11" t="s">
        <v>35</v>
      </c>
      <c r="T36" s="11" t="s">
        <v>36</v>
      </c>
      <c r="U36" s="19">
        <v>8.2443943992950158E-3</v>
      </c>
      <c r="V36" s="20" t="str">
        <f>IF($AC$7 &lt;&gt; "", $AC$7 * U36, "")</f>
        <v/>
      </c>
      <c r="W36" s="20" t="str">
        <f>IF($AC$7 &lt;&gt; "", $AC$7 * L36 / $L$47, "")</f>
        <v/>
      </c>
      <c r="X36" s="11" t="str">
        <f>IF(ISNUMBER(SEARCH(O36,$AC$2))=TRUE,"Yes",IF(ISNUMBER(SEARCH(O36,$AC$3))=TRUE,"Yes",IF(ISNUMBER(SEARCH(O36,$AC$4))=TRUE,"Yes","No")))</f>
        <v>No</v>
      </c>
    </row>
    <row r="37" spans="1:24" x14ac:dyDescent="0.55000000000000004">
      <c r="A37" t="s">
        <v>169</v>
      </c>
      <c r="B37" t="s">
        <v>21</v>
      </c>
      <c r="C37">
        <v>415</v>
      </c>
      <c r="D37">
        <v>704</v>
      </c>
      <c r="E37">
        <v>841</v>
      </c>
      <c r="F37">
        <v>841</v>
      </c>
      <c r="G37" s="1">
        <v>-0.70126149435206997</v>
      </c>
      <c r="H37" s="2">
        <v>0.47196437721003298</v>
      </c>
      <c r="I37" s="11">
        <v>0.32609077968147898</v>
      </c>
      <c r="J37" s="11">
        <v>1</v>
      </c>
      <c r="K37" s="11">
        <v>0</v>
      </c>
      <c r="L37" s="11">
        <v>9.8706396625246693E-3</v>
      </c>
      <c r="M37" s="11">
        <v>1.60514492726649E-2</v>
      </c>
      <c r="N37" s="11">
        <v>36</v>
      </c>
      <c r="O37" s="11" t="s">
        <v>22</v>
      </c>
      <c r="P37" s="11" t="s">
        <v>170</v>
      </c>
      <c r="Q37" s="11" t="s">
        <v>30</v>
      </c>
      <c r="R37" s="11" t="s">
        <v>25</v>
      </c>
      <c r="S37" s="11" t="s">
        <v>171</v>
      </c>
      <c r="T37" s="11" t="s">
        <v>172</v>
      </c>
      <c r="U37" s="19">
        <v>8.1268970919416428E-3</v>
      </c>
      <c r="V37" s="20" t="str">
        <f>IF($AC$7 &lt;&gt; "", $AC$7 * U37, "")</f>
        <v/>
      </c>
      <c r="W37" s="20" t="str">
        <f>IF($AC$7 &lt;&gt; "", $AC$7 * L37 / $L$47, "")</f>
        <v/>
      </c>
      <c r="X37" s="11" t="str">
        <f>IF(ISNUMBER(SEARCH(O37,$AC$2))=TRUE,"Yes",IF(ISNUMBER(SEARCH(O37,$AC$3))=TRUE,"Yes",IF(ISNUMBER(SEARCH(O37,$AC$4))=TRUE,"Yes","No")))</f>
        <v>No</v>
      </c>
    </row>
    <row r="38" spans="1:24" x14ac:dyDescent="0.55000000000000004">
      <c r="A38" t="s">
        <v>193</v>
      </c>
      <c r="B38" t="s">
        <v>21</v>
      </c>
      <c r="C38">
        <v>546</v>
      </c>
      <c r="D38">
        <v>926</v>
      </c>
      <c r="E38">
        <v>1180</v>
      </c>
      <c r="F38">
        <v>1151</v>
      </c>
      <c r="G38" s="1">
        <v>-0.75014607498035002</v>
      </c>
      <c r="H38" s="2">
        <v>0.43206095179260801</v>
      </c>
      <c r="I38" s="11">
        <v>0.36445498198152099</v>
      </c>
      <c r="J38" s="11">
        <v>1</v>
      </c>
      <c r="K38" s="11">
        <v>0</v>
      </c>
      <c r="L38" s="11">
        <v>1.29864319415385E-2</v>
      </c>
      <c r="M38" s="11">
        <v>2.18447294723777E-2</v>
      </c>
      <c r="N38" s="11">
        <v>42</v>
      </c>
      <c r="O38" s="11" t="s">
        <v>22</v>
      </c>
      <c r="P38" s="11" t="s">
        <v>194</v>
      </c>
      <c r="Q38" s="11" t="s">
        <v>24</v>
      </c>
      <c r="R38" s="11" t="s">
        <v>25</v>
      </c>
      <c r="S38" s="11" t="s">
        <v>195</v>
      </c>
      <c r="T38" s="11" t="s">
        <v>196</v>
      </c>
      <c r="U38" s="19">
        <v>1.0692254969156956E-2</v>
      </c>
      <c r="V38" s="20" t="str">
        <f>IF($AC$7 &lt;&gt; "", $AC$7 * U38, "")</f>
        <v/>
      </c>
      <c r="W38" s="20" t="str">
        <f>IF($AC$7 &lt;&gt; "", $AC$7 * L38 / $L$47, "")</f>
        <v/>
      </c>
      <c r="X38" s="11" t="str">
        <f>IF(ISNUMBER(SEARCH(O38,$AC$2))=TRUE,"Yes",IF(ISNUMBER(SEARCH(O38,$AC$3))=TRUE,"Yes",IF(ISNUMBER(SEARCH(O38,$AC$4))=TRUE,"Yes","No")))</f>
        <v>No</v>
      </c>
    </row>
    <row r="39" spans="1:24" x14ac:dyDescent="0.55000000000000004">
      <c r="A39" t="s">
        <v>177</v>
      </c>
      <c r="B39" t="s">
        <v>21</v>
      </c>
      <c r="C39">
        <v>589</v>
      </c>
      <c r="D39">
        <v>959</v>
      </c>
      <c r="E39">
        <v>1321</v>
      </c>
      <c r="F39">
        <v>1288</v>
      </c>
      <c r="G39" s="1">
        <v>-0.76674173691187897</v>
      </c>
      <c r="H39" s="2">
        <v>0.42980112055724101</v>
      </c>
      <c r="I39" s="11">
        <v>0.36673245657097903</v>
      </c>
      <c r="J39" s="11">
        <v>1</v>
      </c>
      <c r="K39" s="11">
        <v>0</v>
      </c>
      <c r="L39" s="11">
        <v>1.40091729186194E-2</v>
      </c>
      <c r="M39" s="11">
        <v>2.3836752952980499E-2</v>
      </c>
      <c r="N39" s="11">
        <v>38</v>
      </c>
      <c r="O39" s="11" t="s">
        <v>22</v>
      </c>
      <c r="P39" s="11" t="s">
        <v>178</v>
      </c>
      <c r="Q39" s="11" t="s">
        <v>30</v>
      </c>
      <c r="R39" s="11" t="s">
        <v>25</v>
      </c>
      <c r="S39" s="11" t="s">
        <v>179</v>
      </c>
      <c r="T39" s="11" t="s">
        <v>180</v>
      </c>
      <c r="U39" s="19">
        <v>1.1534319005189465E-2</v>
      </c>
      <c r="V39" s="20" t="str">
        <f>IF($AC$7 &lt;&gt; "", $AC$7 * U39, "")</f>
        <v/>
      </c>
      <c r="W39" s="20" t="str">
        <f>IF($AC$7 &lt;&gt; "", $AC$7 * L39 / $L$47, "")</f>
        <v/>
      </c>
      <c r="X39" s="11" t="str">
        <f>IF(ISNUMBER(SEARCH(O39,$AC$2))=TRUE,"Yes",IF(ISNUMBER(SEARCH(O39,$AC$3))=TRUE,"Yes",IF(ISNUMBER(SEARCH(O39,$AC$4))=TRUE,"Yes","No")))</f>
        <v>No</v>
      </c>
    </row>
    <row r="40" spans="1:24" x14ac:dyDescent="0.55000000000000004">
      <c r="A40" t="s">
        <v>72</v>
      </c>
      <c r="B40" t="s">
        <v>21</v>
      </c>
      <c r="C40">
        <v>241</v>
      </c>
      <c r="D40">
        <v>509</v>
      </c>
      <c r="E40">
        <v>615</v>
      </c>
      <c r="F40">
        <v>579</v>
      </c>
      <c r="G40" s="1">
        <v>-0.99886711140283402</v>
      </c>
      <c r="H40" s="2">
        <v>0.24433857504527201</v>
      </c>
      <c r="I40" s="11">
        <v>0.61200796320751505</v>
      </c>
      <c r="J40" s="11">
        <v>1</v>
      </c>
      <c r="K40" s="11">
        <v>0</v>
      </c>
      <c r="L40" s="11">
        <v>5.7321064064299902E-3</v>
      </c>
      <c r="M40" s="11">
        <v>1.14587802353568E-2</v>
      </c>
      <c r="N40" s="11">
        <v>12</v>
      </c>
      <c r="O40" s="11" t="s">
        <v>22</v>
      </c>
      <c r="P40" s="11" t="s">
        <v>73</v>
      </c>
      <c r="Q40" s="11" t="s">
        <v>74</v>
      </c>
      <c r="R40" s="11" t="s">
        <v>25</v>
      </c>
      <c r="S40" s="11" t="s">
        <v>75</v>
      </c>
      <c r="T40" s="11" t="s">
        <v>76</v>
      </c>
      <c r="U40" s="19">
        <v>4.7194751786938218E-3</v>
      </c>
      <c r="V40" s="20" t="str">
        <f>IF($AC$7 &lt;&gt; "", $AC$7 * U40, "")</f>
        <v/>
      </c>
      <c r="W40" s="20" t="str">
        <f>IF($AC$7 &lt;&gt; "", $AC$7 * L40 / $L$47, "")</f>
        <v/>
      </c>
      <c r="X40" s="11" t="str">
        <f>IF(ISNUMBER(SEARCH(O40,$AC$2))=TRUE,"Yes",IF(ISNUMBER(SEARCH(O40,$AC$3))=TRUE,"Yes",IF(ISNUMBER(SEARCH(O40,$AC$4))=TRUE,"Yes","No")))</f>
        <v>No</v>
      </c>
    </row>
    <row r="41" spans="1:24" x14ac:dyDescent="0.55000000000000004">
      <c r="A41" t="s">
        <v>37</v>
      </c>
      <c r="B41" t="s">
        <v>21</v>
      </c>
      <c r="C41">
        <v>200</v>
      </c>
      <c r="D41">
        <v>637</v>
      </c>
      <c r="E41">
        <v>809</v>
      </c>
      <c r="F41">
        <v>795</v>
      </c>
      <c r="G41" s="1">
        <v>-1.65933210836766</v>
      </c>
      <c r="H41" s="2">
        <v>3.2265648081935702E-2</v>
      </c>
      <c r="I41" s="11">
        <v>1.4912596073093201</v>
      </c>
      <c r="J41" s="11">
        <v>1</v>
      </c>
      <c r="K41" s="11">
        <v>0</v>
      </c>
      <c r="L41" s="11">
        <v>4.7569347771203203E-3</v>
      </c>
      <c r="M41" s="11">
        <v>1.50316431443715E-2</v>
      </c>
      <c r="N41" s="11">
        <v>4</v>
      </c>
      <c r="O41" s="11" t="s">
        <v>22</v>
      </c>
      <c r="P41" s="11" t="s">
        <v>38</v>
      </c>
      <c r="Q41" s="11" t="s">
        <v>39</v>
      </c>
      <c r="R41" s="11" t="s">
        <v>25</v>
      </c>
      <c r="S41" s="11" t="s">
        <v>40</v>
      </c>
      <c r="T41" s="11" t="s">
        <v>41</v>
      </c>
      <c r="U41" s="19">
        <v>3.9165769117791051E-3</v>
      </c>
      <c r="V41" s="20" t="str">
        <f>IF($AC$7 &lt;&gt; "", $AC$7 * U41, "")</f>
        <v/>
      </c>
      <c r="W41" s="20" t="str">
        <f>IF($AC$7 &lt;&gt; "", $AC$7 * L41 / $L$47, "")</f>
        <v/>
      </c>
      <c r="X41" s="11" t="str">
        <f>IF(ISNUMBER(SEARCH(O41,$AC$2))=TRUE,"Yes",IF(ISNUMBER(SEARCH(O41,$AC$3))=TRUE,"Yes",IF(ISNUMBER(SEARCH(O41,$AC$4))=TRUE,"Yes","No")))</f>
        <v>No</v>
      </c>
    </row>
    <row r="42" spans="1:24" x14ac:dyDescent="0.55000000000000004">
      <c r="A42" t="s">
        <v>181</v>
      </c>
      <c r="B42" t="s">
        <v>21</v>
      </c>
      <c r="C42">
        <v>221</v>
      </c>
      <c r="D42">
        <v>806</v>
      </c>
      <c r="E42">
        <v>1131</v>
      </c>
      <c r="F42">
        <v>939</v>
      </c>
      <c r="G42" s="1">
        <v>-1.8706002973185001</v>
      </c>
      <c r="H42" s="2">
        <v>1.5946061714375299E-2</v>
      </c>
      <c r="I42" s="11">
        <v>1.7973465594348901</v>
      </c>
      <c r="J42" s="11">
        <v>1</v>
      </c>
      <c r="K42" s="11">
        <v>0</v>
      </c>
      <c r="L42" s="11">
        <v>5.2564129287179604E-3</v>
      </c>
      <c r="M42" s="11">
        <v>1.92285062921853E-2</v>
      </c>
      <c r="N42" s="11">
        <v>39</v>
      </c>
      <c r="O42" s="11" t="s">
        <v>22</v>
      </c>
      <c r="P42" s="11" t="s">
        <v>182</v>
      </c>
      <c r="Q42" s="11" t="s">
        <v>30</v>
      </c>
      <c r="R42" s="11" t="s">
        <v>25</v>
      </c>
      <c r="S42" s="11" t="s">
        <v>183</v>
      </c>
      <c r="T42" s="11" t="s">
        <v>184</v>
      </c>
      <c r="U42" s="19">
        <v>4.3278174875159107E-3</v>
      </c>
      <c r="V42" s="20" t="str">
        <f>IF($AC$7 &lt;&gt; "", $AC$7 * U42, "")</f>
        <v/>
      </c>
      <c r="W42" s="20" t="str">
        <f>IF($AC$7 &lt;&gt; "", $AC$7 * L42 / $L$47, "")</f>
        <v/>
      </c>
      <c r="X42" s="11" t="str">
        <f>IF(ISNUMBER(SEARCH(O42,$AC$2))=TRUE,"Yes",IF(ISNUMBER(SEARCH(O42,$AC$3))=TRUE,"Yes",IF(ISNUMBER(SEARCH(O42,$AC$4))=TRUE,"Yes","No")))</f>
        <v>No</v>
      </c>
    </row>
    <row r="43" spans="1:24" x14ac:dyDescent="0.55000000000000004">
      <c r="A43" t="s">
        <v>46</v>
      </c>
      <c r="B43" t="s">
        <v>21</v>
      </c>
      <c r="C43">
        <v>131</v>
      </c>
      <c r="D43">
        <v>551</v>
      </c>
      <c r="E43">
        <v>677</v>
      </c>
      <c r="F43">
        <v>630</v>
      </c>
      <c r="G43" s="1">
        <v>-2.00238994795335</v>
      </c>
      <c r="H43" s="2">
        <v>1.04514357340184E-2</v>
      </c>
      <c r="I43" s="11">
        <v>1.9808240455785899</v>
      </c>
      <c r="J43" s="11">
        <v>1</v>
      </c>
      <c r="K43" s="11">
        <v>0</v>
      </c>
      <c r="L43" s="11">
        <v>3.1157922790138099E-3</v>
      </c>
      <c r="M43" s="11">
        <v>1.2492497042659E-2</v>
      </c>
      <c r="N43" s="11">
        <v>6</v>
      </c>
      <c r="O43" s="11" t="s">
        <v>22</v>
      </c>
      <c r="P43" s="11" t="s">
        <v>47</v>
      </c>
      <c r="Q43" s="11" t="s">
        <v>48</v>
      </c>
      <c r="R43" s="11" t="s">
        <v>25</v>
      </c>
      <c r="S43" s="11" t="s">
        <v>49</v>
      </c>
      <c r="T43" s="11" t="s">
        <v>50</v>
      </c>
      <c r="U43" s="19">
        <v>2.5653578772153137E-3</v>
      </c>
      <c r="V43" s="20" t="str">
        <f>IF($AC$7 &lt;&gt; "", $AC$7 * U43, "")</f>
        <v/>
      </c>
      <c r="W43" s="20" t="str">
        <f>IF($AC$7 &lt;&gt; "", $AC$7 * L43 / $L$47, "")</f>
        <v/>
      </c>
      <c r="X43" s="11" t="str">
        <f>IF(ISNUMBER(SEARCH(O43,$AC$2))=TRUE,"Yes",IF(ISNUMBER(SEARCH(O43,$AC$3))=TRUE,"Yes",IF(ISNUMBER(SEARCH(O43,$AC$4))=TRUE,"Yes","No")))</f>
        <v>No</v>
      </c>
    </row>
    <row r="44" spans="1:24" x14ac:dyDescent="0.55000000000000004">
      <c r="A44" t="s">
        <v>197</v>
      </c>
      <c r="B44" t="s">
        <v>21</v>
      </c>
      <c r="C44">
        <v>220</v>
      </c>
      <c r="D44">
        <v>889</v>
      </c>
      <c r="E44">
        <v>1205</v>
      </c>
      <c r="F44">
        <v>1221</v>
      </c>
      <c r="G44" s="1">
        <v>-2.0814906674113298</v>
      </c>
      <c r="H44" s="2">
        <v>7.8918413211080101E-3</v>
      </c>
      <c r="I44" s="11">
        <v>2.1028216555612498</v>
      </c>
      <c r="J44" s="11">
        <v>1</v>
      </c>
      <c r="K44" s="11">
        <v>0</v>
      </c>
      <c r="L44" s="11">
        <v>5.2326282548323597E-3</v>
      </c>
      <c r="M44" s="11">
        <v>2.2154696758867901E-2</v>
      </c>
      <c r="N44" s="11">
        <v>43</v>
      </c>
      <c r="O44" s="11" t="s">
        <v>22</v>
      </c>
      <c r="P44" s="11" t="s">
        <v>198</v>
      </c>
      <c r="Q44" s="11" t="s">
        <v>199</v>
      </c>
      <c r="R44" s="11" t="s">
        <v>25</v>
      </c>
      <c r="S44" s="11" t="s">
        <v>200</v>
      </c>
      <c r="T44" s="11" t="s">
        <v>201</v>
      </c>
      <c r="U44" s="19">
        <v>4.3082346029570152E-3</v>
      </c>
      <c r="V44" s="20" t="str">
        <f>IF($AC$7 &lt;&gt; "", $AC$7 * U44, "")</f>
        <v/>
      </c>
      <c r="W44" s="20" t="str">
        <f>IF($AC$7 &lt;&gt; "", $AC$7 * L44 / $L$47, "")</f>
        <v/>
      </c>
      <c r="X44" s="11" t="str">
        <f>IF(ISNUMBER(SEARCH(O44,$AC$2))=TRUE,"Yes",IF(ISNUMBER(SEARCH(O44,$AC$3))=TRUE,"Yes",IF(ISNUMBER(SEARCH(O44,$AC$4))=TRUE,"Yes","No")))</f>
        <v>No</v>
      </c>
    </row>
    <row r="45" spans="1:24" x14ac:dyDescent="0.55000000000000004">
      <c r="A45" t="s">
        <v>206</v>
      </c>
      <c r="B45" t="s">
        <v>21</v>
      </c>
      <c r="C45">
        <v>155</v>
      </c>
      <c r="D45">
        <v>1012</v>
      </c>
      <c r="E45">
        <v>1394</v>
      </c>
      <c r="F45">
        <v>1110</v>
      </c>
      <c r="G45" s="1">
        <v>-2.6738947543969802</v>
      </c>
      <c r="H45" s="3">
        <v>8.4970787533019201E-4</v>
      </c>
      <c r="I45" s="11">
        <v>3.0707303565655799</v>
      </c>
      <c r="J45" s="11">
        <v>1</v>
      </c>
      <c r="K45" s="11">
        <v>0</v>
      </c>
      <c r="L45" s="11">
        <v>3.6866244522682501E-3</v>
      </c>
      <c r="M45" s="11">
        <v>2.3540236657625301E-2</v>
      </c>
      <c r="N45" s="11">
        <v>45</v>
      </c>
      <c r="O45" s="11" t="s">
        <v>22</v>
      </c>
      <c r="P45" s="11" t="s">
        <v>207</v>
      </c>
      <c r="Q45" s="11" t="s">
        <v>30</v>
      </c>
      <c r="R45" s="11" t="s">
        <v>25</v>
      </c>
      <c r="S45" s="11" t="s">
        <v>208</v>
      </c>
      <c r="T45" s="11" t="s">
        <v>209</v>
      </c>
      <c r="U45" s="19">
        <v>3.0353471066288064E-3</v>
      </c>
      <c r="V45" s="20" t="str">
        <f>IF($AC$7 &lt;&gt; "", $AC$7 * U45, "")</f>
        <v/>
      </c>
      <c r="W45" s="20" t="str">
        <f>IF($AC$7 &lt;&gt; "", $AC$7 * L45 / $L$47, "")</f>
        <v/>
      </c>
      <c r="X45" s="11" t="str">
        <f>IF(ISNUMBER(SEARCH(O45,$AC$2))=TRUE,"Yes",IF(ISNUMBER(SEARCH(O45,$AC$3))=TRUE,"Yes",IF(ISNUMBER(SEARCH(O45,$AC$4))=TRUE,"Yes","No")))</f>
        <v>No</v>
      </c>
    </row>
    <row r="46" spans="1:24" x14ac:dyDescent="0.55000000000000004">
      <c r="A46" t="s">
        <v>202</v>
      </c>
      <c r="B46" t="s">
        <v>21</v>
      </c>
      <c r="C46">
        <v>82</v>
      </c>
      <c r="D46">
        <v>665</v>
      </c>
      <c r="E46">
        <v>876</v>
      </c>
      <c r="F46">
        <v>838</v>
      </c>
      <c r="G46" s="1">
        <v>-3.0284932328285898</v>
      </c>
      <c r="H46" s="3">
        <v>2.75731080300722E-4</v>
      </c>
      <c r="I46" s="11">
        <v>3.5595142776289901</v>
      </c>
      <c r="J46" s="11">
        <v>1</v>
      </c>
      <c r="K46" s="11">
        <v>0</v>
      </c>
      <c r="L46" s="11">
        <v>1.9503432586193299E-3</v>
      </c>
      <c r="M46" s="11">
        <v>1.5932615368192599E-2</v>
      </c>
      <c r="N46" s="11">
        <v>44</v>
      </c>
      <c r="O46" s="11" t="s">
        <v>22</v>
      </c>
      <c r="P46" s="11" t="s">
        <v>203</v>
      </c>
      <c r="Q46" s="11" t="s">
        <v>24</v>
      </c>
      <c r="R46" s="11" t="s">
        <v>25</v>
      </c>
      <c r="S46" s="11" t="s">
        <v>204</v>
      </c>
      <c r="T46" s="11" t="s">
        <v>205</v>
      </c>
      <c r="U46" s="19">
        <v>1.6057965338294332E-3</v>
      </c>
      <c r="V46" s="20" t="str">
        <f>IF($AC$7 &lt;&gt; "", $AC$7 * U46, "")</f>
        <v/>
      </c>
      <c r="W46" s="20" t="str">
        <f>IF($AC$7 &lt;&gt; "", $AC$7 * L46 / $L$47, "")</f>
        <v/>
      </c>
      <c r="X46" s="11" t="str">
        <f>IF(ISNUMBER(SEARCH(O46,$AC$2))=TRUE,"Yes",IF(ISNUMBER(SEARCH(O46,$AC$3))=TRUE,"Yes",IF(ISNUMBER(SEARCH(O46,$AC$4))=TRUE,"Yes","No")))</f>
        <v>No</v>
      </c>
    </row>
    <row r="47" spans="1:24" x14ac:dyDescent="0.55000000000000004">
      <c r="B47" t="s">
        <v>211</v>
      </c>
      <c r="C47">
        <v>51065</v>
      </c>
      <c r="K47" s="11" t="s">
        <v>223</v>
      </c>
      <c r="L47" s="11">
        <v>0.29942525954583848</v>
      </c>
    </row>
  </sheetData>
  <autoFilter ref="A1:Z47" xr:uid="{00000000-0001-0000-0000-000000000000}">
    <sortState xmlns:xlrd2="http://schemas.microsoft.com/office/spreadsheetml/2017/richdata2" ref="A2:Z47">
      <sortCondition descending="1" ref="G1:G46"/>
    </sortState>
  </autoFilter>
  <mergeCells count="2">
    <mergeCell ref="AB1:AC1"/>
    <mergeCell ref="AB6:AC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AP.29.01_C0701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2021-08-16T19:09:16Z</dcterms:modified>
</cp:coreProperties>
</file>