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O:\Public\T-cells-and-cancer\SRH group\Group members\COVID team\COVID kinetcis\Exp. 114_COVID kinetcis_set 1\Sequencing files\Exp.114_Set 2_DTU_Bseq_152\32708.barracoda-1.8\barracoda_32708\experiment_AP-69-01_C0602\"/>
    </mc:Choice>
  </mc:AlternateContent>
  <xr:revisionPtr revIDLastSave="0" documentId="13_ncr:1_{3F42C010-771A-489F-9CCB-1E0B71F2832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AP.69.01_C0602" sheetId="1" r:id="rId1"/>
  </sheets>
  <definedNames>
    <definedName name="_xlnm._FilterDatabase" localSheetId="0" hidden="1">'AP.69.01_C0602'!$A$1:$Z$40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9" i="1" l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B1" authorId="0" shapeId="0" xr:uid="{E2A118EC-C273-4CEF-94FB-9EE90A265084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B6" authorId="0" shapeId="0" xr:uid="{D1758972-5B51-4FBD-8426-11C35C8CFBE7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<sst xmlns="http://schemas.openxmlformats.org/spreadsheetml/2006/main" count="338" uniqueCount="195">
  <si>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</si>
  <si>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</si>
  <si>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</si>
  <si>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</si>
  <si>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</si>
  <si>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</si>
  <si>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</si>
  <si>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</si>
  <si>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</si>
  <si>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</si>
  <si>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</si>
  <si>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</si>
  <si>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</si>
  <si>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</si>
  <si>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</si>
  <si>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Peptide</t>
  </si>
  <si>
    <t>Protein</t>
  </si>
  <si>
    <t>Immunogenic.plate</t>
  </si>
  <si>
    <t>Well.position</t>
  </si>
  <si>
    <t>Pepscan.peptide.location</t>
  </si>
  <si>
    <t>A18B236</t>
  </si>
  <si>
    <t>AP-69-01_C0602</t>
  </si>
  <si>
    <t>HLA-C06:02</t>
  </si>
  <si>
    <t>KRFDNPVLPF</t>
  </si>
  <si>
    <t>S</t>
  </si>
  <si>
    <t>C0602-Plate 7</t>
  </si>
  <si>
    <t>A1</t>
  </si>
  <si>
    <t>Bl. 06-C11</t>
  </si>
  <si>
    <t>A18B237</t>
  </si>
  <si>
    <t>VYIGDPAQL</t>
  </si>
  <si>
    <t>ORF1</t>
  </si>
  <si>
    <t>A2</t>
  </si>
  <si>
    <t>Bl. 06-F01</t>
  </si>
  <si>
    <t>A18B238</t>
  </si>
  <si>
    <t>VYSTGSNVF</t>
  </si>
  <si>
    <t>A3</t>
  </si>
  <si>
    <t>Bl. 06-F03</t>
  </si>
  <si>
    <t>A18B239</t>
  </si>
  <si>
    <t>YYTSNPTTF</t>
  </si>
  <si>
    <t>A4</t>
  </si>
  <si>
    <t>Bl. 07-A04</t>
  </si>
  <si>
    <t>A18B240</t>
  </si>
  <si>
    <t>FYSKWYIRV</t>
  </si>
  <si>
    <t>ORF8</t>
  </si>
  <si>
    <t>A5</t>
  </si>
  <si>
    <t>Bl. 07-A08</t>
  </si>
  <si>
    <t>A18B241</t>
  </si>
  <si>
    <t>MYKGLPWNV</t>
  </si>
  <si>
    <t>A6</t>
  </si>
  <si>
    <t>Bl. 07-B03</t>
  </si>
  <si>
    <t>A18B242</t>
  </si>
  <si>
    <t>QYIKWPWYI</t>
  </si>
  <si>
    <t>A7</t>
  </si>
  <si>
    <t>Bl. 07-B06</t>
  </si>
  <si>
    <t>A18B243</t>
  </si>
  <si>
    <t>YVYSRVKNL</t>
  </si>
  <si>
    <t>E</t>
  </si>
  <si>
    <t>A8</t>
  </si>
  <si>
    <t>Bl. 14-C08</t>
  </si>
  <si>
    <t>A18B244</t>
  </si>
  <si>
    <t>YQPYRVVVL</t>
  </si>
  <si>
    <t>A9</t>
  </si>
  <si>
    <t>Bl. 22-B09</t>
  </si>
  <si>
    <t>A18B245</t>
  </si>
  <si>
    <t>ERSEKSYEL</t>
  </si>
  <si>
    <t>A10</t>
  </si>
  <si>
    <t>Bl. 22-B10</t>
  </si>
  <si>
    <t>A18B246</t>
  </si>
  <si>
    <t>FRLFARTRSM</t>
  </si>
  <si>
    <t>M</t>
  </si>
  <si>
    <t>A11</t>
  </si>
  <si>
    <t>Bl. 22-B12</t>
  </si>
  <si>
    <t>A18B247</t>
  </si>
  <si>
    <t>INITRFQTL</t>
  </si>
  <si>
    <t>A12</t>
  </si>
  <si>
    <t>Bl. 22-C01</t>
  </si>
  <si>
    <t>A19B236</t>
  </si>
  <si>
    <t>LTIKKPNEL</t>
  </si>
  <si>
    <t>C1</t>
  </si>
  <si>
    <t>Bl. 22-C02</t>
  </si>
  <si>
    <t>A19B237</t>
  </si>
  <si>
    <t>SAKNRARTV</t>
  </si>
  <si>
    <t>C2</t>
  </si>
  <si>
    <t>Bl. 22-C09</t>
  </si>
  <si>
    <t>A19B238</t>
  </si>
  <si>
    <t>TIKPVTYKL</t>
  </si>
  <si>
    <t>C3</t>
  </si>
  <si>
    <t>Bl. 22-C10</t>
  </si>
  <si>
    <t>A19B239</t>
  </si>
  <si>
    <t>YVRNLQHRL</t>
  </si>
  <si>
    <t>C4</t>
  </si>
  <si>
    <t>Bl. 22-D02</t>
  </si>
  <si>
    <t>A19B240</t>
  </si>
  <si>
    <t>AHAEETRKL</t>
  </si>
  <si>
    <t>C5</t>
  </si>
  <si>
    <t>Bl. 35-A01</t>
  </si>
  <si>
    <t>A19B241</t>
  </si>
  <si>
    <t>CRSKNPLLY</t>
  </si>
  <si>
    <t>ORF3</t>
  </si>
  <si>
    <t>C6</t>
  </si>
  <si>
    <t>Bl. 35-A11</t>
  </si>
  <si>
    <t>A19B242</t>
  </si>
  <si>
    <t>LHKPIVWHV</t>
  </si>
  <si>
    <t>C7</t>
  </si>
  <si>
    <t>Bl. 35-C12</t>
  </si>
  <si>
    <t>A19B243</t>
  </si>
  <si>
    <t>NRYFRLTL</t>
  </si>
  <si>
    <t>C8</t>
  </si>
  <si>
    <t>Bl. 35-E03</t>
  </si>
  <si>
    <t>A19B244</t>
  </si>
  <si>
    <t>NSFSGYLKL</t>
  </si>
  <si>
    <t>C9</t>
  </si>
  <si>
    <t>Bl. 35-E04</t>
  </si>
  <si>
    <t>A19B245</t>
  </si>
  <si>
    <t>VKNGSIHLY</t>
  </si>
  <si>
    <t>C10</t>
  </si>
  <si>
    <t>Bl. 35-G08</t>
  </si>
  <si>
    <t>A19B246</t>
  </si>
  <si>
    <t>VRSIFSRTL</t>
  </si>
  <si>
    <t>C11</t>
  </si>
  <si>
    <t>Bl. 35-H04</t>
  </si>
  <si>
    <t>A19B247</t>
  </si>
  <si>
    <t>YAKPFLNKV</t>
  </si>
  <si>
    <t>C12</t>
  </si>
  <si>
    <t>Bl. 35-H08</t>
  </si>
  <si>
    <t>A20B236</t>
  </si>
  <si>
    <t>YRGTTTYKL</t>
  </si>
  <si>
    <t>E1</t>
  </si>
  <si>
    <t>Bl. 35-H11</t>
  </si>
  <si>
    <t>A20B237</t>
  </si>
  <si>
    <t>YRYNLPTMC</t>
  </si>
  <si>
    <t>E2</t>
  </si>
  <si>
    <t>Bl. 36-A04</t>
  </si>
  <si>
    <t>A20B238</t>
  </si>
  <si>
    <t>FYYVWKSYV</t>
  </si>
  <si>
    <t>E3</t>
  </si>
  <si>
    <t>Bl. 36-A07</t>
  </si>
  <si>
    <t>A20B239</t>
  </si>
  <si>
    <t>PRPPLNRNY</t>
  </si>
  <si>
    <t>E4</t>
  </si>
  <si>
    <t>Bl. 36-A09</t>
  </si>
  <si>
    <t>A20B240</t>
  </si>
  <si>
    <t>ASFDNFKFV</t>
  </si>
  <si>
    <t>E5</t>
  </si>
  <si>
    <t>Bl. 37-A03</t>
  </si>
  <si>
    <t>A20B241</t>
  </si>
  <si>
    <t>ERHSLSHFV</t>
  </si>
  <si>
    <t>E6</t>
  </si>
  <si>
    <t>Bl. 37-A05</t>
  </si>
  <si>
    <t>A20B242</t>
  </si>
  <si>
    <t>GFMGRIRSV</t>
  </si>
  <si>
    <t>E7</t>
  </si>
  <si>
    <t>Bl. 37-A09</t>
  </si>
  <si>
    <t>A20B243</t>
  </si>
  <si>
    <t>HSLSHFVNL</t>
  </si>
  <si>
    <t>E8</t>
  </si>
  <si>
    <t>Bl. 37-A12</t>
  </si>
  <si>
    <t>A20B244</t>
  </si>
  <si>
    <t>ITVATSRTL</t>
  </si>
  <si>
    <t>E9</t>
  </si>
  <si>
    <t>Bl. 37-B04</t>
  </si>
  <si>
    <t>A20B245</t>
  </si>
  <si>
    <t>LRPDTRYV</t>
  </si>
  <si>
    <t>E10</t>
  </si>
  <si>
    <t>Bl. 37-B12</t>
  </si>
  <si>
    <t>A20B246</t>
  </si>
  <si>
    <t>SLRPDTRYV</t>
  </si>
  <si>
    <t>E11</t>
  </si>
  <si>
    <t>Bl. 37-C12</t>
  </si>
  <si>
    <t>A20B247</t>
  </si>
  <si>
    <t>VGYQPYRVV</t>
  </si>
  <si>
    <t>E12</t>
  </si>
  <si>
    <t>Bl. 37-D12</t>
  </si>
  <si>
    <t>A21B236</t>
  </si>
  <si>
    <t>VRQALLKTV</t>
  </si>
  <si>
    <t>G1</t>
  </si>
  <si>
    <t>Bl. 37-E03</t>
  </si>
  <si>
    <t>A21B237</t>
  </si>
  <si>
    <t>YASAVVLLI</t>
  </si>
  <si>
    <t>G2</t>
  </si>
  <si>
    <t>Bl. 37-E05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</si>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</sst>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"/>
  <sheetViews>
    <sheetView tabSelected="1" workbookViewId="0">
      <pane ySplit="1" topLeftCell="A2" activePane="bottomLeft" state="frozenSplit"/>
      <selection pane="bottomLeft"/>
    </sheetView>
  </sheetViews>
  <sheetFormatPr defaultRowHeight="14.5" x14ac:dyDescent="0.35"/>
  <cols>
    <col min="1" max="1" width="9.90625" bestFit="1" customWidth="1"/>
    <col min="2" max="2" width="14.453125" bestFit="1" customWidth="1"/>
    <col min="3" max="3" width="9.36328125" bestFit="1" customWidth="1"/>
    <col min="4" max="6" width="9" bestFit="1" customWidth="1"/>
    <col min="7" max="7" width="16.81640625" bestFit="1" customWidth="1"/>
    <col min="8" max="8" width="8.26953125" bestFit="1" customWidth="1"/>
    <col min="9" max="9" width="11.81640625" style="7" bestFit="1" customWidth="1"/>
    <col min="10" max="10" width="17.6328125" style="7" customWidth="1"/>
    <col min="11" max="11" width="18.08984375" style="7" bestFit="1" customWidth="1"/>
    <col min="12" max="12" width="17.1796875" style="7" customWidth="1"/>
    <col min="13" max="13" width="16.6328125" style="7" customWidth="1"/>
    <col min="14" max="14" width="9.90625" style="7" bestFit="1" customWidth="1"/>
    <col min="15" max="15" width="10.36328125" style="7" bestFit="1" customWidth="1"/>
    <col min="16" max="16" width="11.81640625" style="7" bestFit="1" customWidth="1"/>
    <col min="17" max="17" width="9.08984375" style="7" bestFit="1" customWidth="1"/>
    <col min="18" max="18" width="19.36328125" style="7" bestFit="1" customWidth="1"/>
    <col min="19" max="19" width="14.08984375" style="7" bestFit="1" customWidth="1"/>
    <col min="20" max="20" width="24.26953125" style="7" bestFit="1" customWidth="1"/>
    <col min="21" max="21" width="15.6328125" style="7" bestFit="1" customWidth="1"/>
    <col min="22" max="22" width="14.90625" style="7" bestFit="1" customWidth="1"/>
    <col min="23" max="23" width="27.1796875" style="7" bestFit="1" customWidth="1"/>
    <col min="24" max="24" width="17.1796875" style="7" bestFit="1" customWidth="1"/>
    <col min="25" max="25" width="18" style="7" bestFit="1" customWidth="1"/>
    <col min="26" max="26" width="20" style="7" bestFit="1" customWidth="1"/>
    <col min="27" max="27" width="8.7265625" style="7"/>
    <col min="28" max="28" width="5.54296875" style="7" bestFit="1" customWidth="1"/>
    <col min="29" max="29" width="8.7265625" style="7"/>
  </cols>
  <sheetData>
    <row r="1" spans="1:2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181</v>
      </c>
      <c r="V1" s="15" t="s">
        <v>183</v>
      </c>
      <c r="W1" s="15" t="s">
        <v>184</v>
      </c>
      <c r="X1" s="15" t="s">
        <v>185</v>
      </c>
      <c r="Y1" s="15" t="s">
        <v>186</v>
      </c>
      <c r="Z1" s="15" t="s">
        <v>187</v>
      </c>
      <c r="AB1" s="8" t="s">
        <v>188</v>
      </c>
      <c r="AC1" s="8"/>
    </row>
    <row r="2" spans="1:29" x14ac:dyDescent="0.35">
      <c r="A2" s="4" t="s">
        <v>149</v>
      </c>
      <c r="B2" s="4" t="s">
        <v>21</v>
      </c>
      <c r="C2" s="4">
        <v>2374</v>
      </c>
      <c r="D2" s="4">
        <v>165</v>
      </c>
      <c r="E2" s="4">
        <v>117</v>
      </c>
      <c r="F2" s="4">
        <v>180</v>
      </c>
      <c r="G2" s="5">
        <v>1.7807640900967501</v>
      </c>
      <c r="H2" s="6">
        <v>6.9111350985721701E-3</v>
      </c>
      <c r="I2" s="9">
        <v>2.1604506173781699</v>
      </c>
      <c r="J2" s="9">
        <v>6.9111350985721701E-3</v>
      </c>
      <c r="K2" s="9">
        <v>2.1604506173781699</v>
      </c>
      <c r="L2" s="9">
        <v>0.10022934332239999</v>
      </c>
      <c r="M2" s="9">
        <v>2.9150716313321601E-2</v>
      </c>
      <c r="N2" s="9">
        <v>31</v>
      </c>
      <c r="O2" s="9" t="s">
        <v>22</v>
      </c>
      <c r="P2" s="9" t="s">
        <v>150</v>
      </c>
      <c r="Q2" s="9" t="s">
        <v>30</v>
      </c>
      <c r="R2" s="9" t="s">
        <v>25</v>
      </c>
      <c r="S2" s="9" t="s">
        <v>151</v>
      </c>
      <c r="T2" s="9" t="s">
        <v>152</v>
      </c>
      <c r="U2" s="10">
        <v>9.1858845379972145E-2</v>
      </c>
      <c r="V2" s="11" t="str">
        <f>IF($AC$7 &lt;&gt; "", $AC$7 * U2, "")</f>
        <v/>
      </c>
      <c r="W2" s="11" t="str">
        <f>IF($AC$7 &lt;&gt; "", $AC$7 * L2 / $L$40, "")</f>
        <v/>
      </c>
      <c r="X2" s="9" t="str">
        <f>IF(ISNUMBER(SEARCH(O2,$AC$2))=TRUE,"Yes",IF(ISNUMBER(SEARCH(O2,$AC$3))=TRUE,"Yes",IF(ISNUMBER(SEARCH(O2,$AC$4))=TRUE,"Yes","No")))</f>
        <v>No</v>
      </c>
      <c r="Y2" s="9"/>
      <c r="Z2" s="9"/>
      <c r="AB2" s="7" t="s">
        <v>189</v>
      </c>
    </row>
    <row r="3" spans="1:29" x14ac:dyDescent="0.35">
      <c r="A3" s="4" t="s">
        <v>109</v>
      </c>
      <c r="B3" s="4" t="s">
        <v>21</v>
      </c>
      <c r="C3" s="4">
        <v>1386</v>
      </c>
      <c r="D3" s="4">
        <v>90</v>
      </c>
      <c r="E3" s="4">
        <v>70</v>
      </c>
      <c r="F3" s="4">
        <v>115</v>
      </c>
      <c r="G3" s="5">
        <v>1.75543338708869</v>
      </c>
      <c r="H3" s="6">
        <v>6.9111350985721701E-3</v>
      </c>
      <c r="I3" s="9">
        <v>2.1604506173781699</v>
      </c>
      <c r="J3" s="9">
        <v>6.9111350985721701E-3</v>
      </c>
      <c r="K3" s="9">
        <v>2.1604506173781699</v>
      </c>
      <c r="L3" s="9">
        <v>5.8516373144417301E-2</v>
      </c>
      <c r="M3" s="9">
        <v>1.7309975504294601E-2</v>
      </c>
      <c r="N3" s="9">
        <v>21</v>
      </c>
      <c r="O3" s="9" t="s">
        <v>22</v>
      </c>
      <c r="P3" s="9" t="s">
        <v>110</v>
      </c>
      <c r="Q3" s="9" t="s">
        <v>30</v>
      </c>
      <c r="R3" s="9" t="s">
        <v>25</v>
      </c>
      <c r="S3" s="9" t="s">
        <v>111</v>
      </c>
      <c r="T3" s="9" t="s">
        <v>112</v>
      </c>
      <c r="U3" s="10">
        <v>5.3629469122426866E-2</v>
      </c>
      <c r="V3" s="11" t="str">
        <f>IF($AC$7 &lt;&gt; "", $AC$7 * U3, "")</f>
        <v/>
      </c>
      <c r="W3" s="11" t="str">
        <f>IF($AC$7 &lt;&gt; "", $AC$7 * L3 / $L$40, "")</f>
        <v/>
      </c>
      <c r="X3" s="9" t="str">
        <f>IF(ISNUMBER(SEARCH(O3,$AC$2))=TRUE,"Yes",IF(ISNUMBER(SEARCH(O3,$AC$3))=TRUE,"Yes",IF(ISNUMBER(SEARCH(O3,$AC$4))=TRUE,"Yes","No")))</f>
        <v>No</v>
      </c>
      <c r="Y3" s="9"/>
      <c r="Z3" s="9"/>
      <c r="AB3" s="7" t="s">
        <v>190</v>
      </c>
    </row>
    <row r="4" spans="1:29" x14ac:dyDescent="0.35">
      <c r="A4" t="s">
        <v>113</v>
      </c>
      <c r="B4" t="s">
        <v>21</v>
      </c>
      <c r="C4">
        <v>495</v>
      </c>
      <c r="D4">
        <v>41</v>
      </c>
      <c r="E4">
        <v>36</v>
      </c>
      <c r="F4">
        <v>44</v>
      </c>
      <c r="G4" s="1">
        <v>1.4331581651259899</v>
      </c>
      <c r="H4" s="2">
        <v>6.1355791986868802E-2</v>
      </c>
      <c r="I4" s="7">
        <v>1.21214443360194</v>
      </c>
      <c r="J4" s="7">
        <v>6.1355791986868802E-2</v>
      </c>
      <c r="K4" s="7">
        <v>1.21214443360194</v>
      </c>
      <c r="L4" s="7">
        <v>2.0898704694434701E-2</v>
      </c>
      <c r="M4" s="7">
        <v>7.7471143779025498E-3</v>
      </c>
      <c r="N4" s="7">
        <v>22</v>
      </c>
      <c r="O4" s="7" t="s">
        <v>22</v>
      </c>
      <c r="P4" s="7" t="s">
        <v>114</v>
      </c>
      <c r="Q4" s="7" t="s">
        <v>30</v>
      </c>
      <c r="R4" s="7" t="s">
        <v>25</v>
      </c>
      <c r="S4" s="7" t="s">
        <v>115</v>
      </c>
      <c r="T4" s="7" t="s">
        <v>116</v>
      </c>
      <c r="U4" s="12">
        <v>1.9153381829438168E-2</v>
      </c>
      <c r="V4" s="13" t="str">
        <f>IF($AC$7 &lt;&gt; "", $AC$7 * U4, "")</f>
        <v/>
      </c>
      <c r="W4" s="13" t="str">
        <f>IF($AC$7 &lt;&gt; "", $AC$7 * L4 / $L$40, "")</f>
        <v/>
      </c>
      <c r="X4" s="7" t="str">
        <f>IF(ISNUMBER(SEARCH(O4,$AC$2))=TRUE,"Yes",IF(ISNUMBER(SEARCH(O4,$AC$3))=TRUE,"Yes",IF(ISNUMBER(SEARCH(O4,$AC$4))=TRUE,"Yes","No")))</f>
        <v>No</v>
      </c>
      <c r="AB4" s="7" t="s">
        <v>191</v>
      </c>
    </row>
    <row r="5" spans="1:29" x14ac:dyDescent="0.35">
      <c r="A5" t="s">
        <v>133</v>
      </c>
      <c r="B5" t="s">
        <v>21</v>
      </c>
      <c r="C5">
        <v>1074</v>
      </c>
      <c r="D5">
        <v>108</v>
      </c>
      <c r="E5">
        <v>70</v>
      </c>
      <c r="F5">
        <v>118</v>
      </c>
      <c r="G5" s="1">
        <v>1.28547764602543</v>
      </c>
      <c r="H5" s="2">
        <v>8.5781599425456601E-2</v>
      </c>
      <c r="I5" s="7">
        <v>1.0666058604614299</v>
      </c>
      <c r="J5" s="7">
        <v>8.5781599425456601E-2</v>
      </c>
      <c r="K5" s="7">
        <v>1.0666058604614299</v>
      </c>
      <c r="L5" s="7">
        <v>4.5343856246106901E-2</v>
      </c>
      <c r="M5" s="7">
        <v>1.85739897888599E-2</v>
      </c>
      <c r="N5" s="7">
        <v>27</v>
      </c>
      <c r="O5" s="7" t="s">
        <v>22</v>
      </c>
      <c r="P5" s="7" t="s">
        <v>134</v>
      </c>
      <c r="Q5" s="7" t="s">
        <v>30</v>
      </c>
      <c r="R5" s="7" t="s">
        <v>25</v>
      </c>
      <c r="S5" s="7" t="s">
        <v>135</v>
      </c>
      <c r="T5" s="7" t="s">
        <v>136</v>
      </c>
      <c r="U5" s="12">
        <v>4.1557034514780995E-2</v>
      </c>
      <c r="V5" s="13" t="str">
        <f>IF($AC$7 &lt;&gt; "", $AC$7 * U5, "")</f>
        <v/>
      </c>
      <c r="W5" s="13" t="str">
        <f>IF($AC$7 &lt;&gt; "", $AC$7 * L5 / $L$40, "")</f>
        <v/>
      </c>
      <c r="X5" s="7" t="str">
        <f>IF(ISNUMBER(SEARCH(O5,$AC$2))=TRUE,"Yes",IF(ISNUMBER(SEARCH(O5,$AC$3))=TRUE,"Yes",IF(ISNUMBER(SEARCH(O5,$AC$4))=TRUE,"Yes","No")))</f>
        <v>No</v>
      </c>
    </row>
    <row r="6" spans="1:29" x14ac:dyDescent="0.35">
      <c r="A6" t="s">
        <v>92</v>
      </c>
      <c r="B6" t="s">
        <v>21</v>
      </c>
      <c r="C6">
        <v>579</v>
      </c>
      <c r="D6">
        <v>50</v>
      </c>
      <c r="E6">
        <v>44</v>
      </c>
      <c r="F6">
        <v>64</v>
      </c>
      <c r="G6" s="1">
        <v>1.2853196811324501</v>
      </c>
      <c r="H6" s="2">
        <v>8.5781599425456601E-2</v>
      </c>
      <c r="I6" s="7">
        <v>1.0666058604614299</v>
      </c>
      <c r="J6" s="7">
        <v>8.5781599425456601E-2</v>
      </c>
      <c r="K6" s="7">
        <v>1.0666058604614299</v>
      </c>
      <c r="L6" s="7">
        <v>2.4445151551672199E-2</v>
      </c>
      <c r="M6" s="7">
        <v>1.00238284919584E-2</v>
      </c>
      <c r="N6" s="7">
        <v>17</v>
      </c>
      <c r="O6" s="7" t="s">
        <v>22</v>
      </c>
      <c r="P6" s="7" t="s">
        <v>93</v>
      </c>
      <c r="Q6" s="7" t="s">
        <v>30</v>
      </c>
      <c r="R6" s="7" t="s">
        <v>25</v>
      </c>
      <c r="S6" s="7" t="s">
        <v>94</v>
      </c>
      <c r="T6" s="7" t="s">
        <v>95</v>
      </c>
      <c r="U6" s="12">
        <v>2.2403652685342827E-2</v>
      </c>
      <c r="V6" s="13" t="str">
        <f>IF($AC$7 &lt;&gt; "", $AC$7 * U6, "")</f>
        <v/>
      </c>
      <c r="W6" s="13" t="str">
        <f>IF($AC$7 &lt;&gt; "", $AC$7 * L6 / $L$40, "")</f>
        <v/>
      </c>
      <c r="X6" s="7" t="str">
        <f>IF(ISNUMBER(SEARCH(O6,$AC$2))=TRUE,"Yes",IF(ISNUMBER(SEARCH(O6,$AC$3))=TRUE,"Yes",IF(ISNUMBER(SEARCH(O6,$AC$4))=TRUE,"Yes","No")))</f>
        <v>No</v>
      </c>
      <c r="AB6" s="8" t="s">
        <v>192</v>
      </c>
      <c r="AC6" s="8"/>
    </row>
    <row r="7" spans="1:29" x14ac:dyDescent="0.35">
      <c r="A7" t="s">
        <v>80</v>
      </c>
      <c r="B7" t="s">
        <v>21</v>
      </c>
      <c r="C7">
        <v>1511</v>
      </c>
      <c r="D7">
        <v>172</v>
      </c>
      <c r="E7">
        <v>110</v>
      </c>
      <c r="F7">
        <v>163</v>
      </c>
      <c r="G7" s="1">
        <v>1.18225274464523</v>
      </c>
      <c r="H7" s="2">
        <v>9.2113897265911598E-2</v>
      </c>
      <c r="I7" s="7">
        <v>1.0356748426523801</v>
      </c>
      <c r="J7" s="7">
        <v>9.2113897265911598E-2</v>
      </c>
      <c r="K7" s="7">
        <v>1.0356748426523801</v>
      </c>
      <c r="L7" s="7">
        <v>6.3793823824830106E-2</v>
      </c>
      <c r="M7" s="7">
        <v>2.8094363610705501E-2</v>
      </c>
      <c r="N7" s="7">
        <v>14</v>
      </c>
      <c r="O7" s="7" t="s">
        <v>22</v>
      </c>
      <c r="P7" s="7" t="s">
        <v>81</v>
      </c>
      <c r="Q7" s="7" t="s">
        <v>30</v>
      </c>
      <c r="R7" s="7" t="s">
        <v>25</v>
      </c>
      <c r="S7" s="7" t="s">
        <v>82</v>
      </c>
      <c r="T7" s="7" t="s">
        <v>83</v>
      </c>
      <c r="U7" s="12">
        <v>5.8466181705618327E-2</v>
      </c>
      <c r="V7" s="13" t="str">
        <f>IF($AC$7 &lt;&gt; "", $AC$7 * U7, "")</f>
        <v/>
      </c>
      <c r="W7" s="13" t="str">
        <f>IF($AC$7 &lt;&gt; "", $AC$7 * L7 / $L$40, "")</f>
        <v/>
      </c>
      <c r="X7" s="7" t="str">
        <f>IF(ISNUMBER(SEARCH(O7,$AC$2))=TRUE,"Yes",IF(ISNUMBER(SEARCH(O7,$AC$3))=TRUE,"Yes",IF(ISNUMBER(SEARCH(O7,$AC$4))=TRUE,"Yes","No")))</f>
        <v>No</v>
      </c>
      <c r="AB7" s="7" t="s">
        <v>193</v>
      </c>
      <c r="AC7" s="13"/>
    </row>
    <row r="8" spans="1:29" x14ac:dyDescent="0.35">
      <c r="A8" t="s">
        <v>129</v>
      </c>
      <c r="B8" t="s">
        <v>21</v>
      </c>
      <c r="C8">
        <v>1057</v>
      </c>
      <c r="D8">
        <v>117</v>
      </c>
      <c r="E8">
        <v>107</v>
      </c>
      <c r="F8">
        <v>127</v>
      </c>
      <c r="G8" s="1">
        <v>0.98763116685777097</v>
      </c>
      <c r="H8" s="2">
        <v>0.22642936491554899</v>
      </c>
      <c r="I8" s="7">
        <v>0.64506725153942401</v>
      </c>
      <c r="J8" s="7">
        <v>0.22642936491554899</v>
      </c>
      <c r="K8" s="7">
        <v>0.64506725153942401</v>
      </c>
      <c r="L8" s="7">
        <v>4.4626122953570803E-2</v>
      </c>
      <c r="M8" s="7">
        <v>2.2521654433156901E-2</v>
      </c>
      <c r="N8" s="7">
        <v>26</v>
      </c>
      <c r="O8" s="7" t="s">
        <v>22</v>
      </c>
      <c r="P8" s="7" t="s">
        <v>130</v>
      </c>
      <c r="Q8" s="7" t="s">
        <v>30</v>
      </c>
      <c r="R8" s="7" t="s">
        <v>25</v>
      </c>
      <c r="S8" s="7" t="s">
        <v>131</v>
      </c>
      <c r="T8" s="7" t="s">
        <v>132</v>
      </c>
      <c r="U8" s="12">
        <v>4.0899241603466953E-2</v>
      </c>
      <c r="V8" s="13" t="str">
        <f>IF($AC$7 &lt;&gt; "", $AC$7 * U8, "")</f>
        <v/>
      </c>
      <c r="W8" s="13" t="str">
        <f>IF($AC$7 &lt;&gt; "", $AC$7 * L8 / $L$40, "")</f>
        <v/>
      </c>
      <c r="X8" s="7" t="str">
        <f>IF(ISNUMBER(SEARCH(O8,$AC$2))=TRUE,"Yes",IF(ISNUMBER(SEARCH(O8,$AC$3))=TRUE,"Yes",IF(ISNUMBER(SEARCH(O8,$AC$4))=TRUE,"Yes","No")))</f>
        <v>No</v>
      </c>
    </row>
    <row r="9" spans="1:29" x14ac:dyDescent="0.35">
      <c r="A9" t="s">
        <v>153</v>
      </c>
      <c r="B9" t="s">
        <v>21</v>
      </c>
      <c r="C9">
        <v>335</v>
      </c>
      <c r="D9">
        <v>43</v>
      </c>
      <c r="E9">
        <v>39</v>
      </c>
      <c r="F9">
        <v>40</v>
      </c>
      <c r="G9" s="1">
        <v>0.84759151282218304</v>
      </c>
      <c r="H9" s="2">
        <v>0.306195315644675</v>
      </c>
      <c r="I9" s="7">
        <v>0.51400145767835304</v>
      </c>
      <c r="J9" s="7">
        <v>0.306195315644675</v>
      </c>
      <c r="K9" s="7">
        <v>0.51400145767835304</v>
      </c>
      <c r="L9" s="7">
        <v>1.4143567823506301E-2</v>
      </c>
      <c r="M9" s="7">
        <v>7.8847654163409202E-3</v>
      </c>
      <c r="N9" s="7">
        <v>32</v>
      </c>
      <c r="O9" s="7" t="s">
        <v>22</v>
      </c>
      <c r="P9" s="7" t="s">
        <v>154</v>
      </c>
      <c r="Q9" s="7" t="s">
        <v>30</v>
      </c>
      <c r="R9" s="7" t="s">
        <v>25</v>
      </c>
      <c r="S9" s="7" t="s">
        <v>155</v>
      </c>
      <c r="T9" s="7" t="s">
        <v>156</v>
      </c>
      <c r="U9" s="12">
        <v>1.2962389722953103E-2</v>
      </c>
      <c r="V9" s="13" t="str">
        <f>IF($AC$7 &lt;&gt; "", $AC$7 * U9, "")</f>
        <v/>
      </c>
      <c r="W9" s="13" t="str">
        <f>IF($AC$7 &lt;&gt; "", $AC$7 * L9 / $L$40, "")</f>
        <v/>
      </c>
      <c r="X9" s="7" t="str">
        <f>IF(ISNUMBER(SEARCH(O9,$AC$2))=TRUE,"Yes",IF(ISNUMBER(SEARCH(O9,$AC$3))=TRUE,"Yes",IF(ISNUMBER(SEARCH(O9,$AC$4))=TRUE,"Yes","No")))</f>
        <v>No</v>
      </c>
    </row>
    <row r="10" spans="1:29" x14ac:dyDescent="0.35">
      <c r="A10" t="s">
        <v>76</v>
      </c>
      <c r="B10" t="s">
        <v>21</v>
      </c>
      <c r="C10">
        <v>874</v>
      </c>
      <c r="D10">
        <v>136</v>
      </c>
      <c r="E10">
        <v>93</v>
      </c>
      <c r="F10">
        <v>154</v>
      </c>
      <c r="G10" s="1">
        <v>0.61522188361409702</v>
      </c>
      <c r="H10" s="2">
        <v>0.542774357541145</v>
      </c>
      <c r="I10" s="7">
        <v>0.26538067803779603</v>
      </c>
      <c r="J10" s="7">
        <v>0.542774357541145</v>
      </c>
      <c r="K10" s="7">
        <v>0.26538067803779603</v>
      </c>
      <c r="L10" s="7">
        <v>3.6899935157446398E-2</v>
      </c>
      <c r="M10" s="7">
        <v>2.4067438581525501E-2</v>
      </c>
      <c r="N10" s="7">
        <v>13</v>
      </c>
      <c r="O10" s="7" t="s">
        <v>22</v>
      </c>
      <c r="P10" s="7" t="s">
        <v>77</v>
      </c>
      <c r="Q10" s="7" t="s">
        <v>30</v>
      </c>
      <c r="R10" s="7" t="s">
        <v>25</v>
      </c>
      <c r="S10" s="7" t="s">
        <v>78</v>
      </c>
      <c r="T10" s="7" t="s">
        <v>79</v>
      </c>
      <c r="U10" s="12">
        <v>3.3818294381674663E-2</v>
      </c>
      <c r="V10" s="13" t="str">
        <f>IF($AC$7 &lt;&gt; "", $AC$7 * U10, "")</f>
        <v/>
      </c>
      <c r="W10" s="13" t="str">
        <f>IF($AC$7 &lt;&gt; "", $AC$7 * L10 / $L$40, "")</f>
        <v/>
      </c>
      <c r="X10" s="7" t="str">
        <f>IF(ISNUMBER(SEARCH(O10,$AC$2))=TRUE,"Yes",IF(ISNUMBER(SEARCH(O10,$AC$3))=TRUE,"Yes",IF(ISNUMBER(SEARCH(O10,$AC$4))=TRUE,"Yes","No")))</f>
        <v>No</v>
      </c>
    </row>
    <row r="11" spans="1:29" x14ac:dyDescent="0.35">
      <c r="A11" t="s">
        <v>141</v>
      </c>
      <c r="B11" t="s">
        <v>21</v>
      </c>
      <c r="C11">
        <v>659</v>
      </c>
      <c r="D11">
        <v>105</v>
      </c>
      <c r="E11">
        <v>87</v>
      </c>
      <c r="F11">
        <v>105</v>
      </c>
      <c r="G11" s="1">
        <v>0.55048209986187002</v>
      </c>
      <c r="H11" s="2">
        <v>0.61472873150367102</v>
      </c>
      <c r="I11" s="7">
        <v>0.21131648812870099</v>
      </c>
      <c r="J11" s="7">
        <v>0.61472873150367102</v>
      </c>
      <c r="K11" s="7">
        <v>0.21131648812870099</v>
      </c>
      <c r="L11" s="7">
        <v>2.78227199871364E-2</v>
      </c>
      <c r="M11" s="7">
        <v>1.9010178901942801E-2</v>
      </c>
      <c r="N11" s="7">
        <v>29</v>
      </c>
      <c r="O11" s="7" t="s">
        <v>22</v>
      </c>
      <c r="P11" s="7" t="s">
        <v>142</v>
      </c>
      <c r="Q11" s="7" t="s">
        <v>30</v>
      </c>
      <c r="R11" s="7" t="s">
        <v>25</v>
      </c>
      <c r="S11" s="7" t="s">
        <v>143</v>
      </c>
      <c r="T11" s="7" t="s">
        <v>144</v>
      </c>
      <c r="U11" s="12">
        <v>2.5499148738585359E-2</v>
      </c>
      <c r="V11" s="13" t="str">
        <f>IF($AC$7 &lt;&gt; "", $AC$7 * U11, "")</f>
        <v/>
      </c>
      <c r="W11" s="13" t="str">
        <f>IF($AC$7 &lt;&gt; "", $AC$7 * L11 / $L$40, "")</f>
        <v/>
      </c>
      <c r="X11" s="7" t="str">
        <f>IF(ISNUMBER(SEARCH(O11,$AC$2))=TRUE,"Yes",IF(ISNUMBER(SEARCH(O11,$AC$3))=TRUE,"Yes",IF(ISNUMBER(SEARCH(O11,$AC$4))=TRUE,"Yes","No")))</f>
        <v>No</v>
      </c>
    </row>
    <row r="12" spans="1:29" x14ac:dyDescent="0.35">
      <c r="A12" t="s">
        <v>101</v>
      </c>
      <c r="B12" t="s">
        <v>21</v>
      </c>
      <c r="C12">
        <v>956</v>
      </c>
      <c r="D12">
        <v>162</v>
      </c>
      <c r="E12">
        <v>117</v>
      </c>
      <c r="F12">
        <v>175</v>
      </c>
      <c r="G12" s="1">
        <v>0.491786864553655</v>
      </c>
      <c r="H12" s="2">
        <v>0.63744813793569199</v>
      </c>
      <c r="I12" s="7">
        <v>0.19555514316783301</v>
      </c>
      <c r="J12" s="7">
        <v>0.63744813793569199</v>
      </c>
      <c r="K12" s="7">
        <v>0.19555514316783301</v>
      </c>
      <c r="L12" s="7">
        <v>4.03619428037972E-2</v>
      </c>
      <c r="M12" s="7">
        <v>2.8692681307963298E-2</v>
      </c>
      <c r="N12" s="7">
        <v>19</v>
      </c>
      <c r="O12" s="7" t="s">
        <v>22</v>
      </c>
      <c r="P12" s="7" t="s">
        <v>102</v>
      </c>
      <c r="Q12" s="7" t="s">
        <v>30</v>
      </c>
      <c r="R12" s="7" t="s">
        <v>25</v>
      </c>
      <c r="S12" s="7" t="s">
        <v>103</v>
      </c>
      <c r="T12" s="7" t="s">
        <v>104</v>
      </c>
      <c r="U12" s="12">
        <v>3.6991177836248258E-2</v>
      </c>
      <c r="V12" s="13" t="str">
        <f>IF($AC$7 &lt;&gt; "", $AC$7 * U12, "")</f>
        <v/>
      </c>
      <c r="W12" s="13" t="str">
        <f>IF($AC$7 &lt;&gt; "", $AC$7 * L12 / $L$40, "")</f>
        <v/>
      </c>
      <c r="X12" s="7" t="str">
        <f>IF(ISNUMBER(SEARCH(O12,$AC$2))=TRUE,"Yes",IF(ISNUMBER(SEARCH(O12,$AC$3))=TRUE,"Yes",IF(ISNUMBER(SEARCH(O12,$AC$4))=TRUE,"Yes","No")))</f>
        <v>No</v>
      </c>
    </row>
    <row r="13" spans="1:29" x14ac:dyDescent="0.35">
      <c r="A13" t="s">
        <v>137</v>
      </c>
      <c r="B13" t="s">
        <v>21</v>
      </c>
      <c r="C13">
        <v>223</v>
      </c>
      <c r="D13">
        <v>46</v>
      </c>
      <c r="E13">
        <v>26</v>
      </c>
      <c r="F13">
        <v>39</v>
      </c>
      <c r="G13" s="1">
        <v>0.42584884730537298</v>
      </c>
      <c r="H13" s="2">
        <v>0.75745406654404601</v>
      </c>
      <c r="I13" s="7">
        <v>0.120643698470945</v>
      </c>
      <c r="J13" s="7">
        <v>0.75745406654404601</v>
      </c>
      <c r="K13" s="7">
        <v>0.120643698470945</v>
      </c>
      <c r="L13" s="7">
        <v>9.41497201385646E-3</v>
      </c>
      <c r="M13" s="7">
        <v>6.9928723398360003E-3</v>
      </c>
      <c r="N13" s="7">
        <v>28</v>
      </c>
      <c r="O13" s="7" t="s">
        <v>22</v>
      </c>
      <c r="P13" s="7" t="s">
        <v>138</v>
      </c>
      <c r="Q13" s="7" t="s">
        <v>30</v>
      </c>
      <c r="R13" s="7" t="s">
        <v>25</v>
      </c>
      <c r="S13" s="7" t="s">
        <v>139</v>
      </c>
      <c r="T13" s="7" t="s">
        <v>140</v>
      </c>
      <c r="U13" s="12">
        <v>8.6286952484135575E-3</v>
      </c>
      <c r="V13" s="13" t="str">
        <f>IF($AC$7 &lt;&gt; "", $AC$7 * U13, "")</f>
        <v/>
      </c>
      <c r="W13" s="13" t="str">
        <f>IF($AC$7 &lt;&gt; "", $AC$7 * L13 / $L$40, "")</f>
        <v/>
      </c>
      <c r="X13" s="7" t="str">
        <f>IF(ISNUMBER(SEARCH(O13,$AC$2))=TRUE,"Yes",IF(ISNUMBER(SEARCH(O13,$AC$3))=TRUE,"Yes",IF(ISNUMBER(SEARCH(O13,$AC$4))=TRUE,"Yes","No")))</f>
        <v>No</v>
      </c>
    </row>
    <row r="14" spans="1:29" x14ac:dyDescent="0.35">
      <c r="A14" t="s">
        <v>84</v>
      </c>
      <c r="B14" t="s">
        <v>21</v>
      </c>
      <c r="C14">
        <v>509</v>
      </c>
      <c r="D14">
        <v>98</v>
      </c>
      <c r="E14">
        <v>71</v>
      </c>
      <c r="F14">
        <v>93</v>
      </c>
      <c r="G14" s="1">
        <v>0.36678099868231201</v>
      </c>
      <c r="H14" s="2">
        <v>0.75745406654404601</v>
      </c>
      <c r="I14" s="7">
        <v>0.120643698470945</v>
      </c>
      <c r="J14" s="7">
        <v>0.75745406654404601</v>
      </c>
      <c r="K14" s="7">
        <v>0.120643698470945</v>
      </c>
      <c r="L14" s="7">
        <v>2.1489779170640998E-2</v>
      </c>
      <c r="M14" s="7">
        <v>1.6667591084588401E-2</v>
      </c>
      <c r="N14" s="7">
        <v>15</v>
      </c>
      <c r="O14" s="7" t="s">
        <v>22</v>
      </c>
      <c r="P14" s="7" t="s">
        <v>85</v>
      </c>
      <c r="Q14" s="7" t="s">
        <v>30</v>
      </c>
      <c r="R14" s="7" t="s">
        <v>25</v>
      </c>
      <c r="S14" s="7" t="s">
        <v>86</v>
      </c>
      <c r="T14" s="7" t="s">
        <v>87</v>
      </c>
      <c r="U14" s="12">
        <v>1.9695093638755611E-2</v>
      </c>
      <c r="V14" s="13" t="str">
        <f>IF($AC$7 &lt;&gt; "", $AC$7 * U14, "")</f>
        <v/>
      </c>
      <c r="W14" s="13" t="str">
        <f>IF($AC$7 &lt;&gt; "", $AC$7 * L14 / $L$40, "")</f>
        <v/>
      </c>
      <c r="X14" s="7" t="str">
        <f>IF(ISNUMBER(SEARCH(O14,$AC$2))=TRUE,"Yes",IF(ISNUMBER(SEARCH(O14,$AC$3))=TRUE,"Yes",IF(ISNUMBER(SEARCH(O14,$AC$4))=TRUE,"Yes","No")))</f>
        <v>No</v>
      </c>
    </row>
    <row r="15" spans="1:29" x14ac:dyDescent="0.35">
      <c r="A15" t="s">
        <v>157</v>
      </c>
      <c r="B15" t="s">
        <v>21</v>
      </c>
      <c r="C15">
        <v>738</v>
      </c>
      <c r="D15">
        <v>144</v>
      </c>
      <c r="E15">
        <v>111</v>
      </c>
      <c r="F15">
        <v>170</v>
      </c>
      <c r="G15" s="1">
        <v>0.21433488121703501</v>
      </c>
      <c r="H15" s="2">
        <v>0.79421192613610403</v>
      </c>
      <c r="I15" s="7">
        <v>0.100063595720622</v>
      </c>
      <c r="J15" s="7">
        <v>0.79421192613610403</v>
      </c>
      <c r="K15" s="7">
        <v>0.100063595720622</v>
      </c>
      <c r="L15" s="7">
        <v>3.1158068817157301E-2</v>
      </c>
      <c r="M15" s="7">
        <v>2.6847908072440901E-2</v>
      </c>
      <c r="N15" s="7">
        <v>33</v>
      </c>
      <c r="O15" s="7" t="s">
        <v>22</v>
      </c>
      <c r="P15" s="7" t="s">
        <v>158</v>
      </c>
      <c r="Q15" s="7" t="s">
        <v>69</v>
      </c>
      <c r="R15" s="7" t="s">
        <v>25</v>
      </c>
      <c r="S15" s="7" t="s">
        <v>159</v>
      </c>
      <c r="T15" s="7" t="s">
        <v>160</v>
      </c>
      <c r="U15" s="12">
        <v>2.8555951091162358E-2</v>
      </c>
      <c r="V15" s="13" t="str">
        <f>IF($AC$7 &lt;&gt; "", $AC$7 * U15, "")</f>
        <v/>
      </c>
      <c r="W15" s="13" t="str">
        <f>IF($AC$7 &lt;&gt; "", $AC$7 * L15 / $L$40, "")</f>
        <v/>
      </c>
      <c r="X15" s="7" t="str">
        <f>IF(ISNUMBER(SEARCH(O15,$AC$2))=TRUE,"Yes",IF(ISNUMBER(SEARCH(O15,$AC$3))=TRUE,"Yes",IF(ISNUMBER(SEARCH(O15,$AC$4))=TRUE,"Yes","No")))</f>
        <v>No</v>
      </c>
    </row>
    <row r="16" spans="1:29" x14ac:dyDescent="0.35">
      <c r="A16" t="s">
        <v>33</v>
      </c>
      <c r="B16" t="s">
        <v>21</v>
      </c>
      <c r="C16">
        <v>1491</v>
      </c>
      <c r="D16">
        <v>295</v>
      </c>
      <c r="E16">
        <v>239</v>
      </c>
      <c r="F16">
        <v>345</v>
      </c>
      <c r="G16" s="1">
        <v>0.17565695229757999</v>
      </c>
      <c r="H16" s="2">
        <v>0.81220108027150895</v>
      </c>
      <c r="I16" s="7">
        <v>9.0336437210370796E-2</v>
      </c>
      <c r="J16" s="7">
        <v>0.81220108027150895</v>
      </c>
      <c r="K16" s="7">
        <v>9.0336437210370796E-2</v>
      </c>
      <c r="L16" s="7">
        <v>6.2949431715964094E-2</v>
      </c>
      <c r="M16" s="7">
        <v>5.57320822263234E-2</v>
      </c>
      <c r="N16" s="7">
        <v>3</v>
      </c>
      <c r="O16" s="7" t="s">
        <v>22</v>
      </c>
      <c r="P16" s="7" t="s">
        <v>34</v>
      </c>
      <c r="Q16" s="7" t="s">
        <v>24</v>
      </c>
      <c r="R16" s="7" t="s">
        <v>25</v>
      </c>
      <c r="S16" s="7" t="s">
        <v>35</v>
      </c>
      <c r="T16" s="7" t="s">
        <v>36</v>
      </c>
      <c r="U16" s="12">
        <v>5.7692307692307696E-2</v>
      </c>
      <c r="V16" s="13" t="str">
        <f>IF($AC$7 &lt;&gt; "", $AC$7 * U16, "")</f>
        <v/>
      </c>
      <c r="W16" s="13" t="str">
        <f>IF($AC$7 &lt;&gt; "", $AC$7 * L16 / $L$40, "")</f>
        <v/>
      </c>
      <c r="X16" s="7" t="str">
        <f>IF(ISNUMBER(SEARCH(O16,$AC$2))=TRUE,"Yes",IF(ISNUMBER(SEARCH(O16,$AC$3))=TRUE,"Yes",IF(ISNUMBER(SEARCH(O16,$AC$4))=TRUE,"Yes","No")))</f>
        <v>No</v>
      </c>
    </row>
    <row r="17" spans="1:24" x14ac:dyDescent="0.35">
      <c r="A17" t="s">
        <v>46</v>
      </c>
      <c r="B17" t="s">
        <v>21</v>
      </c>
      <c r="C17">
        <v>323</v>
      </c>
      <c r="D17">
        <v>75</v>
      </c>
      <c r="E17">
        <v>48</v>
      </c>
      <c r="F17">
        <v>70</v>
      </c>
      <c r="G17" s="1">
        <v>0.16024974600724301</v>
      </c>
      <c r="H17" s="2">
        <v>0.81572326529987005</v>
      </c>
      <c r="I17" s="7">
        <v>8.8457150973132004E-2</v>
      </c>
      <c r="J17" s="7">
        <v>0.81572326529987005</v>
      </c>
      <c r="K17" s="7">
        <v>8.8457150973132004E-2</v>
      </c>
      <c r="L17" s="7">
        <v>1.3636932558186699E-2</v>
      </c>
      <c r="M17" s="7">
        <v>1.2194061627596099E-2</v>
      </c>
      <c r="N17" s="7">
        <v>6</v>
      </c>
      <c r="O17" s="7" t="s">
        <v>22</v>
      </c>
      <c r="P17" s="7" t="s">
        <v>47</v>
      </c>
      <c r="Q17" s="7" t="s">
        <v>30</v>
      </c>
      <c r="R17" s="7" t="s">
        <v>25</v>
      </c>
      <c r="S17" s="7" t="s">
        <v>48</v>
      </c>
      <c r="T17" s="7" t="s">
        <v>49</v>
      </c>
      <c r="U17" s="12">
        <v>1.2498065314966724E-2</v>
      </c>
      <c r="V17" s="13" t="str">
        <f>IF($AC$7 &lt;&gt; "", $AC$7 * U17, "")</f>
        <v/>
      </c>
      <c r="W17" s="13" t="str">
        <f>IF($AC$7 &lt;&gt; "", $AC$7 * L17 / $L$40, "")</f>
        <v/>
      </c>
      <c r="X17" s="7" t="str">
        <f>IF(ISNUMBER(SEARCH(O17,$AC$2))=TRUE,"Yes",IF(ISNUMBER(SEARCH(O17,$AC$3))=TRUE,"Yes",IF(ISNUMBER(SEARCH(O17,$AC$4))=TRUE,"Yes","No")))</f>
        <v>No</v>
      </c>
    </row>
    <row r="18" spans="1:24" x14ac:dyDescent="0.35">
      <c r="A18" t="s">
        <v>20</v>
      </c>
      <c r="B18" t="s">
        <v>21</v>
      </c>
      <c r="C18">
        <v>1639</v>
      </c>
      <c r="D18">
        <v>370</v>
      </c>
      <c r="E18">
        <v>277</v>
      </c>
      <c r="F18">
        <v>350</v>
      </c>
      <c r="G18" s="1">
        <v>0.12261880233513001</v>
      </c>
      <c r="H18" s="2">
        <v>0.82600961869184197</v>
      </c>
      <c r="I18" s="7">
        <v>8.3014895390915999E-2</v>
      </c>
      <c r="J18" s="7">
        <v>0.82600961869184197</v>
      </c>
      <c r="K18" s="7">
        <v>8.3014895390915999E-2</v>
      </c>
      <c r="L18" s="7">
        <v>6.9197933321572799E-2</v>
      </c>
      <c r="M18" s="7">
        <v>6.3568382475125695E-2</v>
      </c>
      <c r="N18" s="7">
        <v>1</v>
      </c>
      <c r="O18" s="7" t="s">
        <v>22</v>
      </c>
      <c r="P18" s="7" t="s">
        <v>23</v>
      </c>
      <c r="Q18" s="7" t="s">
        <v>24</v>
      </c>
      <c r="R18" s="7" t="s">
        <v>25</v>
      </c>
      <c r="S18" s="7" t="s">
        <v>26</v>
      </c>
      <c r="T18" s="7" t="s">
        <v>27</v>
      </c>
      <c r="U18" s="12">
        <v>6.3418975390806376E-2</v>
      </c>
      <c r="V18" s="13" t="str">
        <f>IF($AC$7 &lt;&gt; "", $AC$7 * U18, "")</f>
        <v/>
      </c>
      <c r="W18" s="13" t="str">
        <f>IF($AC$7 &lt;&gt; "", $AC$7 * L18 / $L$40, "")</f>
        <v/>
      </c>
      <c r="X18" s="7" t="str">
        <f>IF(ISNUMBER(SEARCH(O18,$AC$2))=TRUE,"Yes",IF(ISNUMBER(SEARCH(O18,$AC$3))=TRUE,"Yes",IF(ISNUMBER(SEARCH(O18,$AC$4))=TRUE,"Yes","No")))</f>
        <v>No</v>
      </c>
    </row>
    <row r="19" spans="1:24" x14ac:dyDescent="0.35">
      <c r="A19" t="s">
        <v>145</v>
      </c>
      <c r="B19" t="s">
        <v>21</v>
      </c>
      <c r="C19">
        <v>1172</v>
      </c>
      <c r="D19">
        <v>218</v>
      </c>
      <c r="E19">
        <v>203</v>
      </c>
      <c r="F19">
        <v>303</v>
      </c>
      <c r="G19" s="1">
        <v>0.10851700637129599</v>
      </c>
      <c r="H19" s="2">
        <v>0.82600961869184197</v>
      </c>
      <c r="I19" s="7">
        <v>8.3014895390915999E-2</v>
      </c>
      <c r="J19" s="7">
        <v>0.82600961869184197</v>
      </c>
      <c r="K19" s="7">
        <v>8.3014895390915999E-2</v>
      </c>
      <c r="L19" s="7">
        <v>4.9481377579550498E-2</v>
      </c>
      <c r="M19" s="7">
        <v>4.5896700982278299E-2</v>
      </c>
      <c r="N19" s="7">
        <v>30</v>
      </c>
      <c r="O19" s="7" t="s">
        <v>22</v>
      </c>
      <c r="P19" s="7" t="s">
        <v>146</v>
      </c>
      <c r="Q19" s="7" t="s">
        <v>30</v>
      </c>
      <c r="R19" s="7" t="s">
        <v>25</v>
      </c>
      <c r="S19" s="7" t="s">
        <v>147</v>
      </c>
      <c r="T19" s="7" t="s">
        <v>148</v>
      </c>
      <c r="U19" s="12">
        <v>4.5349017180003094E-2</v>
      </c>
      <c r="V19" s="13" t="str">
        <f>IF($AC$7 &lt;&gt; "", $AC$7 * U19, "")</f>
        <v/>
      </c>
      <c r="W19" s="13" t="str">
        <f>IF($AC$7 &lt;&gt; "", $AC$7 * L19 / $L$40, "")</f>
        <v/>
      </c>
      <c r="X19" s="7" t="str">
        <f>IF(ISNUMBER(SEARCH(O19,$AC$2))=TRUE,"Yes",IF(ISNUMBER(SEARCH(O19,$AC$3))=TRUE,"Yes",IF(ISNUMBER(SEARCH(O19,$AC$4))=TRUE,"Yes","No")))</f>
        <v>No</v>
      </c>
    </row>
    <row r="20" spans="1:24" x14ac:dyDescent="0.35">
      <c r="A20" t="s">
        <v>88</v>
      </c>
      <c r="B20" t="s">
        <v>21</v>
      </c>
      <c r="C20">
        <v>943</v>
      </c>
      <c r="D20">
        <v>205</v>
      </c>
      <c r="E20">
        <v>152</v>
      </c>
      <c r="F20">
        <v>261</v>
      </c>
      <c r="G20" s="1">
        <v>3.6751562248995798E-2</v>
      </c>
      <c r="H20" s="2">
        <v>0.903656008683967</v>
      </c>
      <c r="I20" s="7">
        <v>4.3996859304839799E-2</v>
      </c>
      <c r="J20" s="7">
        <v>0.903656008683967</v>
      </c>
      <c r="K20" s="7">
        <v>4.3996859304839799E-2</v>
      </c>
      <c r="L20" s="7">
        <v>3.98130879330343E-2</v>
      </c>
      <c r="M20" s="7">
        <v>3.8792197499677897E-2</v>
      </c>
      <c r="N20" s="7">
        <v>16</v>
      </c>
      <c r="O20" s="7" t="s">
        <v>22</v>
      </c>
      <c r="P20" s="7" t="s">
        <v>89</v>
      </c>
      <c r="Q20" s="7" t="s">
        <v>30</v>
      </c>
      <c r="R20" s="7" t="s">
        <v>25</v>
      </c>
      <c r="S20" s="7" t="s">
        <v>90</v>
      </c>
      <c r="T20" s="7" t="s">
        <v>91</v>
      </c>
      <c r="U20" s="12">
        <v>3.648815972759635E-2</v>
      </c>
      <c r="V20" s="13" t="str">
        <f>IF($AC$7 &lt;&gt; "", $AC$7 * U20, "")</f>
        <v/>
      </c>
      <c r="W20" s="13" t="str">
        <f>IF($AC$7 &lt;&gt; "", $AC$7 * L20 / $L$40, "")</f>
        <v/>
      </c>
      <c r="X20" s="7" t="str">
        <f>IF(ISNUMBER(SEARCH(O20,$AC$2))=TRUE,"Yes",IF(ISNUMBER(SEARCH(O20,$AC$3))=TRUE,"Yes",IF(ISNUMBER(SEARCH(O20,$AC$4))=TRUE,"Yes","No")))</f>
        <v>No</v>
      </c>
    </row>
    <row r="21" spans="1:24" x14ac:dyDescent="0.35">
      <c r="A21" t="s">
        <v>105</v>
      </c>
      <c r="B21" t="s">
        <v>21</v>
      </c>
      <c r="C21">
        <v>336</v>
      </c>
      <c r="D21">
        <v>84</v>
      </c>
      <c r="E21">
        <v>68</v>
      </c>
      <c r="F21">
        <v>100</v>
      </c>
      <c r="G21" s="1">
        <v>-0.17018892107719899</v>
      </c>
      <c r="H21" s="2">
        <v>0.82600961869184197</v>
      </c>
      <c r="I21" s="7">
        <v>8.3014895390915999E-2</v>
      </c>
      <c r="J21" s="7">
        <v>1</v>
      </c>
      <c r="K21" s="7">
        <v>0</v>
      </c>
      <c r="L21" s="7">
        <v>1.41857874289496E-2</v>
      </c>
      <c r="M21" s="7">
        <v>1.5962114920807301E-2</v>
      </c>
      <c r="N21" s="7">
        <v>20</v>
      </c>
      <c r="O21" s="7" t="s">
        <v>22</v>
      </c>
      <c r="P21" s="7" t="s">
        <v>106</v>
      </c>
      <c r="Q21" s="7" t="s">
        <v>30</v>
      </c>
      <c r="R21" s="7" t="s">
        <v>25</v>
      </c>
      <c r="S21" s="7" t="s">
        <v>107</v>
      </c>
      <c r="T21" s="7" t="s">
        <v>108</v>
      </c>
      <c r="U21" s="12">
        <v>1.3001083423618635E-2</v>
      </c>
      <c r="V21" s="13" t="str">
        <f>IF($AC$7 &lt;&gt; "", $AC$7 * U21, "")</f>
        <v/>
      </c>
      <c r="W21" s="13" t="str">
        <f>IF($AC$7 &lt;&gt; "", $AC$7 * L21 / $L$40, "")</f>
        <v/>
      </c>
      <c r="X21" s="7" t="str">
        <f>IF(ISNUMBER(SEARCH(O21,$AC$2))=TRUE,"Yes",IF(ISNUMBER(SEARCH(O21,$AC$3))=TRUE,"Yes",IF(ISNUMBER(SEARCH(O21,$AC$4))=TRUE,"Yes","No")))</f>
        <v>No</v>
      </c>
    </row>
    <row r="22" spans="1:24" x14ac:dyDescent="0.35">
      <c r="A22" t="s">
        <v>63</v>
      </c>
      <c r="B22" t="s">
        <v>21</v>
      </c>
      <c r="C22">
        <v>469</v>
      </c>
      <c r="D22">
        <v>112</v>
      </c>
      <c r="E22">
        <v>107</v>
      </c>
      <c r="F22">
        <v>150</v>
      </c>
      <c r="G22" s="1">
        <v>-0.24523346380161201</v>
      </c>
      <c r="H22" s="2">
        <v>0.81220108027150895</v>
      </c>
      <c r="I22" s="7">
        <v>9.0336437210370796E-2</v>
      </c>
      <c r="J22" s="7">
        <v>1</v>
      </c>
      <c r="K22" s="7">
        <v>0</v>
      </c>
      <c r="L22" s="7">
        <v>1.98009949529089E-2</v>
      </c>
      <c r="M22" s="7">
        <v>2.34806627609291E-2</v>
      </c>
      <c r="N22" s="7">
        <v>10</v>
      </c>
      <c r="O22" s="7" t="s">
        <v>22</v>
      </c>
      <c r="P22" s="7" t="s">
        <v>64</v>
      </c>
      <c r="Q22" s="7" t="s">
        <v>30</v>
      </c>
      <c r="R22" s="7" t="s">
        <v>25</v>
      </c>
      <c r="S22" s="7" t="s">
        <v>65</v>
      </c>
      <c r="T22" s="7" t="s">
        <v>66</v>
      </c>
      <c r="U22" s="12">
        <v>1.8147345612134345E-2</v>
      </c>
      <c r="V22" s="13" t="str">
        <f>IF($AC$7 &lt;&gt; "", $AC$7 * U22, "")</f>
        <v/>
      </c>
      <c r="W22" s="13" t="str">
        <f>IF($AC$7 &lt;&gt; "", $AC$7 * L22 / $L$40, "")</f>
        <v/>
      </c>
      <c r="X22" s="7" t="str">
        <f>IF(ISNUMBER(SEARCH(O22,$AC$2))=TRUE,"Yes",IF(ISNUMBER(SEARCH(O22,$AC$3))=TRUE,"Yes",IF(ISNUMBER(SEARCH(O22,$AC$4))=TRUE,"Yes","No")))</f>
        <v>No</v>
      </c>
    </row>
    <row r="23" spans="1:24" x14ac:dyDescent="0.35">
      <c r="A23" t="s">
        <v>161</v>
      </c>
      <c r="B23" t="s">
        <v>21</v>
      </c>
      <c r="C23">
        <v>388</v>
      </c>
      <c r="D23">
        <v>124</v>
      </c>
      <c r="E23">
        <v>73</v>
      </c>
      <c r="F23">
        <v>130</v>
      </c>
      <c r="G23" s="1">
        <v>-0.32151035962395602</v>
      </c>
      <c r="H23" s="2">
        <v>0.77570287491747603</v>
      </c>
      <c r="I23" s="7">
        <v>0.11030459896643501</v>
      </c>
      <c r="J23" s="7">
        <v>1</v>
      </c>
      <c r="K23" s="7">
        <v>0</v>
      </c>
      <c r="L23" s="7">
        <v>1.63812069120014E-2</v>
      </c>
      <c r="M23" s="7">
        <v>2.0446022624564401E-2</v>
      </c>
      <c r="N23" s="7">
        <v>34</v>
      </c>
      <c r="O23" s="7" t="s">
        <v>22</v>
      </c>
      <c r="P23" s="7" t="s">
        <v>162</v>
      </c>
      <c r="Q23" s="7" t="s">
        <v>30</v>
      </c>
      <c r="R23" s="7" t="s">
        <v>25</v>
      </c>
      <c r="S23" s="7" t="s">
        <v>163</v>
      </c>
      <c r="T23" s="7" t="s">
        <v>164</v>
      </c>
      <c r="U23" s="12">
        <v>1.501315585822628E-2</v>
      </c>
      <c r="V23" s="13" t="str">
        <f>IF($AC$7 &lt;&gt; "", $AC$7 * U23, "")</f>
        <v/>
      </c>
      <c r="W23" s="13" t="str">
        <f>IF($AC$7 &lt;&gt; "", $AC$7 * L23 / $L$40, "")</f>
        <v/>
      </c>
      <c r="X23" s="7" t="str">
        <f>IF(ISNUMBER(SEARCH(O23,$AC$2))=TRUE,"Yes",IF(ISNUMBER(SEARCH(O23,$AC$3))=TRUE,"Yes",IF(ISNUMBER(SEARCH(O23,$AC$4))=TRUE,"Yes","No")))</f>
        <v>No</v>
      </c>
    </row>
    <row r="24" spans="1:24" x14ac:dyDescent="0.35">
      <c r="A24" t="s">
        <v>125</v>
      </c>
      <c r="B24" t="s">
        <v>21</v>
      </c>
      <c r="C24">
        <v>492</v>
      </c>
      <c r="D24">
        <v>146</v>
      </c>
      <c r="E24">
        <v>113</v>
      </c>
      <c r="F24">
        <v>156</v>
      </c>
      <c r="G24" s="1">
        <v>-0.34322106772432698</v>
      </c>
      <c r="H24" s="2">
        <v>0.75745406654404601</v>
      </c>
      <c r="I24" s="7">
        <v>0.120643698470945</v>
      </c>
      <c r="J24" s="7">
        <v>1</v>
      </c>
      <c r="K24" s="7">
        <v>0</v>
      </c>
      <c r="L24" s="7">
        <v>2.07720458781048E-2</v>
      </c>
      <c r="M24" s="7">
        <v>2.6357387227942699E-2</v>
      </c>
      <c r="N24" s="7">
        <v>25</v>
      </c>
      <c r="O24" s="7" t="s">
        <v>22</v>
      </c>
      <c r="P24" s="7" t="s">
        <v>126</v>
      </c>
      <c r="Q24" s="7" t="s">
        <v>30</v>
      </c>
      <c r="R24" s="7" t="s">
        <v>25</v>
      </c>
      <c r="S24" s="7" t="s">
        <v>127</v>
      </c>
      <c r="T24" s="7" t="s">
        <v>128</v>
      </c>
      <c r="U24" s="12">
        <v>1.9037300727441572E-2</v>
      </c>
      <c r="V24" s="13" t="str">
        <f>IF($AC$7 &lt;&gt; "", $AC$7 * U24, "")</f>
        <v/>
      </c>
      <c r="W24" s="13" t="str">
        <f>IF($AC$7 &lt;&gt; "", $AC$7 * L24 / $L$40, "")</f>
        <v/>
      </c>
      <c r="X24" s="7" t="str">
        <f>IF(ISNUMBER(SEARCH(O24,$AC$2))=TRUE,"Yes",IF(ISNUMBER(SEARCH(O24,$AC$3))=TRUE,"Yes",IF(ISNUMBER(SEARCH(O24,$AC$4))=TRUE,"Yes","No")))</f>
        <v>No</v>
      </c>
    </row>
    <row r="25" spans="1:24" x14ac:dyDescent="0.35">
      <c r="A25" t="s">
        <v>121</v>
      </c>
      <c r="B25" t="s">
        <v>21</v>
      </c>
      <c r="C25">
        <v>515</v>
      </c>
      <c r="D25">
        <v>153</v>
      </c>
      <c r="E25">
        <v>114</v>
      </c>
      <c r="F25">
        <v>175</v>
      </c>
      <c r="G25" s="1">
        <v>-0.36034211474539202</v>
      </c>
      <c r="H25" s="2">
        <v>0.75745406654404601</v>
      </c>
      <c r="I25" s="7">
        <v>0.120643698470945</v>
      </c>
      <c r="J25" s="7">
        <v>1</v>
      </c>
      <c r="K25" s="7">
        <v>0</v>
      </c>
      <c r="L25" s="7">
        <v>2.1743096803300801E-2</v>
      </c>
      <c r="M25" s="7">
        <v>2.7907720222385801E-2</v>
      </c>
      <c r="N25" s="7">
        <v>24</v>
      </c>
      <c r="O25" s="7" t="s">
        <v>22</v>
      </c>
      <c r="P25" s="7" t="s">
        <v>122</v>
      </c>
      <c r="Q25" s="7" t="s">
        <v>30</v>
      </c>
      <c r="R25" s="7" t="s">
        <v>25</v>
      </c>
      <c r="S25" s="7" t="s">
        <v>123</v>
      </c>
      <c r="T25" s="7" t="s">
        <v>124</v>
      </c>
      <c r="U25" s="12">
        <v>1.9927255842748799E-2</v>
      </c>
      <c r="V25" s="13" t="str">
        <f>IF($AC$7 &lt;&gt; "", $AC$7 * U25, "")</f>
        <v/>
      </c>
      <c r="W25" s="13" t="str">
        <f>IF($AC$7 &lt;&gt; "", $AC$7 * L25 / $L$40, "")</f>
        <v/>
      </c>
      <c r="X25" s="7" t="str">
        <f>IF(ISNUMBER(SEARCH(O25,$AC$2))=TRUE,"Yes",IF(ISNUMBER(SEARCH(O25,$AC$3))=TRUE,"Yes",IF(ISNUMBER(SEARCH(O25,$AC$4))=TRUE,"Yes","No")))</f>
        <v>No</v>
      </c>
    </row>
    <row r="26" spans="1:24" x14ac:dyDescent="0.35">
      <c r="A26" t="s">
        <v>169</v>
      </c>
      <c r="B26" t="s">
        <v>21</v>
      </c>
      <c r="C26">
        <v>334</v>
      </c>
      <c r="D26">
        <v>82</v>
      </c>
      <c r="E26">
        <v>81</v>
      </c>
      <c r="F26">
        <v>126</v>
      </c>
      <c r="G26" s="1">
        <v>-0.37495419610146902</v>
      </c>
      <c r="H26" s="2">
        <v>0.75745406654404601</v>
      </c>
      <c r="I26" s="7">
        <v>0.120643698470945</v>
      </c>
      <c r="J26" s="7">
        <v>1</v>
      </c>
      <c r="K26" s="7">
        <v>0</v>
      </c>
      <c r="L26" s="7">
        <v>1.4101348218063E-2</v>
      </c>
      <c r="M26" s="7">
        <v>1.8289324632812999E-2</v>
      </c>
      <c r="N26" s="7">
        <v>36</v>
      </c>
      <c r="O26" s="7" t="s">
        <v>22</v>
      </c>
      <c r="P26" s="7" t="s">
        <v>170</v>
      </c>
      <c r="Q26" s="7" t="s">
        <v>24</v>
      </c>
      <c r="R26" s="7" t="s">
        <v>25</v>
      </c>
      <c r="S26" s="7" t="s">
        <v>171</v>
      </c>
      <c r="T26" s="7" t="s">
        <v>172</v>
      </c>
      <c r="U26" s="12">
        <v>1.2923696022287571E-2</v>
      </c>
      <c r="V26" s="13" t="str">
        <f>IF($AC$7 &lt;&gt; "", $AC$7 * U26, "")</f>
        <v/>
      </c>
      <c r="W26" s="13" t="str">
        <f>IF($AC$7 &lt;&gt; "", $AC$7 * L26 / $L$40, "")</f>
        <v/>
      </c>
      <c r="X26" s="7" t="str">
        <f>IF(ISNUMBER(SEARCH(O26,$AC$2))=TRUE,"Yes",IF(ISNUMBER(SEARCH(O26,$AC$3))=TRUE,"Yes",IF(ISNUMBER(SEARCH(O26,$AC$4))=TRUE,"Yes","No")))</f>
        <v>No</v>
      </c>
    </row>
    <row r="27" spans="1:24" x14ac:dyDescent="0.35">
      <c r="A27" t="s">
        <v>28</v>
      </c>
      <c r="B27" t="s">
        <v>21</v>
      </c>
      <c r="C27">
        <v>295</v>
      </c>
      <c r="D27">
        <v>80</v>
      </c>
      <c r="E27">
        <v>71</v>
      </c>
      <c r="F27">
        <v>107</v>
      </c>
      <c r="G27" s="1">
        <v>-0.39127115225289399</v>
      </c>
      <c r="H27" s="2">
        <v>0.75745406654404601</v>
      </c>
      <c r="I27" s="7">
        <v>0.120643698470945</v>
      </c>
      <c r="J27" s="7">
        <v>1</v>
      </c>
      <c r="K27" s="7">
        <v>0</v>
      </c>
      <c r="L27" s="7">
        <v>1.24547836057742E-2</v>
      </c>
      <c r="M27" s="7">
        <v>1.6338070418872499E-2</v>
      </c>
      <c r="N27" s="7">
        <v>2</v>
      </c>
      <c r="O27" s="7" t="s">
        <v>22</v>
      </c>
      <c r="P27" s="7" t="s">
        <v>29</v>
      </c>
      <c r="Q27" s="7" t="s">
        <v>30</v>
      </c>
      <c r="R27" s="7" t="s">
        <v>25</v>
      </c>
      <c r="S27" s="7" t="s">
        <v>31</v>
      </c>
      <c r="T27" s="7" t="s">
        <v>32</v>
      </c>
      <c r="U27" s="12">
        <v>1.1414641696331837E-2</v>
      </c>
      <c r="V27" s="13" t="str">
        <f>IF($AC$7 &lt;&gt; "", $AC$7 * U27, "")</f>
        <v/>
      </c>
      <c r="W27" s="13" t="str">
        <f>IF($AC$7 &lt;&gt; "", $AC$7 * L27 / $L$40, "")</f>
        <v/>
      </c>
      <c r="X27" s="7" t="str">
        <f>IF(ISNUMBER(SEARCH(O27,$AC$2))=TRUE,"Yes",IF(ISNUMBER(SEARCH(O27,$AC$3))=TRUE,"Yes",IF(ISNUMBER(SEARCH(O27,$AC$4))=TRUE,"Yes","No")))</f>
        <v>No</v>
      </c>
    </row>
    <row r="28" spans="1:24" x14ac:dyDescent="0.35">
      <c r="A28" t="s">
        <v>54</v>
      </c>
      <c r="B28" t="s">
        <v>21</v>
      </c>
      <c r="C28">
        <v>990</v>
      </c>
      <c r="D28">
        <v>328</v>
      </c>
      <c r="E28">
        <v>255</v>
      </c>
      <c r="F28">
        <v>281</v>
      </c>
      <c r="G28" s="1">
        <v>-0.40795366141112799</v>
      </c>
      <c r="H28" s="2">
        <v>0.75745406654404601</v>
      </c>
      <c r="I28" s="7">
        <v>0.120643698470945</v>
      </c>
      <c r="J28" s="7">
        <v>1</v>
      </c>
      <c r="K28" s="7">
        <v>0</v>
      </c>
      <c r="L28" s="7">
        <v>4.17974093888695E-2</v>
      </c>
      <c r="M28" s="7">
        <v>5.5484528020546299E-2</v>
      </c>
      <c r="N28" s="7">
        <v>8</v>
      </c>
      <c r="O28" s="7" t="s">
        <v>22</v>
      </c>
      <c r="P28" s="7" t="s">
        <v>55</v>
      </c>
      <c r="Q28" s="7" t="s">
        <v>56</v>
      </c>
      <c r="R28" s="7" t="s">
        <v>25</v>
      </c>
      <c r="S28" s="7" t="s">
        <v>57</v>
      </c>
      <c r="T28" s="7" t="s">
        <v>58</v>
      </c>
      <c r="U28" s="12">
        <v>3.8306763658876336E-2</v>
      </c>
      <c r="V28" s="13" t="str">
        <f>IF($AC$7 &lt;&gt; "", $AC$7 * U28, "")</f>
        <v/>
      </c>
      <c r="W28" s="13" t="str">
        <f>IF($AC$7 &lt;&gt; "", $AC$7 * L28 / $L$40, "")</f>
        <v/>
      </c>
      <c r="X28" s="7" t="str">
        <f>IF(ISNUMBER(SEARCH(O28,$AC$2))=TRUE,"Yes",IF(ISNUMBER(SEARCH(O28,$AC$3))=TRUE,"Yes",IF(ISNUMBER(SEARCH(O28,$AC$4))=TRUE,"Yes","No")))</f>
        <v>No</v>
      </c>
    </row>
    <row r="29" spans="1:24" x14ac:dyDescent="0.35">
      <c r="A29" t="s">
        <v>37</v>
      </c>
      <c r="B29" t="s">
        <v>21</v>
      </c>
      <c r="C29">
        <v>628</v>
      </c>
      <c r="D29">
        <v>192</v>
      </c>
      <c r="E29">
        <v>159</v>
      </c>
      <c r="F29">
        <v>202</v>
      </c>
      <c r="G29" s="1">
        <v>-0.41239144652771298</v>
      </c>
      <c r="H29" s="2">
        <v>0.75745406654404601</v>
      </c>
      <c r="I29" s="7">
        <v>0.120643698470945</v>
      </c>
      <c r="J29" s="7">
        <v>1</v>
      </c>
      <c r="K29" s="7">
        <v>0</v>
      </c>
      <c r="L29" s="7">
        <v>2.6513912218394001E-2</v>
      </c>
      <c r="M29" s="7">
        <v>3.53044461419273E-2</v>
      </c>
      <c r="N29" s="7">
        <v>4</v>
      </c>
      <c r="O29" s="7" t="s">
        <v>22</v>
      </c>
      <c r="P29" s="7" t="s">
        <v>38</v>
      </c>
      <c r="Q29" s="7" t="s">
        <v>30</v>
      </c>
      <c r="R29" s="7" t="s">
        <v>25</v>
      </c>
      <c r="S29" s="7" t="s">
        <v>39</v>
      </c>
      <c r="T29" s="7" t="s">
        <v>40</v>
      </c>
      <c r="U29" s="12">
        <v>2.4299644017953877E-2</v>
      </c>
      <c r="V29" s="13" t="str">
        <f>IF($AC$7 &lt;&gt; "", $AC$7 * U29, "")</f>
        <v/>
      </c>
      <c r="W29" s="13" t="str">
        <f>IF($AC$7 &lt;&gt; "", $AC$7 * L29 / $L$40, "")</f>
        <v/>
      </c>
      <c r="X29" s="7" t="str">
        <f>IF(ISNUMBER(SEARCH(O29,$AC$2))=TRUE,"Yes",IF(ISNUMBER(SEARCH(O29,$AC$3))=TRUE,"Yes",IF(ISNUMBER(SEARCH(O29,$AC$4))=TRUE,"Yes","No")))</f>
        <v>No</v>
      </c>
    </row>
    <row r="30" spans="1:24" x14ac:dyDescent="0.35">
      <c r="A30" t="s">
        <v>72</v>
      </c>
      <c r="B30" t="s">
        <v>21</v>
      </c>
      <c r="C30">
        <v>234</v>
      </c>
      <c r="D30">
        <v>72</v>
      </c>
      <c r="E30">
        <v>62</v>
      </c>
      <c r="F30">
        <v>100</v>
      </c>
      <c r="G30" s="1">
        <v>-0.579241592621909</v>
      </c>
      <c r="H30" s="2">
        <v>0.64776971604561395</v>
      </c>
      <c r="I30" s="7">
        <v>0.188579359601103</v>
      </c>
      <c r="J30" s="7">
        <v>1</v>
      </c>
      <c r="K30" s="7">
        <v>0</v>
      </c>
      <c r="L30" s="7">
        <v>9.8793876737327899E-3</v>
      </c>
      <c r="M30" s="7">
        <v>1.47585606316339E-2</v>
      </c>
      <c r="N30" s="7">
        <v>12</v>
      </c>
      <c r="O30" s="7" t="s">
        <v>22</v>
      </c>
      <c r="P30" s="7" t="s">
        <v>73</v>
      </c>
      <c r="Q30" s="7" t="s">
        <v>24</v>
      </c>
      <c r="R30" s="7" t="s">
        <v>25</v>
      </c>
      <c r="S30" s="7" t="s">
        <v>74</v>
      </c>
      <c r="T30" s="7" t="s">
        <v>75</v>
      </c>
      <c r="U30" s="12">
        <v>9.0543259557344068E-3</v>
      </c>
      <c r="V30" s="13" t="str">
        <f>IF($AC$7 &lt;&gt; "", $AC$7 * U30, "")</f>
        <v/>
      </c>
      <c r="W30" s="13" t="str">
        <f>IF($AC$7 &lt;&gt; "", $AC$7 * L30 / $L$40, "")</f>
        <v/>
      </c>
      <c r="X30" s="7" t="str">
        <f>IF(ISNUMBER(SEARCH(O30,$AC$2))=TRUE,"Yes",IF(ISNUMBER(SEARCH(O30,$AC$3))=TRUE,"Yes",IF(ISNUMBER(SEARCH(O30,$AC$4))=TRUE,"Yes","No")))</f>
        <v>No</v>
      </c>
    </row>
    <row r="31" spans="1:24" x14ac:dyDescent="0.35">
      <c r="A31" t="s">
        <v>96</v>
      </c>
      <c r="B31" t="s">
        <v>21</v>
      </c>
      <c r="C31">
        <v>254</v>
      </c>
      <c r="D31">
        <v>88</v>
      </c>
      <c r="E31">
        <v>69</v>
      </c>
      <c r="F31">
        <v>107</v>
      </c>
      <c r="G31" s="1">
        <v>-0.63642119816669196</v>
      </c>
      <c r="H31" s="2">
        <v>0.63744813793569199</v>
      </c>
      <c r="I31" s="7">
        <v>0.19555514316783301</v>
      </c>
      <c r="J31" s="7">
        <v>1</v>
      </c>
      <c r="K31" s="7">
        <v>0</v>
      </c>
      <c r="L31" s="7">
        <v>1.0723779782598799E-2</v>
      </c>
      <c r="M31" s="7">
        <v>1.6669621419777798E-2</v>
      </c>
      <c r="N31" s="7">
        <v>18</v>
      </c>
      <c r="O31" s="7" t="s">
        <v>22</v>
      </c>
      <c r="P31" s="7" t="s">
        <v>97</v>
      </c>
      <c r="Q31" s="7" t="s">
        <v>98</v>
      </c>
      <c r="R31" s="7" t="s">
        <v>25</v>
      </c>
      <c r="S31" s="7" t="s">
        <v>99</v>
      </c>
      <c r="T31" s="7" t="s">
        <v>100</v>
      </c>
      <c r="U31" s="12">
        <v>9.8281999690450397E-3</v>
      </c>
      <c r="V31" s="13" t="str">
        <f>IF($AC$7 &lt;&gt; "", $AC$7 * U31, "")</f>
        <v/>
      </c>
      <c r="W31" s="13" t="str">
        <f>IF($AC$7 &lt;&gt; "", $AC$7 * L31 / $L$40, "")</f>
        <v/>
      </c>
      <c r="X31" s="7" t="str">
        <f>IF(ISNUMBER(SEARCH(O31,$AC$2))=TRUE,"Yes",IF(ISNUMBER(SEARCH(O31,$AC$3))=TRUE,"Yes",IF(ISNUMBER(SEARCH(O31,$AC$4))=TRUE,"Yes","No")))</f>
        <v>No</v>
      </c>
    </row>
    <row r="32" spans="1:24" x14ac:dyDescent="0.35">
      <c r="A32" t="s">
        <v>165</v>
      </c>
      <c r="B32" t="s">
        <v>21</v>
      </c>
      <c r="C32">
        <v>334</v>
      </c>
      <c r="D32">
        <v>113</v>
      </c>
      <c r="E32">
        <v>112</v>
      </c>
      <c r="F32">
        <v>138</v>
      </c>
      <c r="G32" s="1">
        <v>-0.721015759762624</v>
      </c>
      <c r="H32" s="2">
        <v>0.542774357541145</v>
      </c>
      <c r="I32" s="7">
        <v>0.26538067803779603</v>
      </c>
      <c r="J32" s="7">
        <v>1</v>
      </c>
      <c r="K32" s="7">
        <v>0</v>
      </c>
      <c r="L32" s="7">
        <v>1.4101348218063E-2</v>
      </c>
      <c r="M32" s="7">
        <v>2.3274430291119402E-2</v>
      </c>
      <c r="N32" s="7">
        <v>35</v>
      </c>
      <c r="O32" s="7" t="s">
        <v>22</v>
      </c>
      <c r="P32" s="7" t="s">
        <v>166</v>
      </c>
      <c r="Q32" s="7" t="s">
        <v>30</v>
      </c>
      <c r="R32" s="7" t="s">
        <v>25</v>
      </c>
      <c r="S32" s="7" t="s">
        <v>167</v>
      </c>
      <c r="T32" s="7" t="s">
        <v>168</v>
      </c>
      <c r="U32" s="12">
        <v>1.2923696022287571E-2</v>
      </c>
      <c r="V32" s="13" t="str">
        <f>IF($AC$7 &lt;&gt; "", $AC$7 * U32, "")</f>
        <v/>
      </c>
      <c r="W32" s="13" t="str">
        <f>IF($AC$7 &lt;&gt; "", $AC$7 * L32 / $L$40, "")</f>
        <v/>
      </c>
      <c r="X32" s="7" t="str">
        <f>IF(ISNUMBER(SEARCH(O32,$AC$2))=TRUE,"Yes",IF(ISNUMBER(SEARCH(O32,$AC$3))=TRUE,"Yes",IF(ISNUMBER(SEARCH(O32,$AC$4))=TRUE,"Yes","No")))</f>
        <v>No</v>
      </c>
    </row>
    <row r="33" spans="1:24" x14ac:dyDescent="0.35">
      <c r="A33" t="s">
        <v>41</v>
      </c>
      <c r="B33" t="s">
        <v>21</v>
      </c>
      <c r="C33">
        <v>608</v>
      </c>
      <c r="D33">
        <v>281</v>
      </c>
      <c r="E33">
        <v>195</v>
      </c>
      <c r="F33">
        <v>278</v>
      </c>
      <c r="G33" s="1">
        <v>-0.89498234885355799</v>
      </c>
      <c r="H33" s="2">
        <v>0.35569050124146001</v>
      </c>
      <c r="I33" s="7">
        <v>0.44892773254686302</v>
      </c>
      <c r="J33" s="7">
        <v>1</v>
      </c>
      <c r="K33" s="7">
        <v>0</v>
      </c>
      <c r="L33" s="7">
        <v>2.5669520109527898E-2</v>
      </c>
      <c r="M33" s="7">
        <v>4.7741550387634099E-2</v>
      </c>
      <c r="N33" s="7">
        <v>5</v>
      </c>
      <c r="O33" s="7" t="s">
        <v>22</v>
      </c>
      <c r="P33" s="7" t="s">
        <v>42</v>
      </c>
      <c r="Q33" s="7" t="s">
        <v>43</v>
      </c>
      <c r="R33" s="7" t="s">
        <v>25</v>
      </c>
      <c r="S33" s="7" t="s">
        <v>44</v>
      </c>
      <c r="T33" s="7" t="s">
        <v>45</v>
      </c>
      <c r="U33" s="12">
        <v>2.3525770004643246E-2</v>
      </c>
      <c r="V33" s="13" t="str">
        <f>IF($AC$7 &lt;&gt; "", $AC$7 * U33, "")</f>
        <v/>
      </c>
      <c r="W33" s="13" t="str">
        <f>IF($AC$7 &lt;&gt; "", $AC$7 * L33 / $L$40, "")</f>
        <v/>
      </c>
      <c r="X33" s="7" t="str">
        <f>IF(ISNUMBER(SEARCH(O33,$AC$2))=TRUE,"Yes",IF(ISNUMBER(SEARCH(O33,$AC$3))=TRUE,"Yes",IF(ISNUMBER(SEARCH(O33,$AC$4))=TRUE,"Yes","No")))</f>
        <v>No</v>
      </c>
    </row>
    <row r="34" spans="1:24" x14ac:dyDescent="0.35">
      <c r="A34" t="s">
        <v>59</v>
      </c>
      <c r="B34" t="s">
        <v>21</v>
      </c>
      <c r="C34">
        <v>237</v>
      </c>
      <c r="D34">
        <v>89</v>
      </c>
      <c r="E34">
        <v>92</v>
      </c>
      <c r="F34">
        <v>135</v>
      </c>
      <c r="G34" s="1">
        <v>-1.00314354476234</v>
      </c>
      <c r="H34" s="2">
        <v>0.306195315644675</v>
      </c>
      <c r="I34" s="7">
        <v>0.51400145767835304</v>
      </c>
      <c r="J34" s="7">
        <v>1</v>
      </c>
      <c r="K34" s="7">
        <v>0</v>
      </c>
      <c r="L34" s="7">
        <v>1.00060464900627E-2</v>
      </c>
      <c r="M34" s="7">
        <v>2.00746530405384E-2</v>
      </c>
      <c r="N34" s="7">
        <v>9</v>
      </c>
      <c r="O34" s="7" t="s">
        <v>22</v>
      </c>
      <c r="P34" s="7" t="s">
        <v>60</v>
      </c>
      <c r="Q34" s="7" t="s">
        <v>24</v>
      </c>
      <c r="R34" s="7" t="s">
        <v>25</v>
      </c>
      <c r="S34" s="7" t="s">
        <v>61</v>
      </c>
      <c r="T34" s="7" t="s">
        <v>62</v>
      </c>
      <c r="U34" s="12">
        <v>9.1704070577310007E-3</v>
      </c>
      <c r="V34" s="13" t="str">
        <f>IF($AC$7 &lt;&gt; "", $AC$7 * U34, "")</f>
        <v/>
      </c>
      <c r="W34" s="13" t="str">
        <f>IF($AC$7 &lt;&gt; "", $AC$7 * L34 / $L$40, "")</f>
        <v/>
      </c>
      <c r="X34" s="7" t="str">
        <f>IF(ISNUMBER(SEARCH(O34,$AC$2))=TRUE,"Yes",IF(ISNUMBER(SEARCH(O34,$AC$3))=TRUE,"Yes",IF(ISNUMBER(SEARCH(O34,$AC$4))=TRUE,"Yes","No")))</f>
        <v>No</v>
      </c>
    </row>
    <row r="35" spans="1:24" x14ac:dyDescent="0.35">
      <c r="A35" t="s">
        <v>117</v>
      </c>
      <c r="B35" t="s">
        <v>21</v>
      </c>
      <c r="C35">
        <v>294</v>
      </c>
      <c r="D35">
        <v>138</v>
      </c>
      <c r="E35">
        <v>114</v>
      </c>
      <c r="F35">
        <v>139</v>
      </c>
      <c r="G35" s="1">
        <v>-1.0091798072417699</v>
      </c>
      <c r="H35" s="2">
        <v>0.306195315644675</v>
      </c>
      <c r="I35" s="7">
        <v>0.51400145767835304</v>
      </c>
      <c r="J35" s="7">
        <v>1</v>
      </c>
      <c r="K35" s="7">
        <v>0</v>
      </c>
      <c r="L35" s="7">
        <v>1.2412564000330899E-2</v>
      </c>
      <c r="M35" s="7">
        <v>2.50128728539863E-2</v>
      </c>
      <c r="N35" s="7">
        <v>23</v>
      </c>
      <c r="O35" s="7" t="s">
        <v>22</v>
      </c>
      <c r="P35" s="7" t="s">
        <v>118</v>
      </c>
      <c r="Q35" s="7" t="s">
        <v>30</v>
      </c>
      <c r="R35" s="7" t="s">
        <v>25</v>
      </c>
      <c r="S35" s="7" t="s">
        <v>119</v>
      </c>
      <c r="T35" s="7" t="s">
        <v>120</v>
      </c>
      <c r="U35" s="12">
        <v>1.1375947995666305E-2</v>
      </c>
      <c r="V35" s="13" t="str">
        <f>IF($AC$7 &lt;&gt; "", $AC$7 * U35, "")</f>
        <v/>
      </c>
      <c r="W35" s="13" t="str">
        <f>IF($AC$7 &lt;&gt; "", $AC$7 * L35 / $L$40, "")</f>
        <v/>
      </c>
      <c r="X35" s="7" t="str">
        <f>IF(ISNUMBER(SEARCH(O35,$AC$2))=TRUE,"Yes",IF(ISNUMBER(SEARCH(O35,$AC$3))=TRUE,"Yes",IF(ISNUMBER(SEARCH(O35,$AC$4))=TRUE,"Yes","No")))</f>
        <v>No</v>
      </c>
    </row>
    <row r="36" spans="1:24" x14ac:dyDescent="0.35">
      <c r="A36" t="s">
        <v>50</v>
      </c>
      <c r="B36" t="s">
        <v>21</v>
      </c>
      <c r="C36">
        <v>714</v>
      </c>
      <c r="D36">
        <v>379</v>
      </c>
      <c r="E36">
        <v>253</v>
      </c>
      <c r="F36">
        <v>377</v>
      </c>
      <c r="G36" s="1">
        <v>-1.0797075965568801</v>
      </c>
      <c r="H36" s="2">
        <v>0.26297968128723198</v>
      </c>
      <c r="I36" s="7">
        <v>0.58007780529626496</v>
      </c>
      <c r="J36" s="7">
        <v>1</v>
      </c>
      <c r="K36" s="7">
        <v>0</v>
      </c>
      <c r="L36" s="7">
        <v>3.0144798286518001E-2</v>
      </c>
      <c r="M36" s="7">
        <v>6.3718855944841293E-2</v>
      </c>
      <c r="N36" s="7">
        <v>7</v>
      </c>
      <c r="O36" s="7" t="s">
        <v>22</v>
      </c>
      <c r="P36" s="7" t="s">
        <v>51</v>
      </c>
      <c r="Q36" s="7" t="s">
        <v>24</v>
      </c>
      <c r="R36" s="7" t="s">
        <v>25</v>
      </c>
      <c r="S36" s="7" t="s">
        <v>52</v>
      </c>
      <c r="T36" s="7" t="s">
        <v>53</v>
      </c>
      <c r="U36" s="12">
        <v>2.76273022751896E-2</v>
      </c>
      <c r="V36" s="13" t="str">
        <f>IF($AC$7 &lt;&gt; "", $AC$7 * U36, "")</f>
        <v/>
      </c>
      <c r="W36" s="13" t="str">
        <f>IF($AC$7 &lt;&gt; "", $AC$7 * L36 / $L$40, "")</f>
        <v/>
      </c>
      <c r="X36" s="7" t="str">
        <f>IF(ISNUMBER(SEARCH(O36,$AC$2))=TRUE,"Yes",IF(ISNUMBER(SEARCH(O36,$AC$3))=TRUE,"Yes",IF(ISNUMBER(SEARCH(O36,$AC$4))=TRUE,"Yes","No")))</f>
        <v>No</v>
      </c>
    </row>
    <row r="37" spans="1:24" x14ac:dyDescent="0.35">
      <c r="A37" t="s">
        <v>173</v>
      </c>
      <c r="B37" t="s">
        <v>21</v>
      </c>
      <c r="C37">
        <v>223</v>
      </c>
      <c r="D37">
        <v>118</v>
      </c>
      <c r="E37">
        <v>86</v>
      </c>
      <c r="F37">
        <v>127</v>
      </c>
      <c r="G37" s="1">
        <v>-1.1521685188438899</v>
      </c>
      <c r="H37" s="2">
        <v>0.24248327995011201</v>
      </c>
      <c r="I37" s="7">
        <v>0.61531820211634702</v>
      </c>
      <c r="J37" s="7">
        <v>1</v>
      </c>
      <c r="K37" s="7">
        <v>0</v>
      </c>
      <c r="L37" s="7">
        <v>9.41497201385646E-3</v>
      </c>
      <c r="M37" s="7">
        <v>2.0934850908584601E-2</v>
      </c>
      <c r="N37" s="7">
        <v>37</v>
      </c>
      <c r="O37" s="7" t="s">
        <v>22</v>
      </c>
      <c r="P37" s="7" t="s">
        <v>174</v>
      </c>
      <c r="Q37" s="7" t="s">
        <v>30</v>
      </c>
      <c r="R37" s="7" t="s">
        <v>25</v>
      </c>
      <c r="S37" s="7" t="s">
        <v>175</v>
      </c>
      <c r="T37" s="7" t="s">
        <v>176</v>
      </c>
      <c r="U37" s="12">
        <v>8.6286952484135575E-3</v>
      </c>
      <c r="V37" s="13" t="str">
        <f>IF($AC$7 &lt;&gt; "", $AC$7 * U37, "")</f>
        <v/>
      </c>
      <c r="W37" s="13" t="str">
        <f>IF($AC$7 &lt;&gt; "", $AC$7 * L37 / $L$40, "")</f>
        <v/>
      </c>
      <c r="X37" s="7" t="str">
        <f>IF(ISNUMBER(SEARCH(O37,$AC$2))=TRUE,"Yes",IF(ISNUMBER(SEARCH(O37,$AC$3))=TRUE,"Yes",IF(ISNUMBER(SEARCH(O37,$AC$4))=TRUE,"Yes","No")))</f>
        <v>No</v>
      </c>
    </row>
    <row r="38" spans="1:24" x14ac:dyDescent="0.35">
      <c r="A38" t="s">
        <v>67</v>
      </c>
      <c r="B38" t="s">
        <v>21</v>
      </c>
      <c r="C38">
        <v>161</v>
      </c>
      <c r="D38">
        <v>112</v>
      </c>
      <c r="E38">
        <v>74</v>
      </c>
      <c r="F38">
        <v>126</v>
      </c>
      <c r="G38" s="1">
        <v>-1.52550122507857</v>
      </c>
      <c r="H38" s="2">
        <v>8.8738276009552294E-2</v>
      </c>
      <c r="I38" s="7">
        <v>1.0518890129285801</v>
      </c>
      <c r="J38" s="7">
        <v>1</v>
      </c>
      <c r="K38" s="7">
        <v>0</v>
      </c>
      <c r="L38" s="7">
        <v>6.7973564763717104E-3</v>
      </c>
      <c r="M38" s="7">
        <v>1.9571875763308998E-2</v>
      </c>
      <c r="N38" s="7">
        <v>11</v>
      </c>
      <c r="O38" s="7" t="s">
        <v>22</v>
      </c>
      <c r="P38" s="7" t="s">
        <v>68</v>
      </c>
      <c r="Q38" s="7" t="s">
        <v>69</v>
      </c>
      <c r="R38" s="7" t="s">
        <v>25</v>
      </c>
      <c r="S38" s="7" t="s">
        <v>70</v>
      </c>
      <c r="T38" s="7" t="s">
        <v>71</v>
      </c>
      <c r="U38" s="12">
        <v>6.2296858071505959E-3</v>
      </c>
      <c r="V38" s="13" t="str">
        <f>IF($AC$7 &lt;&gt; "", $AC$7 * U38, "")</f>
        <v/>
      </c>
      <c r="W38" s="13" t="str">
        <f>IF($AC$7 &lt;&gt; "", $AC$7 * L38 / $L$40, "")</f>
        <v/>
      </c>
      <c r="X38" s="7" t="str">
        <f>IF(ISNUMBER(SEARCH(O38,$AC$2))=TRUE,"Yes",IF(ISNUMBER(SEARCH(O38,$AC$3))=TRUE,"Yes",IF(ISNUMBER(SEARCH(O38,$AC$4))=TRUE,"Yes","No")))</f>
        <v>No</v>
      </c>
    </row>
    <row r="39" spans="1:24" x14ac:dyDescent="0.35">
      <c r="A39" t="s">
        <v>177</v>
      </c>
      <c r="B39" t="s">
        <v>21</v>
      </c>
      <c r="C39">
        <v>0</v>
      </c>
      <c r="D39">
        <v>3</v>
      </c>
      <c r="E39">
        <v>1</v>
      </c>
      <c r="F39">
        <v>0</v>
      </c>
      <c r="G39" s="1">
        <v>-4.39989527085128</v>
      </c>
      <c r="H39" s="2">
        <v>0.75745406654404601</v>
      </c>
      <c r="I39" s="7">
        <v>0.120643698470945</v>
      </c>
      <c r="J39" s="7">
        <v>1</v>
      </c>
      <c r="K39" s="7">
        <v>0</v>
      </c>
      <c r="L39" s="7">
        <v>0</v>
      </c>
      <c r="M39" s="7">
        <v>2.61653695192505E-4</v>
      </c>
      <c r="N39" s="7">
        <v>38</v>
      </c>
      <c r="O39" s="7" t="s">
        <v>22</v>
      </c>
      <c r="P39" s="7" t="s">
        <v>178</v>
      </c>
      <c r="Q39" s="7" t="s">
        <v>30</v>
      </c>
      <c r="R39" s="7" t="s">
        <v>25</v>
      </c>
      <c r="S39" s="7" t="s">
        <v>179</v>
      </c>
      <c r="T39" s="7" t="s">
        <v>180</v>
      </c>
      <c r="U39" s="14">
        <v>0</v>
      </c>
      <c r="V39" s="13" t="str">
        <f>IF($AC$7 &lt;&gt; "", $AC$7 * U39, "")</f>
        <v/>
      </c>
      <c r="W39" s="13" t="str">
        <f>IF($AC$7 &lt;&gt; "", $AC$7 * L39 / $L$40, "")</f>
        <v/>
      </c>
      <c r="X39" s="7" t="str">
        <f>IF(ISNUMBER(SEARCH(O39,$AC$2))=TRUE,"Yes",IF(ISNUMBER(SEARCH(O39,$AC$3))=TRUE,"Yes",IF(ISNUMBER(SEARCH(O39,$AC$4))=TRUE,"Yes","No")))</f>
        <v>No</v>
      </c>
    </row>
    <row r="40" spans="1:24" x14ac:dyDescent="0.35">
      <c r="B40" t="s">
        <v>182</v>
      </c>
      <c r="C40">
        <v>25844</v>
      </c>
      <c r="K40" s="7" t="s">
        <v>194</v>
      </c>
      <c r="L40" s="7">
        <v>0.15874571646681729</v>
      </c>
    </row>
  </sheetData>
  <autoFilter ref="A1:Z40" xr:uid="{00000000-0001-0000-0000-000000000000}">
    <sortState xmlns:xlrd2="http://schemas.microsoft.com/office/spreadsheetml/2017/richdata2" ref="A2:Z40">
      <sortCondition descending="1" ref="G1:G39"/>
    </sortState>
  </autoFilter>
  <mergeCells count="2">
    <mergeCell ref="AB1:AC1"/>
    <mergeCell ref="AB6:AC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AP.69.01_C0602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2021-08-17T14:39:21Z</dcterms:modified>
</cp:coreProperties>
</file>