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OMA DE PEDIDOS" sheetId="1" state="visible" r:id="rId1"/>
    <sheet name="Stock" sheetId="2" state="hidden" r:id="rId2"/>
    <sheet name="Hoja2" sheetId="3" state="hidden" r:id="rId3"/>
    <sheet name="Hoja1" sheetId="4" state="hidden" r:id="rId4"/>
    <sheet name="BD jeans Dama" sheetId="5" state="visible" r:id="rId5"/>
    <sheet name="Cálculo Intereses" sheetId="6" state="visible" r:id="rId6"/>
    <sheet name="Hoja3" sheetId="7" state="hidden" r:id="rId7"/>
    <sheet name="Respaldo" sheetId="8" state="hidden" r:id="rId8"/>
    <sheet name="BASE DE DATOS OFICIAL" sheetId="9" state="hidden" r:id="rId9"/>
    <sheet name="BD_COMPARATIVA" sheetId="10" state="hidden" r:id="rId10"/>
    <sheet name="TRAYECTORIA" sheetId="11" state="hidden" r:id="rId11"/>
    <sheet name="DESCUENTO COLE 18" sheetId="12" state="hidden" r:id="rId12"/>
    <sheet name="CONTRAFACTURA" sheetId="13" state="hidden" r:id="rId13"/>
  </sheets>
  <definedNames>
    <definedName name="BB">#REF!</definedName>
    <definedName name="CCC">#REF!</definedName>
    <definedName name="div">'BD jeans Dama'!#REF!</definedName>
    <definedName name="his">#REF!</definedName>
    <definedName name="hist">#REF!</definedName>
    <definedName name="JEAN">'BD jeans Dama'!#REF!</definedName>
    <definedName name="jeandama">'BD jeans Dama'!#REF!</definedName>
    <definedName name="jeanss">'BD jeans Dama'!#REF!</definedName>
    <definedName name="jeansss">'BD jeans Dama'!$A$1:$F$4062</definedName>
    <definedName name="jn">'BD jeans Dama'!#REF!</definedName>
    <definedName name="jnss">'BD jeans Dama'!$A$2:$F$536</definedName>
    <definedName name="L">'BASE DE DATOS OFICIAL'!$A$1:$D$126</definedName>
    <definedName name="mahis">#REF!</definedName>
    <definedName name="matof">'BASE DE DATOS OFICIAL'!$A$16:$AF$371</definedName>
    <definedName name="matrix">#REF!</definedName>
    <definedName name="matrizoficial">'BASE DE DATOS OFICIAL'!$16:$65452</definedName>
    <definedName name="MAX">#REF!</definedName>
    <definedName name="MAXX">#REF!</definedName>
    <definedName name="PLANILLA">#REF!</definedName>
    <definedName name="PLANILLA1">'BASE DE DATOS OFICIAL'!$A$3:$CU$373</definedName>
    <definedName name="PLANILLA2">#REF!</definedName>
    <definedName name="PLANILLAMOD">'BASE DE DATOS OFICIAL'!$A$16:$V$122</definedName>
    <definedName name="RUT">#REF!</definedName>
    <definedName name="RUTES">#REF!</definedName>
    <definedName name="VENTAS">#REF!</definedName>
    <definedName name="jeans">'BD jeans Dama'!$A$1:$F$440</definedName>
    <definedName name="jeans2" comment="para busqueda por codigo, sin pistola">'BD jeans Dama'!$B$1:$I$440</definedName>
    <definedName name="_xlnm.Print_Area" localSheetId="0">'TOMA DE PEDIDOS'!$B$1:$T$64</definedName>
  </definedNames>
  <calcPr calcId="18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$-340A]\ #,##0"/>
    <numFmt numFmtId="165" formatCode="&quot;$&quot;#,##0"/>
    <numFmt numFmtId="166" formatCode="_-* #,##0_-;\-* #,##0_-;_-* &quot;-&quot;??_-;_-@_-"/>
    <numFmt numFmtId="167" formatCode="&quot;$&quot;\ #,##0"/>
    <numFmt numFmtId="168" formatCode="_ &quot;$&quot;* #,##0_ ;_ &quot;$&quot;* \-#,##0_ ;_ &quot;$&quot;* &quot;-&quot;_ ;_ @_ "/>
    <numFmt numFmtId="169" formatCode="dd/mmmm/yyyy"/>
    <numFmt numFmtId="170" formatCode="_ * #,##0_ ;_ * \-#,##0_ ;_ * &quot;-&quot;_ ;_ @_ "/>
    <numFmt numFmtId="171" formatCode="_-* #,##0.00\ _€_-;\-* #,##0.00\ _€_-;_-* &quot;-&quot;??\ _€_-;_-@_-"/>
    <numFmt numFmtId="172" formatCode="_-* #,##0.00\ &quot;€&quot;_-;\-* #,##0.00\ &quot;€&quot;_-;_-* &quot;-&quot;??\ &quot;€&quot;_-;_-@_-"/>
    <numFmt numFmtId="173" formatCode="_-&quot;$&quot;\ * #,##0.00_-;\-&quot;$&quot;\ * #,##0.00_-;_-&quot;$&quot;\ * &quot;-&quot;??_-;_-@_-"/>
  </numFmts>
  <fonts count="68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Century Gothic"/>
      <family val="2"/>
      <sz val="10"/>
    </font>
    <font>
      <name val="Century Gothic"/>
      <family val="2"/>
      <b val="1"/>
      <sz val="12"/>
    </font>
    <font>
      <name val="Century Gothic"/>
      <family val="2"/>
      <b val="1"/>
      <sz val="10"/>
    </font>
    <font>
      <name val="Century Gothic"/>
      <family val="2"/>
      <sz val="12"/>
    </font>
    <font>
      <name val="Century Gothic"/>
      <family val="2"/>
      <b val="1"/>
      <sz val="18"/>
    </font>
    <font>
      <name val="Century Gothic"/>
      <family val="2"/>
      <sz val="11"/>
    </font>
    <font>
      <name val="Century Gothic"/>
      <family val="2"/>
      <color indexed="12"/>
      <sz val="11"/>
    </font>
    <font>
      <name val="Century Gothic"/>
      <family val="2"/>
      <b val="1"/>
      <sz val="11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color theme="10"/>
      <sz val="10"/>
      <u val="single"/>
    </font>
    <font>
      <name val="Century Gothic"/>
      <family val="2"/>
      <color rgb="FFFF0000"/>
      <sz val="12"/>
    </font>
    <font>
      <name val="Century Gothic"/>
      <family val="2"/>
      <color rgb="FF222222"/>
      <sz val="10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0"/>
      <u val="single"/>
      <scheme val="minor"/>
    </font>
    <font>
      <name val="Calibri"/>
      <family val="2"/>
      <color rgb="FFFF0000"/>
      <sz val="10"/>
      <scheme val="minor"/>
    </font>
    <font>
      <name val="Calibri"/>
      <family val="2"/>
      <color theme="10"/>
      <sz val="10"/>
      <u val="single"/>
      <scheme val="minor"/>
    </font>
    <font>
      <name val="Century Gothic"/>
      <family val="2"/>
      <b val="1"/>
      <color rgb="FFFF0000"/>
      <sz val="14"/>
    </font>
    <font>
      <name val="Century Gothic"/>
      <family val="2"/>
      <b val="1"/>
      <sz val="14"/>
    </font>
    <font>
      <name val="Arial"/>
      <family val="2"/>
      <color rgb="FF000000"/>
      <sz val="10"/>
    </font>
    <font>
      <name val="Arial"/>
      <family val="2"/>
      <sz val="11"/>
    </font>
    <font>
      <name val="Calibri"/>
      <family val="2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sz val="12"/>
      <u val="single"/>
    </font>
    <font>
      <name val="Century Gothic"/>
      <family val="2"/>
      <b val="1"/>
      <sz val="32"/>
    </font>
    <font>
      <name val="Calibri"/>
      <family val="2"/>
      <b val="1"/>
      <color rgb="FFFF0000"/>
      <sz val="11"/>
      <scheme val="minor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color rgb="FF222222"/>
      <sz val="10"/>
      <scheme val="minor"/>
    </font>
    <font>
      <name val="Calibri"/>
      <family val="2"/>
      <b val="1"/>
      <color theme="0"/>
      <sz val="10"/>
      <scheme val="minor"/>
    </font>
    <font>
      <name val="Arial"/>
      <family val="2"/>
      <color theme="10"/>
      <sz val="11"/>
      <u val="single"/>
    </font>
    <font>
      <name val="Arial"/>
      <family val="2"/>
      <sz val="12"/>
    </font>
    <font>
      <name val="Century Gothic"/>
      <family val="2"/>
      <b val="1"/>
      <color theme="3" tint="0.3999755851924192"/>
      <sz val="12"/>
    </font>
    <font>
      <name val="Century Gothic"/>
      <family val="2"/>
      <b val="1"/>
      <color theme="0"/>
      <sz val="11"/>
    </font>
    <font>
      <name val="Calibri"/>
      <family val="2"/>
      <b val="1"/>
      <color rgb="FF222222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Arial"/>
      <family val="2"/>
      <sz val="9"/>
    </font>
    <font>
      <name val="Century Gothic"/>
      <family val="2"/>
      <sz val="11"/>
      <u val="single"/>
    </font>
    <font>
      <name val="Century Gothic"/>
      <family val="2"/>
      <sz val="10"/>
      <u val="single"/>
    </font>
    <font>
      <name val="Century Gothic"/>
      <family val="2"/>
      <sz val="18"/>
    </font>
    <font>
      <name val="Arial"/>
      <family val="2"/>
      <sz val="18"/>
    </font>
    <font>
      <name val="Calibri"/>
      <family val="2"/>
      <sz val="12"/>
      <scheme val="minor"/>
    </font>
    <font>
      <name val="Arial"/>
      <family val="2"/>
      <b val="1"/>
      <sz val="14"/>
    </font>
    <font>
      <name val="Arial"/>
      <family val="2"/>
      <color rgb="FF222222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FFFFFF"/>
      <sz val="12"/>
    </font>
    <font>
      <name val="Arial"/>
      <family val="2"/>
      <color rgb="FF000000"/>
      <sz val="12"/>
    </font>
    <font>
      <name val="Arial"/>
      <family val="2"/>
      <b val="1"/>
      <sz val="12"/>
    </font>
    <font>
      <name val="Arial"/>
      <family val="2"/>
      <b val="1"/>
      <color rgb="FF222222"/>
      <sz val="12"/>
    </font>
    <font>
      <name val="Arial"/>
      <family val="2"/>
      <b val="1"/>
      <color theme="1"/>
      <sz val="12"/>
    </font>
    <font>
      <name val="Century Gothic"/>
      <family val="2"/>
      <b val="1"/>
      <sz val="16"/>
    </font>
    <font>
      <name val="Aptos Display"/>
      <family val="2"/>
      <sz val="10"/>
    </font>
    <font>
      <name val="Aptos Display"/>
      <family val="2"/>
      <sz val="12"/>
    </font>
    <font>
      <name val="Aptos Display"/>
      <family val="2"/>
      <sz val="9"/>
    </font>
    <font>
      <name val="Aptos Display"/>
      <family val="2"/>
      <sz val="8"/>
    </font>
    <font>
      <name val="Aptos Narrow"/>
      <family val="2"/>
      <color rgb="FF000000"/>
      <sz val="11"/>
    </font>
    <font>
      <name val="Arial"/>
      <family val="2"/>
      <color rgb="FFFF0000"/>
      <sz val="11"/>
    </font>
    <font>
      <name val="Arial"/>
      <family val="2"/>
      <sz val="10"/>
    </font>
  </fonts>
  <fills count="2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0EBF8"/>
        <bgColor indexed="64"/>
      </patternFill>
    </fill>
    <fill>
      <patternFill patternType="solid">
        <fgColor rgb="FFF1F5E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</fills>
  <borders count="14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slantDashDot">
        <color indexed="64"/>
      </right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double">
        <color theme="0" tint="-0.3499862666707358"/>
      </left>
      <right/>
      <top style="double">
        <color theme="0" tint="-0.3499862666707358"/>
      </top>
      <bottom/>
      <diagonal/>
    </border>
    <border>
      <left/>
      <right/>
      <top style="double">
        <color theme="0" tint="-0.3499862666707358"/>
      </top>
      <bottom/>
      <diagonal/>
    </border>
    <border>
      <left/>
      <right/>
      <top style="double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double">
        <color theme="0" tint="-0.3499862666707358"/>
      </top>
      <bottom style="thin">
        <color theme="0" tint="-0.3499862666707358"/>
      </bottom>
      <diagonal/>
    </border>
    <border>
      <left/>
      <right style="thin">
        <color indexed="64"/>
      </right>
      <top style="double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 style="double">
        <color theme="0" tint="-0.3499862666707358"/>
      </right>
      <top style="double">
        <color theme="0" tint="-0.3499862666707358"/>
      </top>
      <bottom style="thin">
        <color theme="0" tint="-0.3499862666707358"/>
      </bottom>
      <diagonal/>
    </border>
    <border>
      <left style="double">
        <color theme="0" tint="-0.3499862666707358"/>
      </left>
      <right/>
      <top/>
      <bottom/>
      <diagonal/>
    </border>
    <border>
      <left style="thin">
        <color indexed="64"/>
      </left>
      <right style="double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double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double">
        <color theme="0" tint="-0.3499862666707358"/>
      </bottom>
      <diagonal/>
    </border>
    <border>
      <left/>
      <right/>
      <top style="thin">
        <color theme="0" tint="-0.3499862666707358"/>
      </top>
      <bottom style="double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8"/>
      </top>
      <bottom style="double">
        <color theme="0" tint="-0.3499862666707358"/>
      </bottom>
      <diagonal/>
    </border>
    <border>
      <left/>
      <right style="double">
        <color theme="0" tint="-0.3499862666707358"/>
      </right>
      <top style="thin">
        <color theme="0" tint="-0.3499862666707358"/>
      </top>
      <bottom style="double">
        <color theme="0" tint="-0.3499862666707358"/>
      </bottom>
      <diagonal/>
    </border>
    <border>
      <left style="double">
        <color theme="0" tint="-0.3499862666707358"/>
      </left>
      <right style="thin">
        <color indexed="64"/>
      </right>
      <top style="double">
        <color theme="0" tint="-0.3499862666707358"/>
      </top>
      <bottom style="thin">
        <color theme="0" tint="-0.3499862666707358"/>
      </bottom>
      <diagonal/>
    </border>
    <border>
      <left style="double">
        <color theme="0" tint="-0.3499862666707358"/>
      </left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double">
        <color theme="0" tint="-0.3499862666707358"/>
      </left>
      <right style="thin">
        <color indexed="64"/>
      </right>
      <top style="thin">
        <color theme="0" tint="-0.3499862666707358"/>
      </top>
      <bottom style="double">
        <color theme="0" tint="-0.3499862666707358"/>
      </bottom>
      <diagonal/>
    </border>
    <border>
      <left style="thin">
        <color indexed="64"/>
      </left>
      <right style="double">
        <color theme="0" tint="-0.3499862666707358"/>
      </right>
      <top style="thin">
        <color theme="0" tint="-0.3499862666707358"/>
      </top>
      <bottom style="double">
        <color theme="0" tint="-0.3499862666707358"/>
      </bottom>
      <diagonal/>
    </border>
    <border>
      <left/>
      <right style="double">
        <color theme="0" tint="-0.3499862666707358"/>
      </right>
      <top style="double">
        <color theme="0" tint="-0.3499862666707358"/>
      </top>
      <bottom/>
      <diagonal/>
    </border>
    <border>
      <left/>
      <right style="double">
        <color theme="0" tint="-0.3499862666707358"/>
      </right>
      <top/>
      <bottom/>
      <diagonal/>
    </border>
    <border>
      <left/>
      <right style="double">
        <color theme="0" tint="-0.3499862666707358"/>
      </right>
      <top/>
      <bottom style="double">
        <color theme="0" tint="-0.3499862666707358"/>
      </bottom>
      <diagonal/>
    </border>
    <border>
      <left style="double">
        <color theme="0" tint="-0.3499862666707358"/>
      </left>
      <right/>
      <top style="double">
        <color theme="0" tint="-0.3499862666707358"/>
      </top>
      <bottom style="thin">
        <color theme="0" tint="-0.3499862666707358"/>
      </bottom>
      <diagonal/>
    </border>
    <border>
      <left/>
      <right style="double">
        <color theme="0" tint="-0.3499862666707358"/>
      </right>
      <top style="double">
        <color theme="0" tint="-0.3499862666707358"/>
      </top>
      <bottom style="thin">
        <color theme="0" tint="-0.3499862666707358"/>
      </bottom>
      <diagonal/>
    </border>
    <border>
      <left style="double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double">
        <color theme="0" tint="-0.3499862666707358"/>
      </bottom>
      <diagonal/>
    </border>
    <border>
      <left style="double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double">
        <color theme="0" tint="-0.3499862666707358"/>
      </left>
      <right style="thin">
        <color theme="0" tint="-0.3499862666707358"/>
      </right>
      <top style="double">
        <color theme="0" tint="-0.3499862666707358"/>
      </top>
      <bottom style="double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double">
        <color theme="0" tint="-0.3499862666707358"/>
      </top>
      <bottom style="double">
        <color theme="0" tint="-0.3499862666707358"/>
      </bottom>
      <diagonal/>
    </border>
    <border>
      <left style="double">
        <color theme="0" tint="-0.3499862666707358"/>
      </left>
      <right style="thin">
        <color theme="0" tint="-0.3499862666707358"/>
      </right>
      <top style="double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double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double">
        <color theme="0" tint="-0.3499862666707358"/>
      </right>
      <top style="double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double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double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double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slantDashDot">
        <color theme="1" tint="0.499984740745262"/>
      </left>
      <right style="thin">
        <color theme="0" tint="-0.3499862666707358"/>
      </right>
      <top style="double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slantDashDot">
        <color theme="1" tint="0.499984740745262"/>
      </right>
      <top style="double">
        <color theme="0" tint="-0.3499862666707358"/>
      </top>
      <bottom style="thin">
        <color theme="0" tint="-0.3499862666707358"/>
      </bottom>
      <diagonal/>
    </border>
    <border>
      <left style="slantDashDot">
        <color theme="1" tint="0.499984740745262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slantDashDot">
        <color theme="1" tint="0.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/>
      <bottom/>
      <diagonal/>
    </border>
    <border>
      <left style="medium">
        <color theme="0" tint="-0.3499862666707358"/>
      </left>
      <right/>
      <top/>
      <bottom style="medium">
        <color theme="0" tint="-0.3499862666707358"/>
      </bottom>
      <diagonal/>
    </border>
    <border>
      <left/>
      <right/>
      <top/>
      <bottom style="medium">
        <color theme="0" tint="-0.3499862666707358"/>
      </bottom>
      <diagonal/>
    </border>
    <border>
      <left/>
      <right style="medium">
        <color theme="0" tint="-0.3499862666707358"/>
      </right>
      <top/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indexed="64"/>
      </top>
      <bottom style="medium">
        <color theme="0" tint="-0.3499862666707358"/>
      </bottom>
      <diagonal/>
    </border>
    <border>
      <left style="double">
        <color theme="0" tint="-0.3499862666707358"/>
      </left>
      <right/>
      <top style="thin">
        <color theme="0" tint="-0.3499862666707358"/>
      </top>
      <bottom style="double">
        <color theme="0" tint="-0.3499862666707358"/>
      </bottom>
      <diagonal/>
    </border>
    <border>
      <left style="thin">
        <color theme="0" tint="-0.3499862666707358"/>
      </left>
      <right style="double">
        <color theme="0" tint="-0.3499862666707358"/>
      </right>
      <top/>
      <bottom style="double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double">
        <color theme="0" tint="-0.3499862666707358"/>
      </bottom>
      <diagonal/>
    </border>
    <border>
      <left/>
      <right/>
      <top style="thin">
        <color indexed="64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/>
      <top style="medium">
        <color theme="0" tint="-0.3499862666707358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theme="0" tint="-0.3499862666707358"/>
      </left>
      <right/>
      <top/>
      <bottom style="thin">
        <color indexed="64"/>
      </bottom>
      <diagonal/>
    </border>
    <border>
      <left/>
      <right style="medium">
        <color theme="0" tint="-0.3499862666707358"/>
      </right>
      <top/>
      <bottom style="thin">
        <color indexed="64"/>
      </bottom>
      <diagonal/>
    </border>
    <border>
      <left/>
      <right style="thin">
        <color theme="0" tint="-0.3499862666707358"/>
      </right>
      <top style="double">
        <color theme="0" tint="-0.3499862666707358"/>
      </top>
      <bottom style="double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theme="0" tint="-0.3499862666707358"/>
      </right>
      <top style="thin">
        <color indexed="64"/>
      </top>
      <bottom/>
      <diagonal/>
    </border>
    <border>
      <left/>
      <right style="thin">
        <color theme="0" tint="-0.3499862666707358"/>
      </right>
      <top style="double">
        <color theme="0" tint="-0.3499862666707358"/>
      </top>
      <bottom/>
      <diagonal/>
    </border>
    <border>
      <left/>
      <right style="thin">
        <color indexed="64"/>
      </right>
      <top style="thin">
        <color theme="0" tint="-0.3499862666707358"/>
      </top>
      <bottom/>
      <diagonal/>
    </border>
    <border>
      <left style="double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indexed="64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ouble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indexed="64"/>
      </right>
      <top style="thin">
        <color theme="0" tint="-0.3499862666707358"/>
      </top>
      <bottom style="double">
        <color theme="0" tint="-0.3499862666707358"/>
      </bottom>
      <diagonal/>
    </border>
    <border>
      <left/>
      <right style="thin">
        <color indexed="64"/>
      </right>
      <top style="double">
        <color theme="0" tint="-0.3499862666707358"/>
      </top>
      <bottom/>
      <diagonal/>
    </border>
    <border>
      <left/>
      <right/>
      <top style="double">
        <color theme="0" tint="-0.3499862666707358"/>
      </top>
      <bottom style="double">
        <color theme="0" tint="-0.3499862666707358"/>
      </bottom>
      <diagonal/>
    </border>
    <border>
      <left style="double">
        <color theme="0" tint="-0.3499862666707358"/>
      </left>
      <right style="double">
        <color theme="0" tint="-0.3499862666707358"/>
      </right>
      <top style="thin">
        <color theme="0" tint="-0.3499862666707358"/>
      </top>
      <bottom style="double">
        <color theme="0" tint="-0.3499862666707358"/>
      </bottom>
      <diagonal/>
    </border>
    <border>
      <left/>
      <right style="double">
        <color theme="0" tint="-0.3499862666707358"/>
      </right>
      <top style="thin">
        <color theme="0" tint="-0.3499862666707358"/>
      </top>
      <bottom/>
      <diagonal/>
    </border>
    <border>
      <left style="double">
        <color theme="0" tint="-0.3499862666707358"/>
      </left>
      <right style="double">
        <color theme="0" tint="-0.3499862666707358"/>
      </right>
      <top style="double">
        <color theme="0" tint="-0.3499862666707358"/>
      </top>
      <bottom style="thin">
        <color theme="0" tint="-0.3499862666707358"/>
      </bottom>
      <diagonal/>
    </border>
  </borders>
  <cellStyleXfs count="10">
    <xf numFmtId="0" fontId="0" fillId="0" borderId="0"/>
    <xf numFmtId="0" fontId="13" fillId="0" borderId="0" applyAlignment="1" applyProtection="1">
      <alignment vertical="top"/>
      <protection locked="0" hidden="0"/>
    </xf>
    <xf numFmtId="171" fontId="67" fillId="0" borderId="0"/>
    <xf numFmtId="172" fontId="67" fillId="0" borderId="0"/>
    <xf numFmtId="173" fontId="12" fillId="0" borderId="0"/>
    <xf numFmtId="0" fontId="67" fillId="0" borderId="0"/>
    <xf numFmtId="0" fontId="67" fillId="0" borderId="0"/>
    <xf numFmtId="9" fontId="67" fillId="0" borderId="0"/>
    <xf numFmtId="42" fontId="67" fillId="0" borderId="0"/>
    <xf numFmtId="41" fontId="67" fillId="0" borderId="0"/>
  </cellStyleXfs>
  <cellXfs count="529">
    <xf numFmtId="0" fontId="0" fillId="0" borderId="0" pivotButton="0" quotePrefix="0" xfId="0"/>
    <xf numFmtId="0" fontId="3" fillId="0" borderId="0" applyAlignment="1" applyProtection="1" pivotButton="0" quotePrefix="0" xfId="0">
      <alignment vertical="center"/>
      <protection locked="0" hidden="0"/>
    </xf>
    <xf numFmtId="0" fontId="8" fillId="0" borderId="3" applyAlignment="1" applyProtection="1" pivotButton="0" quotePrefix="0" xfId="0">
      <alignment horizontal="center" vertical="center"/>
      <protection locked="0" hidden="0"/>
    </xf>
    <xf numFmtId="0" fontId="8" fillId="0" borderId="4" applyAlignment="1" applyProtection="1" pivotButton="0" quotePrefix="0" xfId="0">
      <alignment horizontal="center" vertical="center"/>
      <protection locked="0" hidden="0"/>
    </xf>
    <xf numFmtId="164" fontId="9" fillId="0" borderId="5" applyAlignment="1" pivotButton="0" quotePrefix="0" xfId="3">
      <alignment horizontal="center" vertical="center"/>
    </xf>
    <xf numFmtId="0" fontId="6" fillId="0" borderId="0" applyAlignment="1" applyProtection="1" pivotButton="0" quotePrefix="0" xfId="0">
      <alignment vertical="center"/>
      <protection locked="0" hidden="0"/>
    </xf>
    <xf numFmtId="0" fontId="8" fillId="3" borderId="4" applyAlignment="1" applyProtection="1" pivotButton="0" quotePrefix="0" xfId="0">
      <alignment horizontal="center" vertical="center"/>
      <protection locked="0" hidden="0"/>
    </xf>
    <xf numFmtId="0" fontId="8" fillId="3" borderId="6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14" fillId="0" borderId="0" applyAlignment="1" applyProtection="1" pivotButton="0" quotePrefix="0" xfId="0">
      <alignment vertical="center"/>
      <protection locked="0" hidden="0"/>
    </xf>
    <xf numFmtId="0" fontId="8" fillId="3" borderId="9" applyAlignment="1" applyProtection="1" pivotButton="0" quotePrefix="0" xfId="0">
      <alignment horizontal="center" vertical="center"/>
      <protection locked="0" hidden="0"/>
    </xf>
    <xf numFmtId="0" fontId="8" fillId="3" borderId="3" applyAlignment="1" applyProtection="1" pivotButton="0" quotePrefix="0" xfId="0">
      <alignment horizontal="center" vertical="center"/>
      <protection locked="0" hidden="0"/>
    </xf>
    <xf numFmtId="164" fontId="8" fillId="4" borderId="4" applyAlignment="1" pivotButton="0" quotePrefix="0" xfId="0">
      <alignment horizontal="center" vertical="center"/>
    </xf>
    <xf numFmtId="0" fontId="15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16" fillId="2" borderId="0" applyAlignment="1" pivotButton="0" quotePrefix="0" xfId="0">
      <alignment horizontal="center" vertical="center"/>
    </xf>
    <xf numFmtId="0" fontId="16" fillId="2" borderId="0" pivotButton="0" quotePrefix="0" xfId="0"/>
    <xf numFmtId="0" fontId="16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vertical="center" wrapText="1"/>
    </xf>
    <xf numFmtId="165" fontId="3" fillId="0" borderId="0" applyAlignment="1" applyProtection="1" pivotButton="0" quotePrefix="0" xfId="0">
      <alignment vertical="center"/>
      <protection locked="0" hidden="0"/>
    </xf>
    <xf numFmtId="0" fontId="16" fillId="2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29" fillId="0" borderId="0" pivotButton="0" quotePrefix="0" xfId="0"/>
    <xf numFmtId="9" fontId="1" fillId="0" borderId="4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9" fontId="0" fillId="0" borderId="4" applyAlignment="1" pivotButton="0" quotePrefix="0" xfId="0">
      <alignment horizontal="center"/>
    </xf>
    <xf numFmtId="0" fontId="1" fillId="0" borderId="4" pivotButton="0" quotePrefix="0" xfId="0"/>
    <xf numFmtId="0" fontId="0" fillId="0" borderId="16" applyAlignment="1" pivotButton="0" quotePrefix="0" xfId="0">
      <alignment horizontal="center"/>
    </xf>
    <xf numFmtId="0" fontId="1" fillId="0" borderId="16" pivotButton="0" quotePrefix="0" xfId="0"/>
    <xf numFmtId="9" fontId="0" fillId="0" borderId="0" applyAlignment="1" pivotButton="0" quotePrefix="0" xfId="0">
      <alignment horizontal="center"/>
    </xf>
    <xf numFmtId="0" fontId="8" fillId="3" borderId="12" applyAlignment="1" applyProtection="1" pivotButton="0" quotePrefix="0" xfId="0">
      <alignment horizontal="center" vertical="center"/>
      <protection locked="0" hidden="0"/>
    </xf>
    <xf numFmtId="0" fontId="8" fillId="0" borderId="12" applyAlignment="1" applyProtection="1" pivotButton="0" quotePrefix="0" xfId="0">
      <alignment horizontal="center" vertical="center"/>
      <protection locked="0" hidden="0"/>
    </xf>
    <xf numFmtId="0" fontId="8" fillId="3" borderId="14" applyAlignment="1" applyProtection="1" pivotButton="0" quotePrefix="0" xfId="0">
      <alignment horizontal="center" vertical="center"/>
      <protection locked="0" hidden="0"/>
    </xf>
    <xf numFmtId="0" fontId="8" fillId="3" borderId="17" applyAlignment="1" applyProtection="1" pivotButton="0" quotePrefix="0" xfId="0">
      <alignment horizontal="center" vertical="center"/>
      <protection locked="0" hidden="0"/>
    </xf>
    <xf numFmtId="0" fontId="8" fillId="3" borderId="18" applyAlignment="1" applyProtection="1" pivotButton="0" quotePrefix="0" xfId="0">
      <alignment horizontal="center" vertical="center"/>
      <protection locked="0" hidden="0"/>
    </xf>
    <xf numFmtId="164" fontId="8" fillId="4" borderId="12" applyAlignment="1" pivotButton="0" quotePrefix="0" xfId="0">
      <alignment horizontal="center" vertical="center"/>
    </xf>
    <xf numFmtId="164" fontId="9" fillId="0" borderId="19" applyAlignment="1" pivotButton="0" quotePrefix="0" xfId="3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8" fillId="0" borderId="10" applyAlignment="1" pivotButton="0" quotePrefix="0" xfId="0">
      <alignment horizontal="center" vertical="center"/>
    </xf>
    <xf numFmtId="0" fontId="8" fillId="0" borderId="15" applyAlignment="1" applyProtection="1" pivotButton="0" quotePrefix="0" xfId="0">
      <alignment horizontal="center" vertical="center"/>
      <protection locked="0" hidden="0"/>
    </xf>
    <xf numFmtId="0" fontId="8" fillId="3" borderId="10" applyAlignment="1" applyProtection="1" pivotButton="0" quotePrefix="0" xfId="0">
      <alignment horizontal="center" vertical="center"/>
      <protection locked="0" hidden="0"/>
    </xf>
    <xf numFmtId="0" fontId="8" fillId="0" borderId="10" applyAlignment="1" applyProtection="1" pivotButton="0" quotePrefix="0" xfId="0">
      <alignment horizontal="center" vertical="center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8" fillId="3" borderId="15" applyAlignment="1" applyProtection="1" pivotButton="0" quotePrefix="0" xfId="0">
      <alignment horizontal="center" vertical="center"/>
      <protection locked="0" hidden="0"/>
    </xf>
    <xf numFmtId="0" fontId="8" fillId="3" borderId="20" applyAlignment="1" applyProtection="1" pivotButton="0" quotePrefix="0" xfId="0">
      <alignment horizontal="center" vertical="center"/>
      <protection locked="0" hidden="0"/>
    </xf>
    <xf numFmtId="164" fontId="8" fillId="4" borderId="10" applyAlignment="1" pivotButton="0" quotePrefix="0" xfId="0">
      <alignment horizontal="center" vertical="center"/>
    </xf>
    <xf numFmtId="164" fontId="9" fillId="0" borderId="11" applyAlignment="1" pivotButton="0" quotePrefix="0" xfId="3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16" fillId="0" borderId="21" applyAlignment="1" pivotButton="0" quotePrefix="0" xfId="0">
      <alignment vertical="center" wrapText="1"/>
    </xf>
    <xf numFmtId="0" fontId="16" fillId="0" borderId="21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vertical="center"/>
    </xf>
    <xf numFmtId="0" fontId="16" fillId="0" borderId="21" applyAlignment="1" pivotButton="0" quotePrefix="0" xfId="0">
      <alignment vertical="top"/>
    </xf>
    <xf numFmtId="0" fontId="16" fillId="0" borderId="21" applyAlignment="1" pivotButton="0" quotePrefix="0" xfId="0">
      <alignment horizontal="center" vertical="top"/>
    </xf>
    <xf numFmtId="0" fontId="16" fillId="0" borderId="21" applyAlignment="1" pivotButton="0" quotePrefix="0" xfId="0">
      <alignment horizontal="left" vertical="center"/>
    </xf>
    <xf numFmtId="16" fontId="16" fillId="0" borderId="21" applyAlignment="1" pivotButton="0" quotePrefix="0" xfId="0">
      <alignment horizontal="center" vertical="center"/>
    </xf>
    <xf numFmtId="0" fontId="16" fillId="0" borderId="21" applyAlignment="1" pivotButton="0" quotePrefix="0" xfId="0">
      <alignment horizontal="left" vertical="center" wrapText="1"/>
    </xf>
    <xf numFmtId="0" fontId="21" fillId="0" borderId="21" applyAlignment="1" pivotButton="0" quotePrefix="0" xfId="1">
      <alignment vertical="center"/>
    </xf>
    <xf numFmtId="166" fontId="16" fillId="0" borderId="21" applyAlignment="1" pivotButton="0" quotePrefix="0" xfId="2">
      <alignment horizontal="center" vertical="center"/>
    </xf>
    <xf numFmtId="166" fontId="17" fillId="0" borderId="21" applyAlignment="1" pivotButton="0" quotePrefix="0" xfId="2">
      <alignment vertical="center" wrapText="1"/>
    </xf>
    <xf numFmtId="0" fontId="16" fillId="2" borderId="0" applyAlignment="1" pivotButton="0" quotePrefix="0" xfId="0">
      <alignment horizontal="left" vertical="center"/>
    </xf>
    <xf numFmtId="166" fontId="16" fillId="0" borderId="21" applyAlignment="1" pivotButton="0" quotePrefix="0" xfId="2">
      <alignment horizontal="left" vertical="center"/>
    </xf>
    <xf numFmtId="9" fontId="16" fillId="0" borderId="21" applyAlignment="1" pivotButton="0" quotePrefix="0" xfId="0">
      <alignment horizontal="center" vertical="center"/>
    </xf>
    <xf numFmtId="0" fontId="19" fillId="0" borderId="21" applyAlignment="1" pivotButton="0" quotePrefix="0" xfId="1">
      <alignment horizontal="left" vertical="center"/>
    </xf>
    <xf numFmtId="0" fontId="21" fillId="0" borderId="21" applyAlignment="1" pivotButton="0" quotePrefix="0" xfId="1">
      <alignment horizontal="left" vertical="center"/>
    </xf>
    <xf numFmtId="0" fontId="36" fillId="0" borderId="21" applyAlignment="1" pivotButton="0" quotePrefix="0" xfId="0">
      <alignment horizontal="left"/>
    </xf>
    <xf numFmtId="0" fontId="18" fillId="4" borderId="21" applyAlignment="1" pivotButton="0" quotePrefix="0" xfId="0">
      <alignment horizontal="center" vertical="center" wrapText="1"/>
    </xf>
    <xf numFmtId="0" fontId="18" fillId="4" borderId="21" applyAlignment="1" pivotButton="0" quotePrefix="0" xfId="0">
      <alignment horizontal="left" vertical="center"/>
    </xf>
    <xf numFmtId="0" fontId="18" fillId="4" borderId="21" applyAlignment="1" pivotButton="0" quotePrefix="0" xfId="0">
      <alignment horizontal="left" vertical="center" wrapText="1"/>
    </xf>
    <xf numFmtId="0" fontId="16" fillId="0" borderId="22" applyAlignment="1" pivotButton="0" quotePrefix="0" xfId="0">
      <alignment vertical="top"/>
    </xf>
    <xf numFmtId="0" fontId="18" fillId="4" borderId="23" applyAlignment="1" pivotButton="0" quotePrefix="0" xfId="0">
      <alignment horizontal="center" vertical="center" wrapText="1"/>
    </xf>
    <xf numFmtId="3" fontId="18" fillId="4" borderId="23" applyAlignment="1" pivotButton="0" quotePrefix="0" xfId="0">
      <alignment horizontal="center" vertical="center" wrapText="1"/>
    </xf>
    <xf numFmtId="0" fontId="17" fillId="0" borderId="21" applyAlignment="1" pivotButton="0" quotePrefix="0" xfId="0">
      <alignment horizontal="left" vertical="center"/>
    </xf>
    <xf numFmtId="0" fontId="33" fillId="2" borderId="0" applyAlignment="1" pivotButton="0" quotePrefix="0" xfId="0">
      <alignment horizontal="center" vertical="center"/>
    </xf>
    <xf numFmtId="0" fontId="33" fillId="2" borderId="0" applyAlignment="1" pivotButton="0" quotePrefix="0" xfId="0">
      <alignment horizontal="center" vertical="center" wrapText="1"/>
    </xf>
    <xf numFmtId="0" fontId="33" fillId="2" borderId="0" pivotButton="0" quotePrefix="0" xfId="0"/>
    <xf numFmtId="0" fontId="16" fillId="0" borderId="22" applyAlignment="1" pivotButton="0" quotePrefix="0" xfId="0">
      <alignment horizontal="center" vertical="top"/>
    </xf>
    <xf numFmtId="9" fontId="18" fillId="4" borderId="23" applyAlignment="1" pivotButton="0" quotePrefix="0" xfId="7">
      <alignment horizontal="center" vertical="center" wrapText="1"/>
    </xf>
    <xf numFmtId="9" fontId="16" fillId="2" borderId="0" applyAlignment="1" pivotButton="0" quotePrefix="0" xfId="7">
      <alignment horizontal="center"/>
    </xf>
    <xf numFmtId="9" fontId="16" fillId="0" borderId="22" applyAlignment="1" pivotButton="0" quotePrefix="0" xfId="7">
      <alignment horizontal="center" vertical="top"/>
    </xf>
    <xf numFmtId="9" fontId="16" fillId="0" borderId="21" applyAlignment="1" pivotButton="0" quotePrefix="0" xfId="7">
      <alignment horizontal="center" vertical="top"/>
    </xf>
    <xf numFmtId="1" fontId="33" fillId="2" borderId="0" applyAlignment="1" pivotButton="0" quotePrefix="0" xfId="7">
      <alignment horizontal="center" vertical="center" wrapText="1"/>
    </xf>
    <xf numFmtId="165" fontId="16" fillId="2" borderId="0" pivotButton="0" quotePrefix="0" xfId="0"/>
    <xf numFmtId="165" fontId="18" fillId="4" borderId="23" applyAlignment="1" pivotButton="0" quotePrefix="0" xfId="3">
      <alignment horizontal="center" vertical="center" wrapText="1"/>
    </xf>
    <xf numFmtId="165" fontId="16" fillId="0" borderId="22" applyAlignment="1" pivotButton="0" quotePrefix="0" xfId="0">
      <alignment vertical="top"/>
    </xf>
    <xf numFmtId="165" fontId="16" fillId="0" borderId="21" applyAlignment="1" pivotButton="0" quotePrefix="0" xfId="0">
      <alignment vertical="top"/>
    </xf>
    <xf numFmtId="1" fontId="33" fillId="2" borderId="0" applyAlignment="1" pivotButton="0" quotePrefix="0" xfId="0">
      <alignment horizontal="center" vertical="center" wrapText="1"/>
    </xf>
    <xf numFmtId="1" fontId="16" fillId="2" borderId="0" applyAlignment="1" pivotButton="0" quotePrefix="0" xfId="0">
      <alignment horizontal="center"/>
    </xf>
    <xf numFmtId="1" fontId="16" fillId="0" borderId="22" applyAlignment="1" pivotButton="0" quotePrefix="0" xfId="0">
      <alignment horizontal="center" vertical="top"/>
    </xf>
    <xf numFmtId="1" fontId="16" fillId="0" borderId="21" applyAlignment="1" pivotButton="0" quotePrefix="0" xfId="0">
      <alignment horizontal="center" vertical="top"/>
    </xf>
    <xf numFmtId="1" fontId="37" fillId="6" borderId="23" applyAlignment="1" pivotButton="0" quotePrefix="0" xfId="0">
      <alignment horizontal="center" vertical="center" wrapText="1"/>
    </xf>
    <xf numFmtId="1" fontId="33" fillId="2" borderId="0" applyAlignment="1" pivotButton="0" quotePrefix="0" xfId="0">
      <alignment horizontal="center" vertical="center"/>
    </xf>
    <xf numFmtId="0" fontId="33" fillId="2" borderId="0" applyAlignment="1" pivotButton="0" quotePrefix="0" xfId="0">
      <alignment horizontal="left" vertical="center"/>
    </xf>
    <xf numFmtId="0" fontId="3" fillId="2" borderId="30" applyAlignment="1" applyProtection="1" pivotButton="0" quotePrefix="0" xfId="0">
      <alignment vertical="center"/>
      <protection locked="0" hidden="0"/>
    </xf>
    <xf numFmtId="0" fontId="3" fillId="2" borderId="0" applyAlignment="1" applyProtection="1" pivotButton="0" quotePrefix="0" xfId="0">
      <alignment vertical="center"/>
      <protection locked="0" hidden="0"/>
    </xf>
    <xf numFmtId="0" fontId="3" fillId="2" borderId="46" applyAlignment="1" applyProtection="1" pivotButton="0" quotePrefix="0" xfId="0">
      <alignment vertical="center"/>
      <protection locked="0" hidden="0"/>
    </xf>
    <xf numFmtId="0" fontId="3" fillId="2" borderId="47" applyAlignment="1" applyProtection="1" pivotButton="0" quotePrefix="0" xfId="0">
      <alignment vertical="center"/>
      <protection locked="0" hidden="0"/>
    </xf>
    <xf numFmtId="0" fontId="8" fillId="0" borderId="21" applyAlignment="1" pivotButton="0" quotePrefix="0" xfId="0">
      <alignment horizontal="center" vertical="center"/>
    </xf>
    <xf numFmtId="0" fontId="8" fillId="0" borderId="21" applyAlignment="1" applyProtection="1" pivotButton="0" quotePrefix="0" xfId="0">
      <alignment horizontal="center" vertical="center"/>
      <protection locked="0" hidden="0"/>
    </xf>
    <xf numFmtId="0" fontId="8" fillId="3" borderId="21" applyAlignment="1" applyProtection="1" pivotButton="0" quotePrefix="0" xfId="0">
      <alignment horizontal="center" vertical="center"/>
      <protection locked="0" hidden="0"/>
    </xf>
    <xf numFmtId="164" fontId="9" fillId="0" borderId="58" applyAlignment="1" pivotButton="0" quotePrefix="0" xfId="3">
      <alignment horizontal="center" vertical="center"/>
    </xf>
    <xf numFmtId="0" fontId="8" fillId="0" borderId="60" applyAlignment="1" pivotButton="0" quotePrefix="0" xfId="0">
      <alignment horizontal="center" vertical="center"/>
    </xf>
    <xf numFmtId="0" fontId="8" fillId="0" borderId="65" applyAlignment="1" applyProtection="1" pivotButton="0" quotePrefix="0" xfId="0">
      <alignment horizontal="center" vertical="center"/>
      <protection locked="0" hidden="0"/>
    </xf>
    <xf numFmtId="0" fontId="8" fillId="3" borderId="66" applyAlignment="1" applyProtection="1" pivotButton="0" quotePrefix="0" xfId="0">
      <alignment horizontal="center" vertical="center"/>
      <protection locked="0" hidden="0"/>
    </xf>
    <xf numFmtId="0" fontId="8" fillId="3" borderId="65" applyAlignment="1" applyProtection="1" pivotButton="0" quotePrefix="0" xfId="0">
      <alignment horizontal="center" vertical="center"/>
      <protection locked="0" hidden="0"/>
    </xf>
    <xf numFmtId="0" fontId="8" fillId="0" borderId="12" applyAlignment="1" pivotButton="0" quotePrefix="0" xfId="0">
      <alignment horizontal="center" vertical="center"/>
    </xf>
    <xf numFmtId="0" fontId="8" fillId="0" borderId="17" applyAlignment="1" applyProtection="1" pivotButton="0" quotePrefix="0" xfId="0">
      <alignment horizontal="center" vertical="center"/>
      <protection locked="0" hidden="0"/>
    </xf>
    <xf numFmtId="3" fontId="4" fillId="0" borderId="0" applyAlignment="1" pivotButton="0" quotePrefix="0" xfId="0">
      <alignment vertical="center"/>
    </xf>
    <xf numFmtId="1" fontId="4" fillId="2" borderId="74" applyAlignment="1" applyProtection="1" pivotButton="0" quotePrefix="0" xfId="0">
      <alignment horizontal="center" vertical="center"/>
      <protection locked="0" hidden="0"/>
    </xf>
    <xf numFmtId="164" fontId="8" fillId="10" borderId="21" applyAlignment="1" pivotButton="0" quotePrefix="0" xfId="0">
      <alignment horizontal="center" vertical="center"/>
    </xf>
    <xf numFmtId="0" fontId="4" fillId="0" borderId="80" applyAlignment="1" applyProtection="1" pivotButton="0" quotePrefix="0" xfId="0">
      <alignment horizontal="right" vertical="center" indent="1"/>
      <protection locked="0" hidden="0"/>
    </xf>
    <xf numFmtId="0" fontId="4" fillId="0" borderId="82" applyAlignment="1" applyProtection="1" pivotButton="0" quotePrefix="0" xfId="0">
      <alignment horizontal="right" vertical="center" indent="1"/>
      <protection locked="0" hidden="0"/>
    </xf>
    <xf numFmtId="0" fontId="4" fillId="0" borderId="84" applyAlignment="1" applyProtection="1" pivotButton="0" quotePrefix="0" xfId="0">
      <alignment horizontal="right" vertical="center" indent="1"/>
      <protection locked="0" hidden="0"/>
    </xf>
    <xf numFmtId="167" fontId="4" fillId="2" borderId="73" applyAlignment="1" applyProtection="1" pivotButton="0" quotePrefix="0" xfId="2">
      <alignment horizontal="right" vertical="center" indent="1"/>
      <protection locked="0" hidden="0"/>
    </xf>
    <xf numFmtId="9" fontId="10" fillId="2" borderId="37" applyAlignment="1" applyProtection="1" pivotButton="0" quotePrefix="0" xfId="7">
      <alignment horizontal="center" vertical="center"/>
      <protection locked="0" hidden="0"/>
    </xf>
    <xf numFmtId="0" fontId="41" fillId="9" borderId="51" applyAlignment="1" applyProtection="1" pivotButton="0" quotePrefix="0" xfId="0">
      <alignment horizontal="center" vertical="center" wrapText="1"/>
      <protection locked="0" hidden="0"/>
    </xf>
    <xf numFmtId="0" fontId="41" fillId="9" borderId="41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38" fillId="0" borderId="0" applyAlignment="1" applyProtection="1" pivotButton="0" quotePrefix="0" xfId="1">
      <alignment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10" fillId="12" borderId="56" applyAlignment="1" applyProtection="1" pivotButton="0" quotePrefix="0" xfId="0">
      <alignment horizontal="center" vertical="center"/>
      <protection locked="0" hidden="0"/>
    </xf>
    <xf numFmtId="0" fontId="10" fillId="12" borderId="59" applyAlignment="1" applyProtection="1" pivotButton="0" quotePrefix="0" xfId="0">
      <alignment horizontal="center" vertical="center"/>
      <protection locked="0" hidden="0"/>
    </xf>
    <xf numFmtId="0" fontId="10" fillId="12" borderId="63" applyAlignment="1" applyProtection="1" pivotButton="0" quotePrefix="0" xfId="0">
      <alignment horizontal="center" vertical="center"/>
      <protection locked="0" hidden="0"/>
    </xf>
    <xf numFmtId="0" fontId="10" fillId="12" borderId="64" applyAlignment="1" applyProtection="1" pivotButton="0" quotePrefix="0" xfId="0">
      <alignment horizontal="center" vertical="center"/>
      <protection locked="0" hidden="0"/>
    </xf>
    <xf numFmtId="0" fontId="10" fillId="12" borderId="57" applyAlignment="1" applyProtection="1" pivotButton="0" quotePrefix="0" xfId="0">
      <alignment horizontal="center" vertical="center"/>
      <protection locked="0" hidden="0"/>
    </xf>
    <xf numFmtId="0" fontId="26" fillId="0" borderId="0" applyAlignment="1" pivotButton="0" quotePrefix="0" xfId="0">
      <alignment horizontal="center" vertical="center"/>
    </xf>
    <xf numFmtId="0" fontId="34" fillId="0" borderId="21" applyAlignment="1" pivotButton="0" quotePrefix="0" xfId="0">
      <alignment horizontal="center" vertical="center" wrapText="1"/>
    </xf>
    <xf numFmtId="0" fontId="34" fillId="0" borderId="21" applyAlignment="1" pivotButton="0" quotePrefix="0" xfId="0">
      <alignment horizontal="center" vertical="center"/>
    </xf>
    <xf numFmtId="0" fontId="35" fillId="0" borderId="21" applyAlignment="1" pivotButton="0" quotePrefix="0" xfId="0">
      <alignment horizontal="center" vertical="center" wrapText="1"/>
    </xf>
    <xf numFmtId="0" fontId="35" fillId="0" borderId="21" applyAlignment="1" pivotButton="0" quotePrefix="0" xfId="0">
      <alignment horizontal="center" vertical="center"/>
    </xf>
    <xf numFmtId="0" fontId="34" fillId="8" borderId="21" applyAlignment="1" pivotButton="0" quotePrefix="0" xfId="0">
      <alignment horizontal="center" vertical="center" wrapText="1"/>
    </xf>
    <xf numFmtId="0" fontId="34" fillId="8" borderId="21" applyAlignment="1" pivotButton="0" quotePrefix="0" xfId="0">
      <alignment horizontal="center" vertical="center"/>
    </xf>
    <xf numFmtId="0" fontId="42" fillId="5" borderId="21" applyAlignment="1" pivotButton="0" quotePrefix="0" xfId="0">
      <alignment horizontal="center" vertical="center" wrapText="1"/>
    </xf>
    <xf numFmtId="0" fontId="42" fillId="5" borderId="21" applyAlignment="1" pivotButton="0" quotePrefix="0" xfId="0">
      <alignment horizontal="center" vertical="center"/>
    </xf>
    <xf numFmtId="0" fontId="34" fillId="0" borderId="21" applyAlignment="1" pivotButton="0" quotePrefix="0" xfId="0">
      <alignment horizontal="left" vertical="center" wrapText="1"/>
    </xf>
    <xf numFmtId="0" fontId="34" fillId="8" borderId="21" applyAlignment="1" pivotButton="0" quotePrefix="0" xfId="0">
      <alignment horizontal="left" vertical="center" wrapText="1"/>
    </xf>
    <xf numFmtId="0" fontId="44" fillId="2" borderId="86" applyAlignment="1" pivotButton="0" quotePrefix="0" xfId="0">
      <alignment horizontal="left" wrapText="1"/>
    </xf>
    <xf numFmtId="0" fontId="44" fillId="2" borderId="87" applyAlignment="1" pivotButton="0" quotePrefix="0" xfId="0">
      <alignment horizontal="left" wrapText="1"/>
    </xf>
    <xf numFmtId="168" fontId="45" fillId="13" borderId="88" applyAlignment="1" pivotButton="0" quotePrefix="0" xfId="8">
      <alignment horizontal="right"/>
    </xf>
    <xf numFmtId="0" fontId="44" fillId="2" borderId="8" applyAlignment="1" pivotButton="0" quotePrefix="0" xfId="0">
      <alignment horizontal="left" wrapText="1"/>
    </xf>
    <xf numFmtId="0" fontId="44" fillId="2" borderId="4" applyAlignment="1" pivotButton="0" quotePrefix="0" xfId="0">
      <alignment horizontal="left" wrapText="1"/>
    </xf>
    <xf numFmtId="168" fontId="45" fillId="13" borderId="89" applyAlignment="1" pivotButton="0" quotePrefix="0" xfId="8">
      <alignment horizontal="right"/>
    </xf>
    <xf numFmtId="0" fontId="18" fillId="2" borderId="4" applyAlignment="1" pivotButton="0" quotePrefix="0" xfId="0">
      <alignment horizontal="left" wrapText="1"/>
    </xf>
    <xf numFmtId="0" fontId="44" fillId="2" borderId="90" applyAlignment="1" pivotButton="0" quotePrefix="0" xfId="0">
      <alignment horizontal="left" wrapText="1"/>
    </xf>
    <xf numFmtId="0" fontId="44" fillId="2" borderId="91" applyAlignment="1" pivotButton="0" quotePrefix="0" xfId="0">
      <alignment horizontal="left" wrapText="1"/>
    </xf>
    <xf numFmtId="168" fontId="45" fillId="13" borderId="92" applyAlignment="1" pivotButton="0" quotePrefix="0" xfId="8">
      <alignment horizontal="right"/>
    </xf>
    <xf numFmtId="0" fontId="44" fillId="2" borderId="93" applyAlignment="1" pivotButton="0" quotePrefix="0" xfId="0">
      <alignment horizontal="left" wrapText="1"/>
    </xf>
    <xf numFmtId="0" fontId="44" fillId="2" borderId="94" applyAlignment="1" pivotButton="0" quotePrefix="0" xfId="0">
      <alignment horizontal="left" wrapText="1"/>
    </xf>
    <xf numFmtId="0" fontId="44" fillId="2" borderId="12" applyAlignment="1" pivotButton="0" quotePrefix="0" xfId="0">
      <alignment horizontal="left" wrapText="1"/>
    </xf>
    <xf numFmtId="168" fontId="45" fillId="13" borderId="95" applyAlignment="1" pivotButton="0" quotePrefix="0" xfId="8">
      <alignment horizontal="right"/>
    </xf>
    <xf numFmtId="0" fontId="44" fillId="2" borderId="96" applyAlignment="1" pivotButton="0" quotePrefix="0" xfId="0">
      <alignment horizontal="left" wrapText="1"/>
    </xf>
    <xf numFmtId="0" fontId="44" fillId="2" borderId="97" applyAlignment="1" pivotButton="0" quotePrefix="0" xfId="0">
      <alignment horizontal="left" wrapText="1"/>
    </xf>
    <xf numFmtId="0" fontId="44" fillId="2" borderId="98" applyAlignment="1" pivotButton="0" quotePrefix="0" xfId="0">
      <alignment horizontal="left" wrapText="1"/>
    </xf>
    <xf numFmtId="0" fontId="44" fillId="2" borderId="99" applyAlignment="1" pivotButton="0" quotePrefix="0" xfId="0">
      <alignment horizontal="left" wrapText="1"/>
    </xf>
    <xf numFmtId="0" fontId="44" fillId="2" borderId="100" applyAlignment="1" pivotButton="0" quotePrefix="0" xfId="0">
      <alignment horizontal="left" wrapText="1"/>
    </xf>
    <xf numFmtId="0" fontId="44" fillId="2" borderId="101" applyAlignment="1" pivotButton="0" quotePrefix="0" xfId="0">
      <alignment horizontal="left" wrapText="1"/>
    </xf>
    <xf numFmtId="168" fontId="45" fillId="13" borderId="102" applyAlignment="1" pivotButton="0" quotePrefix="0" xfId="8">
      <alignment horizontal="right"/>
    </xf>
    <xf numFmtId="0" fontId="44" fillId="2" borderId="13" applyAlignment="1" pivotButton="0" quotePrefix="0" xfId="0">
      <alignment horizontal="left" wrapText="1"/>
    </xf>
    <xf numFmtId="0" fontId="18" fillId="2" borderId="10" applyAlignment="1" pivotButton="0" quotePrefix="0" xfId="0">
      <alignment horizontal="left" wrapText="1"/>
    </xf>
    <xf numFmtId="0" fontId="44" fillId="2" borderId="10" applyAlignment="1" pivotButton="0" quotePrefix="0" xfId="0">
      <alignment horizontal="left" wrapText="1"/>
    </xf>
    <xf numFmtId="168" fontId="45" fillId="13" borderId="103" applyAlignment="1" pivotButton="0" quotePrefix="0" xfId="8">
      <alignment horizontal="right"/>
    </xf>
    <xf numFmtId="168" fontId="45" fillId="13" borderId="87" applyAlignment="1" pivotButton="0" quotePrefix="0" xfId="8">
      <alignment horizontal="right"/>
    </xf>
    <xf numFmtId="168" fontId="45" fillId="13" borderId="4" applyAlignment="1" pivotButton="0" quotePrefix="0" xfId="8">
      <alignment horizontal="right"/>
    </xf>
    <xf numFmtId="168" fontId="45" fillId="13" borderId="91" applyAlignment="1" pivotButton="0" quotePrefix="0" xfId="8">
      <alignment horizontal="right"/>
    </xf>
    <xf numFmtId="168" fontId="45" fillId="14" borderId="4" applyAlignment="1" pivotButton="0" quotePrefix="0" xfId="8">
      <alignment horizontal="right"/>
    </xf>
    <xf numFmtId="0" fontId="46" fillId="14" borderId="4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0" fontId="46" fillId="0" borderId="4" applyAlignment="1" pivotButton="0" quotePrefix="0" xfId="0">
      <alignment horizontal="center" vertical="center"/>
    </xf>
    <xf numFmtId="0" fontId="25" fillId="14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34" fillId="0" borderId="109" applyAlignment="1" pivotButton="0" quotePrefix="0" xfId="0">
      <alignment horizontal="left" vertical="center" wrapText="1"/>
    </xf>
    <xf numFmtId="0" fontId="34" fillId="0" borderId="109" applyAlignment="1" pivotButton="0" quotePrefix="0" xfId="0">
      <alignment horizontal="center" vertical="center" wrapText="1"/>
    </xf>
    <xf numFmtId="0" fontId="25" fillId="15" borderId="0" applyAlignment="1" pivotButton="0" quotePrefix="0" xfId="0">
      <alignment horizontal="center" vertical="center"/>
    </xf>
    <xf numFmtId="0" fontId="44" fillId="0" borderId="8" applyAlignment="1" pivotButton="0" quotePrefix="0" xfId="0">
      <alignment horizontal="left" wrapText="1"/>
    </xf>
    <xf numFmtId="0" fontId="44" fillId="0" borderId="4" applyAlignment="1" pivotButton="0" quotePrefix="0" xfId="0">
      <alignment horizontal="left" wrapText="1"/>
    </xf>
    <xf numFmtId="168" fontId="45" fillId="0" borderId="4" applyAlignment="1" pivotButton="0" quotePrefix="0" xfId="8">
      <alignment horizontal="right"/>
    </xf>
    <xf numFmtId="0" fontId="47" fillId="0" borderId="4" applyAlignment="1" pivotButton="0" quotePrefix="0" xfId="0">
      <alignment horizontal="center" vertical="center"/>
    </xf>
    <xf numFmtId="0" fontId="44" fillId="2" borderId="4" applyAlignment="1" pivotButton="0" quotePrefix="0" xfId="0">
      <alignment horizontal="center" wrapText="1"/>
    </xf>
    <xf numFmtId="0" fontId="25" fillId="0" borderId="89" applyAlignment="1" pivotButton="0" quotePrefix="0" xfId="0">
      <alignment horizontal="center"/>
    </xf>
    <xf numFmtId="0" fontId="44" fillId="2" borderId="0" applyAlignment="1" pivotButton="0" quotePrefix="0" xfId="0">
      <alignment horizontal="left" wrapText="1"/>
    </xf>
    <xf numFmtId="0" fontId="44" fillId="2" borderId="115" applyAlignment="1" pivotButton="0" quotePrefix="0" xfId="0">
      <alignment horizontal="left" wrapText="1"/>
    </xf>
    <xf numFmtId="0" fontId="44" fillId="2" borderId="116" applyAlignment="1" pivotButton="0" quotePrefix="0" xfId="0">
      <alignment horizontal="left" wrapText="1"/>
    </xf>
    <xf numFmtId="168" fontId="45" fillId="13" borderId="117" applyAlignment="1" pivotButton="0" quotePrefix="0" xfId="8">
      <alignment horizontal="right"/>
    </xf>
    <xf numFmtId="0" fontId="48" fillId="0" borderId="4" applyAlignment="1" pivotButton="0" quotePrefix="0" xfId="0">
      <alignment horizontal="center" vertical="center"/>
    </xf>
    <xf numFmtId="0" fontId="44" fillId="2" borderId="87" applyAlignment="1" pivotButton="0" quotePrefix="0" xfId="0">
      <alignment horizontal="center" wrapText="1"/>
    </xf>
    <xf numFmtId="0" fontId="18" fillId="2" borderId="4" applyAlignment="1" pivotButton="0" quotePrefix="0" xfId="0">
      <alignment horizontal="center" wrapText="1"/>
    </xf>
    <xf numFmtId="0" fontId="44" fillId="2" borderId="91" applyAlignment="1" pivotButton="0" quotePrefix="0" xfId="0">
      <alignment horizontal="center" wrapText="1"/>
    </xf>
    <xf numFmtId="0" fontId="44" fillId="2" borderId="12" applyAlignment="1" pivotButton="0" quotePrefix="0" xfId="0">
      <alignment horizontal="center" wrapText="1"/>
    </xf>
    <xf numFmtId="0" fontId="44" fillId="14" borderId="4" applyAlignment="1" pivotButton="0" quotePrefix="0" xfId="0">
      <alignment horizontal="center" wrapText="1"/>
    </xf>
    <xf numFmtId="0" fontId="49" fillId="2" borderId="29" applyAlignment="1" applyProtection="1" pivotButton="0" quotePrefix="0" xfId="0">
      <alignment vertical="center"/>
      <protection locked="0" hidden="0"/>
    </xf>
    <xf numFmtId="0" fontId="49" fillId="2" borderId="35" applyAlignment="1" applyProtection="1" pivotButton="0" quotePrefix="0" xfId="0">
      <alignment vertical="center"/>
      <protection locked="0" hidden="0"/>
    </xf>
    <xf numFmtId="0" fontId="7" fillId="12" borderId="55" applyAlignment="1" applyProtection="1" pivotButton="0" quotePrefix="0" xfId="0">
      <alignment horizontal="center" vertical="center"/>
      <protection locked="0" hidden="0"/>
    </xf>
    <xf numFmtId="0" fontId="50" fillId="2" borderId="10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9" fillId="0" borderId="0" applyAlignment="1" applyProtection="1" pivotButton="0" quotePrefix="0" xfId="0">
      <alignment vertical="center"/>
      <protection locked="0" hidden="0"/>
    </xf>
    <xf numFmtId="9" fontId="7" fillId="0" borderId="52" applyAlignment="1" applyProtection="1" pivotButton="0" quotePrefix="0" xfId="7">
      <alignment horizontal="center" vertical="center"/>
      <protection locked="0" hidden="0"/>
    </xf>
    <xf numFmtId="0" fontId="51" fillId="0" borderId="21" applyAlignment="1" pivotButton="0" quotePrefix="0" xfId="0">
      <alignment horizontal="center" vertical="center"/>
    </xf>
    <xf numFmtId="0" fontId="51" fillId="0" borderId="60" applyAlignment="1" pivotButton="0" quotePrefix="0" xfId="0">
      <alignment horizontal="center" vertical="center"/>
    </xf>
    <xf numFmtId="0" fontId="52" fillId="0" borderId="52" applyAlignment="1" pivotButton="0" quotePrefix="0" xfId="0">
      <alignment horizontal="center" vertical="center"/>
    </xf>
    <xf numFmtId="0" fontId="52" fillId="0" borderId="51" applyAlignment="1" pivotButton="0" quotePrefix="0" xfId="0">
      <alignment horizontal="center" vertical="center"/>
    </xf>
    <xf numFmtId="1" fontId="51" fillId="0" borderId="21" applyAlignment="1" pivotButton="0" quotePrefix="0" xfId="0">
      <alignment horizontal="center" vertical="center"/>
    </xf>
    <xf numFmtId="0" fontId="0" fillId="16" borderId="0" pivotButton="0" quotePrefix="0" xfId="0"/>
    <xf numFmtId="0" fontId="53" fillId="16" borderId="0" applyAlignment="1" pivotButton="0" quotePrefix="0" xfId="0">
      <alignment vertical="center" wrapText="1"/>
    </xf>
    <xf numFmtId="0" fontId="56" fillId="16" borderId="118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57" fillId="0" borderId="118" applyAlignment="1" pivotButton="0" quotePrefix="0" xfId="0">
      <alignment horizontal="center" vertical="center"/>
    </xf>
    <xf numFmtId="0" fontId="56" fillId="16" borderId="119" applyAlignment="1" pivotButton="0" quotePrefix="0" xfId="0">
      <alignment horizontal="center" vertical="center"/>
    </xf>
    <xf numFmtId="0" fontId="57" fillId="0" borderId="52" applyAlignment="1" pivotButton="0" quotePrefix="0" xfId="0">
      <alignment horizontal="center" vertical="center"/>
    </xf>
    <xf numFmtId="0" fontId="51" fillId="0" borderId="118" applyAlignment="1" pivotButton="0" quotePrefix="0" xfId="0">
      <alignment horizontal="center" vertical="center"/>
    </xf>
    <xf numFmtId="0" fontId="56" fillId="16" borderId="21" applyAlignment="1" pivotButton="0" quotePrefix="0" xfId="0">
      <alignment horizontal="center" vertical="center"/>
    </xf>
    <xf numFmtId="0" fontId="56" fillId="16" borderId="60" applyAlignment="1" pivotButton="0" quotePrefix="0" xfId="0">
      <alignment horizontal="center" vertical="center"/>
    </xf>
    <xf numFmtId="0" fontId="51" fillId="0" borderId="119" applyAlignment="1" pivotButton="0" quotePrefix="0" xfId="0">
      <alignment horizontal="center" vertical="center"/>
    </xf>
    <xf numFmtId="0" fontId="25" fillId="0" borderId="21" applyAlignment="1" pivotButton="0" quotePrefix="0" xfId="0">
      <alignment horizontal="center"/>
    </xf>
    <xf numFmtId="1" fontId="51" fillId="0" borderId="4" applyAlignment="1" pivotButton="0" quotePrefix="0" xfId="0">
      <alignment horizontal="center" vertical="center"/>
    </xf>
    <xf numFmtId="0" fontId="25" fillId="0" borderId="109" applyAlignment="1" pivotButton="0" quotePrefix="0" xfId="0">
      <alignment horizontal="center"/>
    </xf>
    <xf numFmtId="0" fontId="26" fillId="0" borderId="21" applyAlignment="1" pivotButton="0" quotePrefix="0" xfId="0">
      <alignment horizontal="center" vertical="center"/>
    </xf>
    <xf numFmtId="0" fontId="57" fillId="0" borderId="7" applyAlignment="1" pivotButton="0" quotePrefix="0" xfId="0">
      <alignment horizontal="center" vertical="center"/>
    </xf>
    <xf numFmtId="1" fontId="57" fillId="0" borderId="6" applyAlignment="1" pivotButton="0" quotePrefix="0" xfId="0">
      <alignment horizontal="center"/>
    </xf>
    <xf numFmtId="1" fontId="57" fillId="0" borderId="113" applyAlignment="1" pivotButton="0" quotePrefix="0" xfId="0">
      <alignment horizontal="center"/>
    </xf>
    <xf numFmtId="0" fontId="57" fillId="0" borderId="6" applyAlignment="1" pivotButton="0" quotePrefix="0" xfId="0">
      <alignment horizontal="center" vertical="center"/>
    </xf>
    <xf numFmtId="0" fontId="31" fillId="0" borderId="6" applyAlignment="1" pivotButton="0" quotePrefix="0" xfId="0">
      <alignment horizontal="center" vertical="center"/>
    </xf>
    <xf numFmtId="1" fontId="57" fillId="0" borderId="4" applyAlignment="1" pivotButton="0" quotePrefix="0" xfId="0">
      <alignment horizontal="center"/>
    </xf>
    <xf numFmtId="0" fontId="57" fillId="0" borderId="4" applyAlignment="1" pivotButton="0" quotePrefix="0" xfId="0">
      <alignment horizontal="center" vertical="center"/>
    </xf>
    <xf numFmtId="1" fontId="57" fillId="0" borderId="0" applyAlignment="1" pivotButton="0" quotePrefix="0" xfId="0">
      <alignment horizontal="center"/>
    </xf>
    <xf numFmtId="0" fontId="58" fillId="5" borderId="21" applyAlignment="1" pivotButton="0" quotePrefix="0" xfId="0">
      <alignment horizontal="center" wrapText="1"/>
    </xf>
    <xf numFmtId="0" fontId="57" fillId="0" borderId="21" applyAlignment="1" pivotButton="0" quotePrefix="0" xfId="0">
      <alignment horizontal="center" wrapText="1"/>
    </xf>
    <xf numFmtId="1" fontId="57" fillId="0" borderId="21" applyAlignment="1" pivotButton="0" quotePrefix="0" xfId="0">
      <alignment horizontal="center"/>
    </xf>
    <xf numFmtId="0" fontId="54" fillId="0" borderId="21" applyAlignment="1" pivotButton="0" quotePrefix="0" xfId="0">
      <alignment horizontal="center" wrapText="1"/>
    </xf>
    <xf numFmtId="0" fontId="57" fillId="0" borderId="21" applyAlignment="1" pivotButton="0" quotePrefix="0" xfId="0">
      <alignment horizontal="center"/>
    </xf>
    <xf numFmtId="0" fontId="57" fillId="8" borderId="21" applyAlignment="1" pivotButton="0" quotePrefix="0" xfId="0">
      <alignment horizontal="center" wrapText="1"/>
    </xf>
    <xf numFmtId="1" fontId="57" fillId="8" borderId="21" applyAlignment="1" pivotButton="0" quotePrefix="0" xfId="0">
      <alignment horizontal="center"/>
    </xf>
    <xf numFmtId="0" fontId="59" fillId="2" borderId="104" applyAlignment="1" pivotButton="0" quotePrefix="0" xfId="0">
      <alignment horizontal="center" wrapText="1"/>
    </xf>
    <xf numFmtId="0" fontId="59" fillId="2" borderId="7" applyAlignment="1" pivotButton="0" quotePrefix="0" xfId="0">
      <alignment horizontal="center" wrapText="1"/>
    </xf>
    <xf numFmtId="0" fontId="59" fillId="2" borderId="105" applyAlignment="1" pivotButton="0" quotePrefix="0" xfId="0">
      <alignment horizontal="center" wrapText="1"/>
    </xf>
    <xf numFmtId="0" fontId="59" fillId="2" borderId="106" applyAlignment="1" pivotButton="0" quotePrefix="0" xfId="0">
      <alignment horizontal="center" wrapText="1"/>
    </xf>
    <xf numFmtId="0" fontId="59" fillId="2" borderId="0" applyAlignment="1" pivotButton="0" quotePrefix="0" xfId="0">
      <alignment horizontal="center" wrapText="1"/>
    </xf>
    <xf numFmtId="0" fontId="59" fillId="2" borderId="107" applyAlignment="1" pivotButton="0" quotePrefix="0" xfId="0">
      <alignment horizontal="center" wrapText="1"/>
    </xf>
    <xf numFmtId="0" fontId="59" fillId="2" borderId="108" applyAlignment="1" pivotButton="0" quotePrefix="0" xfId="0">
      <alignment horizontal="center" wrapText="1"/>
    </xf>
    <xf numFmtId="0" fontId="59" fillId="2" borderId="14" applyAlignment="1" pivotButton="0" quotePrefix="0" xfId="0">
      <alignment horizontal="center" wrapText="1"/>
    </xf>
    <xf numFmtId="0" fontId="59" fillId="2" borderId="110" applyAlignment="1" pivotButton="0" quotePrefix="0" xfId="0">
      <alignment horizontal="center" wrapText="1"/>
    </xf>
    <xf numFmtId="0" fontId="59" fillId="2" borderId="111" applyAlignment="1" pivotButton="0" quotePrefix="0" xfId="0">
      <alignment horizontal="center" wrapText="1"/>
    </xf>
    <xf numFmtId="0" fontId="59" fillId="2" borderId="112" applyAlignment="1" pivotButton="0" quotePrefix="0" xfId="0">
      <alignment horizontal="center" wrapText="1"/>
    </xf>
    <xf numFmtId="0" fontId="59" fillId="2" borderId="113" applyAlignment="1" pivotButton="0" quotePrefix="0" xfId="0">
      <alignment horizontal="center" wrapText="1"/>
    </xf>
    <xf numFmtId="0" fontId="59" fillId="2" borderId="6" applyAlignment="1" pivotButton="0" quotePrefix="0" xfId="0">
      <alignment horizontal="center" wrapText="1"/>
    </xf>
    <xf numFmtId="0" fontId="59" fillId="14" borderId="6" applyAlignment="1" pivotButton="0" quotePrefix="0" xfId="0">
      <alignment horizontal="center" wrapText="1"/>
    </xf>
    <xf numFmtId="0" fontId="59" fillId="14" borderId="14" applyAlignment="1" pivotButton="0" quotePrefix="0" xfId="0">
      <alignment horizontal="center" wrapText="1"/>
    </xf>
    <xf numFmtId="0" fontId="59" fillId="2" borderId="114" applyAlignment="1" pivotButton="0" quotePrefix="0" xfId="0">
      <alignment horizontal="center" wrapText="1"/>
    </xf>
    <xf numFmtId="0" fontId="59" fillId="2" borderId="4" applyAlignment="1" pivotButton="0" quotePrefix="0" xfId="0">
      <alignment horizontal="center" wrapText="1"/>
    </xf>
    <xf numFmtId="1" fontId="57" fillId="0" borderId="118" applyAlignment="1" pivotButton="0" quotePrefix="0" xfId="0">
      <alignment horizontal="center"/>
    </xf>
    <xf numFmtId="0" fontId="25" fillId="0" borderId="118" applyAlignment="1" pivotButton="0" quotePrefix="0" xfId="0">
      <alignment horizontal="center" vertical="center"/>
    </xf>
    <xf numFmtId="0" fontId="25" fillId="0" borderId="119" applyAlignment="1" pivotButton="0" quotePrefix="0" xfId="0">
      <alignment horizontal="center" vertical="center"/>
    </xf>
    <xf numFmtId="0" fontId="51" fillId="0" borderId="4" applyAlignment="1" pivotButton="0" quotePrefix="0" xfId="0">
      <alignment horizontal="center" vertical="center"/>
    </xf>
    <xf numFmtId="0" fontId="56" fillId="16" borderId="4" applyAlignment="1" pivotButton="0" quotePrefix="0" xfId="0">
      <alignment horizontal="center" vertical="center"/>
    </xf>
    <xf numFmtId="0" fontId="57" fillId="17" borderId="118" applyAlignment="1" pivotButton="0" quotePrefix="0" xfId="0">
      <alignment horizontal="center" vertical="center"/>
    </xf>
    <xf numFmtId="0" fontId="51" fillId="17" borderId="118" applyAlignment="1" pivotButton="0" quotePrefix="0" xfId="0">
      <alignment horizontal="center" vertical="center"/>
    </xf>
    <xf numFmtId="0" fontId="51" fillId="17" borderId="119" applyAlignment="1" pivotButton="0" quotePrefix="0" xfId="0">
      <alignment horizontal="center" vertical="center"/>
    </xf>
    <xf numFmtId="1" fontId="51" fillId="17" borderId="4" applyAlignment="1" pivotButton="0" quotePrefix="0" xfId="0">
      <alignment horizontal="center" vertical="center"/>
    </xf>
    <xf numFmtId="0" fontId="14" fillId="0" borderId="120" applyAlignment="1" applyProtection="1" pivotButton="0" quotePrefix="0" xfId="0">
      <alignment vertical="center"/>
      <protection locked="0" hidden="0"/>
    </xf>
    <xf numFmtId="0" fontId="3" fillId="0" borderId="121" applyAlignment="1" applyProtection="1" pivotButton="0" quotePrefix="0" xfId="0">
      <alignment vertical="center"/>
      <protection locked="0" hidden="0"/>
    </xf>
    <xf numFmtId="0" fontId="30" fillId="0" borderId="4" applyAlignment="1" pivotButton="0" quotePrefix="0" xfId="0">
      <alignment horizontal="center" vertical="center"/>
    </xf>
    <xf numFmtId="0" fontId="61" fillId="2" borderId="87" applyAlignment="1" pivotButton="0" quotePrefix="0" xfId="0">
      <alignment horizontal="left" vertical="center"/>
    </xf>
    <xf numFmtId="0" fontId="61" fillId="2" borderId="87" applyAlignment="1" pivotButton="0" quotePrefix="0" xfId="0">
      <alignment horizontal="right" vertical="center"/>
    </xf>
    <xf numFmtId="0" fontId="62" fillId="2" borderId="87" applyAlignment="1" pivotButton="0" quotePrefix="0" xfId="0">
      <alignment horizontal="center" vertical="center"/>
    </xf>
    <xf numFmtId="0" fontId="62" fillId="2" borderId="4" applyAlignment="1" pivotButton="0" quotePrefix="0" xfId="0">
      <alignment horizontal="center" vertical="center"/>
    </xf>
    <xf numFmtId="0" fontId="61" fillId="2" borderId="4" applyAlignment="1" pivotButton="0" quotePrefix="0" xfId="0">
      <alignment horizontal="left" vertical="center"/>
    </xf>
    <xf numFmtId="168" fontId="0" fillId="2" borderId="87" pivotButton="0" quotePrefix="0" xfId="8"/>
    <xf numFmtId="168" fontId="0" fillId="2" borderId="4" pivotButton="0" quotePrefix="0" xfId="8"/>
    <xf numFmtId="0" fontId="63" fillId="2" borderId="87" applyAlignment="1" pivotButton="0" quotePrefix="0" xfId="0">
      <alignment horizontal="left" vertical="center"/>
    </xf>
    <xf numFmtId="0" fontId="64" fillId="2" borderId="87" applyAlignment="1" pivotButton="0" quotePrefix="0" xfId="0">
      <alignment horizontal="left" vertical="center"/>
    </xf>
    <xf numFmtId="168" fontId="0" fillId="0" borderId="0" applyAlignment="1" pivotButton="0" quotePrefix="0" xfId="8">
      <alignment horizontal="center"/>
    </xf>
    <xf numFmtId="0" fontId="0" fillId="0" borderId="0" applyAlignment="1" pivotButton="0" quotePrefix="0" xfId="0">
      <alignment horizontal="right"/>
    </xf>
    <xf numFmtId="0" fontId="61" fillId="2" borderId="87" applyAlignment="1" pivotButton="0" quotePrefix="0" xfId="0">
      <alignment vertical="center"/>
    </xf>
    <xf numFmtId="3" fontId="10" fillId="11" borderId="62" applyAlignment="1" pivotButton="0" quotePrefix="0" xfId="0">
      <alignment horizontal="center" vertical="center"/>
    </xf>
    <xf numFmtId="3" fontId="10" fillId="11" borderId="21" applyAlignment="1" pivotButton="0" quotePrefix="0" xfId="0">
      <alignment horizontal="center" vertical="center"/>
    </xf>
    <xf numFmtId="1" fontId="25" fillId="0" borderId="4" applyAlignment="1" pivotButton="0" quotePrefix="0" xfId="0">
      <alignment horizontal="center"/>
    </xf>
    <xf numFmtId="0" fontId="25" fillId="0" borderId="52" applyAlignment="1" pivotButton="0" quotePrefix="0" xfId="0">
      <alignment horizontal="center" vertical="center"/>
    </xf>
    <xf numFmtId="1" fontId="25" fillId="0" borderId="0" applyAlignment="1" pivotButton="0" quotePrefix="0" xfId="0">
      <alignment horizontal="center"/>
    </xf>
    <xf numFmtId="0" fontId="39" fillId="0" borderId="0" applyAlignment="1" pivotButton="0" quotePrefix="0" xfId="0">
      <alignment vertical="center"/>
    </xf>
    <xf numFmtId="0" fontId="39" fillId="0" borderId="47" applyAlignment="1" pivotButton="0" quotePrefix="0" xfId="0">
      <alignment vertical="center"/>
    </xf>
    <xf numFmtId="0" fontId="3" fillId="2" borderId="38" applyAlignment="1" applyProtection="1" pivotButton="0" quotePrefix="0" xfId="0">
      <alignment vertical="center"/>
      <protection locked="0" hidden="0"/>
    </xf>
    <xf numFmtId="0" fontId="3" fillId="2" borderId="48" applyAlignment="1" applyProtection="1" pivotButton="0" quotePrefix="0" xfId="0">
      <alignment vertical="center"/>
      <protection locked="0" hidden="0"/>
    </xf>
    <xf numFmtId="0" fontId="7" fillId="2" borderId="0" applyAlignment="1" applyProtection="1" pivotButton="0" quotePrefix="0" xfId="0">
      <alignment vertical="center"/>
      <protection locked="0" hidden="0"/>
    </xf>
    <xf numFmtId="0" fontId="7" fillId="2" borderId="47" applyAlignment="1" applyProtection="1" pivotButton="0" quotePrefix="0" xfId="0">
      <alignment vertical="center"/>
      <protection locked="0" hidden="0"/>
    </xf>
    <xf numFmtId="0" fontId="22" fillId="0" borderId="53" applyAlignment="1" applyProtection="1" pivotButton="0" quotePrefix="0" xfId="0">
      <alignment vertical="center"/>
      <protection locked="0" hidden="0"/>
    </xf>
    <xf numFmtId="0" fontId="22" fillId="0" borderId="54" applyAlignment="1" applyProtection="1" pivotButton="0" quotePrefix="0" xfId="0">
      <alignment vertical="center"/>
      <protection locked="0" hidden="0"/>
    </xf>
    <xf numFmtId="0" fontId="5" fillId="0" borderId="68" applyAlignment="1" applyProtection="1" pivotButton="0" quotePrefix="0" xfId="0">
      <alignment vertical="center"/>
      <protection locked="0" hidden="0"/>
    </xf>
    <xf numFmtId="0" fontId="5" fillId="0" borderId="69" applyAlignment="1" applyProtection="1" pivotButton="0" quotePrefix="0" xfId="0">
      <alignment vertical="center"/>
      <protection locked="0" hidden="0"/>
    </xf>
    <xf numFmtId="0" fontId="5" fillId="0" borderId="70" applyAlignment="1" applyProtection="1" pivotButton="0" quotePrefix="0" xfId="0">
      <alignment vertical="center"/>
      <protection locked="0" hidden="0"/>
    </xf>
    <xf numFmtId="0" fontId="10" fillId="0" borderId="77" applyAlignment="1" pivotButton="0" quotePrefix="0" xfId="0">
      <alignment vertical="center"/>
    </xf>
    <xf numFmtId="0" fontId="10" fillId="0" borderId="78" applyAlignment="1" pivotButton="0" quotePrefix="0" xfId="0">
      <alignment vertical="center"/>
    </xf>
    <xf numFmtId="0" fontId="10" fillId="0" borderId="79" applyAlignment="1" pivotButton="0" quotePrefix="0" xfId="0">
      <alignment vertical="center"/>
    </xf>
    <xf numFmtId="0" fontId="4" fillId="0" borderId="67" applyAlignment="1" applyProtection="1" pivotButton="0" quotePrefix="0" xfId="0">
      <alignment vertical="center"/>
      <protection locked="0" hidden="0"/>
    </xf>
    <xf numFmtId="0" fontId="4" fillId="0" borderId="76" applyAlignment="1" applyProtection="1" pivotButton="0" quotePrefix="0" xfId="0">
      <alignment vertical="center"/>
      <protection locked="0" hidden="0"/>
    </xf>
    <xf numFmtId="0" fontId="5" fillId="0" borderId="67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76" applyAlignment="1" pivotButton="0" quotePrefix="0" xfId="0">
      <alignment vertical="center"/>
    </xf>
    <xf numFmtId="1" fontId="25" fillId="18" borderId="0" applyAlignment="1" pivotButton="0" quotePrefix="0" xfId="0">
      <alignment horizontal="center"/>
    </xf>
    <xf numFmtId="0" fontId="25" fillId="18" borderId="52" applyAlignment="1" pivotButton="0" quotePrefix="0" xfId="0">
      <alignment horizontal="center" vertical="center"/>
    </xf>
    <xf numFmtId="1" fontId="25" fillId="19" borderId="0" applyAlignment="1" pivotButton="0" quotePrefix="0" xfId="0">
      <alignment horizontal="center"/>
    </xf>
    <xf numFmtId="0" fontId="57" fillId="0" borderId="0" applyAlignment="1" pivotButton="0" quotePrefix="0" xfId="0">
      <alignment horizontal="center"/>
    </xf>
    <xf numFmtId="0" fontId="30" fillId="19" borderId="4" applyAlignment="1" pivotButton="0" quotePrefix="0" xfId="0">
      <alignment horizontal="center" vertical="center"/>
    </xf>
    <xf numFmtId="1" fontId="49" fillId="2" borderId="29" applyAlignment="1" applyProtection="1" pivotButton="0" quotePrefix="0" xfId="0">
      <alignment vertical="center"/>
      <protection locked="0" hidden="0"/>
    </xf>
    <xf numFmtId="1" fontId="49" fillId="2" borderId="35" applyAlignment="1" applyProtection="1" pivotButton="0" quotePrefix="0" xfId="0">
      <alignment vertical="center"/>
      <protection locked="0" hidden="0"/>
    </xf>
    <xf numFmtId="1" fontId="22" fillId="0" borderId="122" applyAlignment="1" applyProtection="1" pivotButton="0" quotePrefix="0" xfId="0">
      <alignment vertical="center"/>
      <protection locked="0" hidden="0"/>
    </xf>
    <xf numFmtId="1" fontId="7" fillId="12" borderId="61" applyAlignment="1" applyProtection="1" pivotButton="0" quotePrefix="0" xfId="0">
      <alignment horizontal="center" vertical="center"/>
      <protection locked="0" hidden="0"/>
    </xf>
    <xf numFmtId="1" fontId="8" fillId="0" borderId="21" applyAlignment="1" pivotButton="0" quotePrefix="0" xfId="0">
      <alignment horizontal="center" vertical="center"/>
    </xf>
    <xf numFmtId="1" fontId="50" fillId="2" borderId="10" applyAlignment="1" pivotButton="0" quotePrefix="0" xfId="0">
      <alignment horizontal="center" vertical="center"/>
    </xf>
    <xf numFmtId="1" fontId="50" fillId="2" borderId="4" applyAlignment="1" pivotButton="0" quotePrefix="0" xfId="0">
      <alignment horizontal="center" vertical="center"/>
    </xf>
    <xf numFmtId="1" fontId="50" fillId="2" borderId="12" applyAlignment="1" pivotButton="0" quotePrefix="0" xfId="0">
      <alignment horizontal="center" vertical="center"/>
    </xf>
    <xf numFmtId="1" fontId="4" fillId="0" borderId="67" applyAlignment="1" applyProtection="1" pivotButton="0" quotePrefix="0" xfId="0">
      <alignment vertical="center"/>
      <protection locked="0" hidden="0"/>
    </xf>
    <xf numFmtId="1" fontId="5" fillId="0" borderId="67" applyAlignment="1" pivotButton="0" quotePrefix="0" xfId="0">
      <alignment vertical="center"/>
    </xf>
    <xf numFmtId="1" fontId="5" fillId="0" borderId="68" applyAlignment="1" applyProtection="1" pivotButton="0" quotePrefix="0" xfId="0">
      <alignment vertical="center"/>
      <protection locked="0" hidden="0"/>
    </xf>
    <xf numFmtId="1" fontId="49" fillId="0" borderId="0" applyAlignment="1" applyProtection="1" pivotButton="0" quotePrefix="0" xfId="0">
      <alignment vertical="center"/>
      <protection locked="0" hidden="0"/>
    </xf>
    <xf numFmtId="0" fontId="8" fillId="4" borderId="4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76" applyAlignment="1" pivotButton="0" quotePrefix="0" xfId="0">
      <alignment vertical="center"/>
    </xf>
    <xf numFmtId="3" fontId="10" fillId="11" borderId="0" applyAlignment="1" pivotButton="0" quotePrefix="0" xfId="0">
      <alignment horizontal="center" vertical="center"/>
    </xf>
    <xf numFmtId="3" fontId="10" fillId="11" borderId="0" applyAlignment="1" pivotButton="0" quotePrefix="0" xfId="0">
      <alignment horizontal="right" vertical="center"/>
    </xf>
    <xf numFmtId="9" fontId="4" fillId="0" borderId="123" applyAlignment="1" applyProtection="1" pivotButton="0" quotePrefix="0" xfId="7">
      <alignment horizontal="right" vertical="center" indent="1"/>
      <protection locked="0" hidden="0"/>
    </xf>
    <xf numFmtId="165" fontId="40" fillId="0" borderId="81" applyAlignment="1" pivotButton="0" quotePrefix="0" xfId="3">
      <alignment horizontal="right" vertical="center"/>
    </xf>
    <xf numFmtId="165" fontId="40" fillId="0" borderId="125" applyAlignment="1" pivotButton="0" quotePrefix="0" xfId="3">
      <alignment horizontal="right" vertical="center"/>
    </xf>
    <xf numFmtId="165" fontId="40" fillId="0" borderId="124" applyAlignment="1" pivotButton="0" quotePrefix="0" xfId="3">
      <alignment horizontal="right" vertical="center"/>
    </xf>
    <xf numFmtId="165" fontId="40" fillId="0" borderId="83" applyAlignment="1" pivotButton="0" quotePrefix="0" xfId="3">
      <alignment horizontal="right" vertical="center"/>
    </xf>
    <xf numFmtId="165" fontId="40" fillId="0" borderId="85" applyAlignment="1" pivotButton="0" quotePrefix="0" xfId="3">
      <alignment horizontal="right" vertical="center"/>
    </xf>
    <xf numFmtId="0" fontId="65" fillId="20" borderId="4" applyAlignment="1" pivotButton="0" quotePrefix="0" xfId="0">
      <alignment horizontal="center"/>
    </xf>
    <xf numFmtId="0" fontId="65" fillId="20" borderId="4" pivotButton="0" quotePrefix="0" xfId="0"/>
    <xf numFmtId="0" fontId="65" fillId="20" borderId="4" applyAlignment="1" pivotButton="0" quotePrefix="0" xfId="0">
      <alignment horizontal="center" vertical="center"/>
    </xf>
    <xf numFmtId="0" fontId="65" fillId="0" borderId="4" applyAlignment="1" pivotButton="0" quotePrefix="0" xfId="0">
      <alignment horizontal="center"/>
    </xf>
    <xf numFmtId="0" fontId="65" fillId="0" borderId="4" pivotButton="0" quotePrefix="0" xfId="0"/>
    <xf numFmtId="0" fontId="65" fillId="0" borderId="4" applyAlignment="1" pivotButton="0" quotePrefix="0" xfId="0">
      <alignment horizontal="center" vertical="center"/>
    </xf>
    <xf numFmtId="0" fontId="65" fillId="21" borderId="4" applyAlignment="1" pivotButton="0" quotePrefix="0" xfId="0">
      <alignment horizontal="center"/>
    </xf>
    <xf numFmtId="0" fontId="65" fillId="21" borderId="4" pivotButton="0" quotePrefix="0" xfId="0"/>
    <xf numFmtId="0" fontId="65" fillId="21" borderId="4" applyAlignment="1" pivotButton="0" quotePrefix="0" xfId="0">
      <alignment horizontal="center" vertical="center"/>
    </xf>
    <xf numFmtId="0" fontId="30" fillId="15" borderId="4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/>
    </xf>
    <xf numFmtId="0" fontId="61" fillId="2" borderId="4" applyAlignment="1" pivotButton="0" quotePrefix="0" xfId="0">
      <alignment horizontal="center" vertical="center"/>
    </xf>
    <xf numFmtId="0" fontId="66" fillId="0" borderId="0" applyAlignment="1" pivotButton="0" quotePrefix="0" xfId="0">
      <alignment horizontal="center" vertical="center"/>
    </xf>
    <xf numFmtId="0" fontId="25" fillId="22" borderId="0" applyAlignment="1" pivotButton="0" quotePrefix="0" xfId="0">
      <alignment horizontal="center" vertical="center"/>
    </xf>
    <xf numFmtId="0" fontId="8" fillId="23" borderId="4" applyAlignment="1" pivotButton="0" quotePrefix="0" xfId="0">
      <alignment horizontal="center" vertical="center"/>
    </xf>
    <xf numFmtId="1" fontId="25" fillId="24" borderId="4" applyAlignment="1" pivotButton="0" quotePrefix="0" xfId="0">
      <alignment horizontal="center"/>
    </xf>
    <xf numFmtId="0" fontId="30" fillId="24" borderId="4" applyAlignment="1" pivotButton="0" quotePrefix="0" xfId="0">
      <alignment horizontal="center" vertical="center"/>
    </xf>
    <xf numFmtId="0" fontId="8" fillId="24" borderId="4" applyAlignment="1" pivotButton="0" quotePrefix="0" xfId="0">
      <alignment horizontal="center" vertical="center"/>
    </xf>
    <xf numFmtId="168" fontId="0" fillId="24" borderId="4" pivotButton="0" quotePrefix="0" xfId="8"/>
    <xf numFmtId="0" fontId="25" fillId="24" borderId="0" applyAlignment="1" pivotButton="0" quotePrefix="0" xfId="0">
      <alignment horizontal="center" vertical="center"/>
    </xf>
    <xf numFmtId="0" fontId="25" fillId="24" borderId="4" applyAlignment="1" pivotButton="0" quotePrefix="0" xfId="0">
      <alignment horizontal="center" vertical="center"/>
    </xf>
    <xf numFmtId="0" fontId="25" fillId="24" borderId="4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10" fillId="3" borderId="43" applyAlignment="1" applyProtection="1" pivotButton="0" quotePrefix="0" xfId="0">
      <alignment horizontal="center" vertical="center"/>
      <protection locked="0" hidden="0"/>
    </xf>
    <xf numFmtId="0" fontId="10" fillId="3" borderId="25" applyAlignment="1" applyProtection="1" pivotButton="0" quotePrefix="0" xfId="0">
      <alignment horizontal="center" vertical="center"/>
      <protection locked="0" hidden="0"/>
    </xf>
    <xf numFmtId="0" fontId="10" fillId="3" borderId="36" applyAlignment="1" applyProtection="1" pivotButton="0" quotePrefix="0" xfId="0">
      <alignment horizontal="center" vertical="center"/>
      <protection locked="0" hidden="0"/>
    </xf>
    <xf numFmtId="3" fontId="32" fillId="0" borderId="24" applyAlignment="1" applyProtection="1" pivotButton="0" quotePrefix="0" xfId="0">
      <alignment horizontal="center" vertical="center"/>
      <protection locked="0" hidden="0"/>
    </xf>
    <xf numFmtId="3" fontId="32" fillId="0" borderId="39" applyAlignment="1" applyProtection="1" pivotButton="0" quotePrefix="0" xfId="0">
      <alignment horizontal="center" vertical="center"/>
      <protection locked="0" hidden="0"/>
    </xf>
    <xf numFmtId="16" fontId="8" fillId="0" borderId="26" applyAlignment="1" applyProtection="1" pivotButton="0" quotePrefix="0" xfId="0">
      <alignment horizontal="left" vertical="center" indent="1"/>
      <protection locked="0" hidden="0"/>
    </xf>
    <xf numFmtId="0" fontId="8" fillId="0" borderId="25" applyAlignment="1" applyProtection="1" pivotButton="0" quotePrefix="0" xfId="0">
      <alignment horizontal="left" vertical="center" indent="1"/>
      <protection locked="0" hidden="0"/>
    </xf>
    <xf numFmtId="0" fontId="8" fillId="0" borderId="27" applyAlignment="1" applyProtection="1" pivotButton="0" quotePrefix="0" xfId="0">
      <alignment horizontal="left" vertical="center" indent="1"/>
      <protection locked="0" hidden="0"/>
    </xf>
    <xf numFmtId="3" fontId="41" fillId="9" borderId="44" applyAlignment="1" applyProtection="1" pivotButton="0" quotePrefix="0" xfId="0">
      <alignment horizontal="center" vertical="center" wrapText="1"/>
      <protection locked="0" hidden="0"/>
    </xf>
    <xf numFmtId="3" fontId="41" fillId="9" borderId="40" applyAlignment="1" applyProtection="1" pivotButton="0" quotePrefix="0" xfId="0">
      <alignment horizontal="center" vertical="center" wrapText="1"/>
      <protection locked="0" hidden="0"/>
    </xf>
    <xf numFmtId="3" fontId="41" fillId="9" borderId="45" applyAlignment="1" applyProtection="1" pivotButton="0" quotePrefix="0" xfId="0">
      <alignment horizontal="center" vertical="center" wrapText="1"/>
      <protection locked="0" hidden="0"/>
    </xf>
    <xf numFmtId="14" fontId="8" fillId="0" borderId="26" applyAlignment="1" applyProtection="1" pivotButton="0" quotePrefix="0" xfId="0">
      <alignment horizontal="left" vertical="center" indent="1"/>
      <protection locked="0" hidden="0"/>
    </xf>
    <xf numFmtId="14" fontId="8" fillId="0" borderId="25" applyAlignment="1" applyProtection="1" pivotButton="0" quotePrefix="0" xfId="0">
      <alignment horizontal="left" vertical="center" indent="1"/>
      <protection locked="0" hidden="0"/>
    </xf>
    <xf numFmtId="14" fontId="8" fillId="0" borderId="27" applyAlignment="1" applyProtection="1" pivotButton="0" quotePrefix="0" xfId="0">
      <alignment horizontal="left" vertical="center" indent="1"/>
      <protection locked="0" hidden="0"/>
    </xf>
    <xf numFmtId="0" fontId="4" fillId="0" borderId="24" applyAlignment="1" applyProtection="1" pivotButton="0" quotePrefix="0" xfId="0">
      <alignment horizontal="center" vertical="center" wrapText="1"/>
      <protection locked="0" hidden="0"/>
    </xf>
    <xf numFmtId="3" fontId="23" fillId="3" borderId="24" applyAlignment="1" applyProtection="1" pivotButton="0" quotePrefix="0" xfId="0">
      <alignment horizontal="center" vertical="center" wrapText="1"/>
      <protection locked="0" hidden="0"/>
    </xf>
    <xf numFmtId="0" fontId="8" fillId="0" borderId="26" applyAlignment="1" pivotButton="0" quotePrefix="0" xfId="0">
      <alignment horizontal="left" vertical="center" indent="1"/>
    </xf>
    <xf numFmtId="0" fontId="8" fillId="0" borderId="25" applyAlignment="1" pivotButton="0" quotePrefix="0" xfId="0">
      <alignment horizontal="left" vertical="center" indent="1"/>
    </xf>
    <xf numFmtId="0" fontId="8" fillId="0" borderId="27" applyAlignment="1" pivotButton="0" quotePrefix="0" xfId="0">
      <alignment horizontal="left" vertical="center" indent="1"/>
    </xf>
    <xf numFmtId="0" fontId="23" fillId="3" borderId="31" applyAlignment="1" applyProtection="1" pivotButton="0" quotePrefix="0" xfId="0">
      <alignment horizontal="center" vertical="center"/>
      <protection locked="0" hidden="0"/>
    </xf>
    <xf numFmtId="0" fontId="23" fillId="3" borderId="24" applyAlignment="1" applyProtection="1" pivotButton="0" quotePrefix="0" xfId="0">
      <alignment horizontal="center" vertical="center"/>
      <protection locked="0" hidden="0"/>
    </xf>
    <xf numFmtId="0" fontId="23" fillId="0" borderId="24" applyAlignment="1" pivotButton="0" quotePrefix="0" xfId="0">
      <alignment horizontal="center" vertical="center" wrapText="1"/>
    </xf>
    <xf numFmtId="0" fontId="23" fillId="3" borderId="24" applyAlignment="1" applyProtection="1" pivotButton="0" quotePrefix="0" xfId="0">
      <alignment horizontal="center" vertical="center" wrapText="1"/>
      <protection locked="0" hidden="0"/>
    </xf>
    <xf numFmtId="0" fontId="4" fillId="3" borderId="24" applyAlignment="1" applyProtection="1" pivotButton="0" quotePrefix="0" xfId="0">
      <alignment horizontal="center" vertical="center" wrapText="1"/>
      <protection locked="0" hidden="0"/>
    </xf>
    <xf numFmtId="0" fontId="10" fillId="3" borderId="43" applyAlignment="1" applyProtection="1" pivotButton="0" quotePrefix="0" xfId="0">
      <alignment horizontal="center" vertical="center" wrapText="1"/>
      <protection locked="0" hidden="0"/>
    </xf>
    <xf numFmtId="0" fontId="10" fillId="3" borderId="25" applyAlignment="1" applyProtection="1" pivotButton="0" quotePrefix="0" xfId="0">
      <alignment horizontal="center" vertical="center" wrapText="1"/>
      <protection locked="0" hidden="0"/>
    </xf>
    <xf numFmtId="0" fontId="10" fillId="3" borderId="36" applyAlignment="1" applyProtection="1" pivotButton="0" quotePrefix="0" xfId="0">
      <alignment horizontal="center" vertical="center" wrapText="1"/>
      <protection locked="0" hidden="0"/>
    </xf>
    <xf numFmtId="0" fontId="10" fillId="3" borderId="42" applyAlignment="1" applyProtection="1" pivotButton="0" quotePrefix="0" xfId="0">
      <alignment horizontal="center" vertical="center"/>
      <protection locked="0" hidden="0"/>
    </xf>
    <xf numFmtId="0" fontId="10" fillId="3" borderId="32" applyAlignment="1" applyProtection="1" pivotButton="0" quotePrefix="0" xfId="0">
      <alignment horizontal="center" vertical="center"/>
      <protection locked="0" hidden="0"/>
    </xf>
    <xf numFmtId="0" fontId="10" fillId="3" borderId="34" applyAlignment="1" applyProtection="1" pivotButton="0" quotePrefix="0" xfId="0">
      <alignment horizontal="center" vertical="center"/>
      <protection locked="0" hidden="0"/>
    </xf>
    <xf numFmtId="0" fontId="8" fillId="0" borderId="26" applyAlignment="1" pivotButton="0" quotePrefix="0" xfId="0">
      <alignment horizontal="left" vertical="center" wrapText="1" indent="1"/>
    </xf>
    <xf numFmtId="0" fontId="8" fillId="0" borderId="25" applyAlignment="1" pivotButton="0" quotePrefix="0" xfId="0">
      <alignment horizontal="left" vertical="center" wrapText="1" indent="1"/>
    </xf>
    <xf numFmtId="0" fontId="8" fillId="0" borderId="36" applyAlignment="1" pivotButton="0" quotePrefix="0" xfId="0">
      <alignment horizontal="left" vertical="center" wrapText="1" indent="1"/>
    </xf>
    <xf numFmtId="0" fontId="10" fillId="3" borderId="49" applyAlignment="1" applyProtection="1" pivotButton="0" quotePrefix="0" xfId="0">
      <alignment horizontal="center" vertical="center"/>
      <protection locked="0" hidden="0"/>
    </xf>
    <xf numFmtId="0" fontId="10" fillId="3" borderId="50" applyAlignment="1" applyProtection="1" pivotButton="0" quotePrefix="0" xfId="0">
      <alignment horizontal="center" vertical="center"/>
      <protection locked="0" hidden="0"/>
    </xf>
    <xf numFmtId="0" fontId="10" fillId="0" borderId="24" applyAlignment="1" pivotButton="0" quotePrefix="0" xfId="0">
      <alignment horizontal="center" vertical="center" wrapText="1"/>
    </xf>
    <xf numFmtId="0" fontId="10" fillId="0" borderId="28" applyAlignment="1" pivotButton="0" quotePrefix="0" xfId="0">
      <alignment horizontal="center" vertical="center" wrapText="1"/>
    </xf>
    <xf numFmtId="0" fontId="10" fillId="0" borderId="37" applyAlignment="1" pivotButton="0" quotePrefix="0" xfId="0">
      <alignment horizontal="center" vertical="center" wrapText="1"/>
    </xf>
    <xf numFmtId="0" fontId="10" fillId="0" borderId="24" applyAlignment="1" applyProtection="1" pivotButton="0" quotePrefix="0" xfId="0">
      <alignment horizontal="left" vertical="center" indent="1"/>
      <protection locked="0" hidden="0"/>
    </xf>
    <xf numFmtId="0" fontId="8" fillId="0" borderId="33" applyAlignment="1" pivotButton="0" quotePrefix="0" xfId="0">
      <alignment horizontal="left" vertical="center" wrapText="1" indent="1"/>
    </xf>
    <xf numFmtId="0" fontId="8" fillId="0" borderId="32" applyAlignment="1" pivotButton="0" quotePrefix="0" xfId="0">
      <alignment horizontal="left" vertical="center" wrapText="1" indent="1"/>
    </xf>
    <xf numFmtId="0" fontId="8" fillId="0" borderId="34" applyAlignment="1" pivotButton="0" quotePrefix="0" xfId="0">
      <alignment horizontal="left" vertical="center" wrapText="1" indent="1"/>
    </xf>
    <xf numFmtId="0" fontId="38" fillId="0" borderId="26" applyAlignment="1" applyProtection="1" pivotButton="0" quotePrefix="0" xfId="1">
      <alignment horizontal="center" vertical="center"/>
      <protection locked="0" hidden="0"/>
    </xf>
    <xf numFmtId="0" fontId="8" fillId="0" borderId="36" applyAlignment="1" applyProtection="1" pivotButton="0" quotePrefix="0" xfId="0">
      <alignment horizontal="center" vertical="center"/>
      <protection locked="0" hidden="0"/>
    </xf>
    <xf numFmtId="169" fontId="8" fillId="0" borderId="26" applyAlignment="1" applyProtection="1" pivotButton="0" quotePrefix="0" xfId="0">
      <alignment horizontal="center" vertical="center" wrapText="1"/>
      <protection locked="0" hidden="0"/>
    </xf>
    <xf numFmtId="169" fontId="8" fillId="0" borderId="36" applyAlignment="1" applyProtection="1" pivotButton="0" quotePrefix="0" xfId="0">
      <alignment horizontal="center" vertical="center" wrapText="1"/>
      <protection locked="0" hidden="0"/>
    </xf>
    <xf numFmtId="0" fontId="8" fillId="0" borderId="26" applyAlignment="1" applyProtection="1" pivotButton="0" quotePrefix="0" xfId="0">
      <alignment horizontal="center" vertical="center"/>
      <protection locked="0" hidden="0"/>
    </xf>
    <xf numFmtId="0" fontId="4" fillId="2" borderId="54" applyAlignment="1" applyProtection="1" pivotButton="0" quotePrefix="0" xfId="0">
      <alignment horizontal="center" vertical="center"/>
      <protection locked="0" hidden="0"/>
    </xf>
    <xf numFmtId="1" fontId="4" fillId="2" borderId="74" applyAlignment="1" applyProtection="1" pivotButton="0" quotePrefix="0" xfId="0">
      <alignment horizontal="center" vertical="center"/>
      <protection locked="0" hidden="0"/>
    </xf>
    <xf numFmtId="3" fontId="10" fillId="3" borderId="43" applyAlignment="1" applyProtection="1" pivotButton="0" quotePrefix="0" xfId="0">
      <alignment horizontal="center" vertical="center"/>
      <protection locked="0" hidden="0"/>
    </xf>
    <xf numFmtId="3" fontId="10" fillId="3" borderId="25" applyAlignment="1" applyProtection="1" pivotButton="0" quotePrefix="0" xfId="0">
      <alignment horizontal="center" vertical="center"/>
      <protection locked="0" hidden="0"/>
    </xf>
    <xf numFmtId="3" fontId="10" fillId="3" borderId="36" applyAlignment="1" applyProtection="1" pivotButton="0" quotePrefix="0" xfId="0">
      <alignment horizontal="center" vertical="center"/>
      <protection locked="0" hidden="0"/>
    </xf>
    <xf numFmtId="3" fontId="41" fillId="9" borderId="72" applyAlignment="1" applyProtection="1" pivotButton="0" quotePrefix="0" xfId="0">
      <alignment horizontal="center" vertical="center"/>
      <protection locked="0" hidden="0"/>
    </xf>
    <xf numFmtId="3" fontId="41" fillId="9" borderId="39" applyAlignment="1" applyProtection="1" pivotButton="0" quotePrefix="0" xfId="0">
      <alignment horizontal="center" vertical="center"/>
      <protection locked="0" hidden="0"/>
    </xf>
    <xf numFmtId="3" fontId="41" fillId="9" borderId="41" applyAlignment="1" applyProtection="1" pivotButton="0" quotePrefix="0" xfId="0">
      <alignment horizontal="center" vertical="center"/>
      <protection locked="0" hidden="0"/>
    </xf>
    <xf numFmtId="3" fontId="10" fillId="0" borderId="24" applyAlignment="1" applyProtection="1" pivotButton="0" quotePrefix="0" xfId="0">
      <alignment horizontal="left" vertical="center"/>
      <protection locked="0" hidden="0"/>
    </xf>
    <xf numFmtId="3" fontId="10" fillId="0" borderId="24" applyAlignment="1" applyProtection="1" pivotButton="0" quotePrefix="0" xfId="0">
      <alignment horizontal="right" vertical="center"/>
      <protection locked="0" hidden="0"/>
    </xf>
    <xf numFmtId="3" fontId="8" fillId="0" borderId="26" applyAlignment="1" applyProtection="1" pivotButton="0" quotePrefix="0" xfId="0">
      <alignment horizontal="left" vertical="center" indent="1"/>
      <protection locked="0" hidden="0"/>
    </xf>
    <xf numFmtId="3" fontId="8" fillId="0" borderId="25" applyAlignment="1" applyProtection="1" pivotButton="0" quotePrefix="0" xfId="0">
      <alignment horizontal="left" vertical="center" indent="1"/>
      <protection locked="0" hidden="0"/>
    </xf>
    <xf numFmtId="3" fontId="8" fillId="0" borderId="27" applyAlignment="1" applyProtection="1" pivotButton="0" quotePrefix="0" xfId="0">
      <alignment horizontal="left" vertical="center" indent="1"/>
      <protection locked="0" hidden="0"/>
    </xf>
    <xf numFmtId="0" fontId="60" fillId="0" borderId="26" applyAlignment="1" applyProtection="1" pivotButton="0" quotePrefix="0" xfId="0">
      <alignment horizontal="center" vertical="center"/>
      <protection locked="0" hidden="0"/>
    </xf>
    <xf numFmtId="0" fontId="60" fillId="0" borderId="36" applyAlignment="1" applyProtection="1" pivotButton="0" quotePrefix="0" xfId="0">
      <alignment horizontal="center" vertical="center"/>
      <protection locked="0" hidden="0"/>
    </xf>
    <xf numFmtId="0" fontId="41" fillId="9" borderId="44" applyAlignment="1" applyProtection="1" pivotButton="0" quotePrefix="0" xfId="0">
      <alignment horizontal="center" vertical="center"/>
      <protection locked="0" hidden="0"/>
    </xf>
    <xf numFmtId="0" fontId="41" fillId="9" borderId="45" applyAlignment="1" applyProtection="1" pivotButton="0" quotePrefix="0" xfId="0">
      <alignment horizontal="center" vertical="center"/>
      <protection locked="0" hidden="0"/>
    </xf>
    <xf numFmtId="3" fontId="10" fillId="11" borderId="7" applyAlignment="1" pivotButton="0" quotePrefix="0" xfId="0">
      <alignment horizontal="center" vertical="center"/>
    </xf>
    <xf numFmtId="3" fontId="10" fillId="11" borderId="8" applyAlignment="1" pivotButton="0" quotePrefix="0" xfId="0">
      <alignment horizontal="center" vertical="center"/>
    </xf>
    <xf numFmtId="0" fontId="10" fillId="12" borderId="61" applyAlignment="1" applyProtection="1" pivotButton="0" quotePrefix="0" xfId="0">
      <alignment horizontal="center" vertical="center"/>
      <protection locked="0" hidden="0"/>
    </xf>
    <xf numFmtId="0" fontId="10" fillId="12" borderId="56" applyAlignment="1" applyProtection="1" pivotButton="0" quotePrefix="0" xfId="0">
      <alignment horizontal="center" vertical="center"/>
      <protection locked="0" hidden="0"/>
    </xf>
    <xf numFmtId="1" fontId="4" fillId="2" borderId="74" applyAlignment="1" applyProtection="1" pivotButton="0" quotePrefix="0" xfId="2">
      <alignment horizontal="center" vertical="center"/>
      <protection locked="0" hidden="0"/>
    </xf>
    <xf numFmtId="3" fontId="10" fillId="11" borderId="2" applyAlignment="1" pivotButton="0" quotePrefix="0" xfId="0">
      <alignment horizontal="center" vertical="center"/>
    </xf>
    <xf numFmtId="3" fontId="10" fillId="11" borderId="13" applyAlignment="1" pivotButton="0" quotePrefix="0" xfId="0">
      <alignment horizontal="center" vertical="center"/>
    </xf>
    <xf numFmtId="3" fontId="10" fillId="11" borderId="75" applyAlignment="1" pivotButton="0" quotePrefix="0" xfId="0">
      <alignment horizontal="center" vertical="center"/>
    </xf>
    <xf numFmtId="3" fontId="10" fillId="11" borderId="71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0" fillId="0" borderId="126" pivotButton="0" quotePrefix="0" xfId="0"/>
    <xf numFmtId="0" fontId="0" fillId="25" borderId="106" pivotButton="0" quotePrefix="0" xfId="0"/>
    <xf numFmtId="0" fontId="0" fillId="0" borderId="106" pivotButton="0" quotePrefix="0" xfId="0"/>
    <xf numFmtId="0" fontId="0" fillId="25" borderId="93" pivotButton="0" quotePrefix="0" xfId="0"/>
    <xf numFmtId="170" fontId="0" fillId="25" borderId="93" pivotButton="0" quotePrefix="0" xfId="9"/>
    <xf numFmtId="170" fontId="0" fillId="0" borderId="0" pivotButton="0" quotePrefix="0" xfId="9"/>
    <xf numFmtId="10" fontId="0" fillId="25" borderId="93" pivotButton="0" quotePrefix="0" xfId="7"/>
    <xf numFmtId="14" fontId="0" fillId="25" borderId="93" pivotButton="0" quotePrefix="0" xfId="0"/>
    <xf numFmtId="170" fontId="0" fillId="25" borderId="93" applyAlignment="1" pivotButton="0" quotePrefix="0" xfId="0">
      <alignment horizontal="center" vertical="center"/>
    </xf>
    <xf numFmtId="0" fontId="0" fillId="26" borderId="127" pivotButton="0" quotePrefix="0" xfId="0"/>
    <xf numFmtId="0" fontId="0" fillId="26" borderId="116" pivotButton="0" quotePrefix="0" xfId="0"/>
    <xf numFmtId="0" fontId="0" fillId="26" borderId="117" pivotButton="0" quotePrefix="0" xfId="0"/>
    <xf numFmtId="170" fontId="0" fillId="0" borderId="4" applyAlignment="1" pivotButton="0" quotePrefix="0" xfId="0">
      <alignment horizontal="right"/>
    </xf>
    <xf numFmtId="14" fontId="0" fillId="0" borderId="4" applyAlignment="1" pivotButton="0" quotePrefix="0" xfId="0">
      <alignment horizontal="center" vertical="center"/>
    </xf>
    <xf numFmtId="170" fontId="0" fillId="0" borderId="4" pivotButton="0" quotePrefix="0" xfId="9"/>
    <xf numFmtId="170" fontId="0" fillId="0" borderId="0" applyAlignment="1" pivotButton="0" quotePrefix="0" xfId="0">
      <alignment horizontal="right"/>
    </xf>
    <xf numFmtId="0" fontId="0" fillId="0" borderId="3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31" pivotButton="0" quotePrefix="0" xfId="0"/>
    <xf numFmtId="0" fontId="0" fillId="0" borderId="33" pivotButton="0" quotePrefix="0" xfId="0"/>
    <xf numFmtId="0" fontId="0" fillId="0" borderId="135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24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135" pivotButton="0" quotePrefix="0" xfId="0"/>
    <xf numFmtId="0" fontId="0" fillId="0" borderId="37" pivotButton="0" quotePrefix="0" xfId="0"/>
    <xf numFmtId="0" fontId="0" fillId="0" borderId="28" applyProtection="1" pivotButton="0" quotePrefix="0" xfId="0">
      <protection locked="0" hidden="0"/>
    </xf>
    <xf numFmtId="0" fontId="10" fillId="3" borderId="141" applyAlignment="1" applyProtection="1" pivotButton="0" quotePrefix="0" xfId="0">
      <alignment horizontal="center" vertical="center"/>
      <protection locked="0" hidden="0"/>
    </xf>
    <xf numFmtId="0" fontId="0" fillId="0" borderId="50" applyProtection="1" pivotButton="0" quotePrefix="0" xfId="0">
      <protection locked="0" hidden="0"/>
    </xf>
    <xf numFmtId="169" fontId="8" fillId="0" borderId="26" applyAlignment="1" applyProtection="1" pivotButton="0" quotePrefix="0" xfId="0">
      <alignment horizontal="center" vertical="center" wrapText="1"/>
      <protection locked="0" hidden="0"/>
    </xf>
    <xf numFmtId="0" fontId="0" fillId="0" borderId="130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2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3" fontId="41" fillId="9" borderId="139" applyAlignment="1" applyProtection="1" pivotButton="0" quotePrefix="0" xfId="0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138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167" fontId="4" fillId="2" borderId="73" applyAlignment="1" applyProtection="1" pivotButton="0" quotePrefix="0" xfId="2">
      <alignment horizontal="right" vertical="center" indent="1"/>
      <protection locked="0" hidden="0"/>
    </xf>
    <xf numFmtId="0" fontId="0" fillId="0" borderId="61" applyProtection="1" pivotButton="0" quotePrefix="0" xfId="0">
      <protection locked="0" hidden="0"/>
    </xf>
    <xf numFmtId="164" fontId="8" fillId="10" borderId="21" applyAlignment="1" pivotButton="0" quotePrefix="0" xfId="0">
      <alignment horizontal="center" vertical="center"/>
    </xf>
    <xf numFmtId="164" fontId="9" fillId="0" borderId="58" applyAlignment="1" pivotButton="0" quotePrefix="0" xfId="3">
      <alignment horizontal="center" vertical="center"/>
    </xf>
    <xf numFmtId="0" fontId="0" fillId="0" borderId="13" pivotButton="0" quotePrefix="0" xfId="0"/>
    <xf numFmtId="164" fontId="8" fillId="4" borderId="10" applyAlignment="1" pivotButton="0" quotePrefix="0" xfId="0">
      <alignment horizontal="center" vertical="center"/>
    </xf>
    <xf numFmtId="164" fontId="9" fillId="0" borderId="11" applyAlignment="1" pivotButton="0" quotePrefix="0" xfId="3">
      <alignment horizontal="center" vertical="center"/>
    </xf>
    <xf numFmtId="0" fontId="0" fillId="0" borderId="8" pivotButton="0" quotePrefix="0" xfId="0"/>
    <xf numFmtId="164" fontId="8" fillId="4" borderId="4" applyAlignment="1" pivotButton="0" quotePrefix="0" xfId="0">
      <alignment horizontal="center" vertical="center"/>
    </xf>
    <xf numFmtId="164" fontId="9" fillId="0" borderId="5" applyAlignment="1" pivotButton="0" quotePrefix="0" xfId="3">
      <alignment horizontal="center" vertical="center"/>
    </xf>
    <xf numFmtId="164" fontId="8" fillId="4" borderId="12" applyAlignment="1" pivotButton="0" quotePrefix="0" xfId="0">
      <alignment horizontal="center" vertical="center"/>
    </xf>
    <xf numFmtId="164" fontId="9" fillId="0" borderId="19" applyAlignment="1" pivotButton="0" quotePrefix="0" xfId="3">
      <alignment horizontal="center" vertical="center"/>
    </xf>
    <xf numFmtId="0" fontId="0" fillId="0" borderId="71" pivotButton="0" quotePrefix="0" xfId="0"/>
    <xf numFmtId="165" fontId="40" fillId="0" borderId="81" applyAlignment="1" pivotButton="0" quotePrefix="0" xfId="3">
      <alignment horizontal="right" vertical="center"/>
    </xf>
    <xf numFmtId="165" fontId="40" fillId="0" borderId="125" applyAlignment="1" pivotButton="0" quotePrefix="0" xfId="3">
      <alignment horizontal="right" vertical="center"/>
    </xf>
    <xf numFmtId="165" fontId="40" fillId="0" borderId="124" applyAlignment="1" pivotButton="0" quotePrefix="0" xfId="3">
      <alignment horizontal="right" vertical="center"/>
    </xf>
    <xf numFmtId="165" fontId="40" fillId="0" borderId="83" applyAlignment="1" pivotButton="0" quotePrefix="0" xfId="3">
      <alignment horizontal="right" vertical="center"/>
    </xf>
    <xf numFmtId="165" fontId="40" fillId="0" borderId="85" applyAlignment="1" pivotButton="0" quotePrefix="0" xfId="3">
      <alignment horizontal="right" vertical="center"/>
    </xf>
    <xf numFmtId="165" fontId="3" fillId="0" borderId="0" applyAlignment="1" applyProtection="1" pivotButton="0" quotePrefix="0" xfId="0">
      <alignment vertical="center"/>
      <protection locked="0" hidden="0"/>
    </xf>
    <xf numFmtId="168" fontId="45" fillId="13" borderId="88" applyAlignment="1" pivotButton="0" quotePrefix="0" xfId="8">
      <alignment horizontal="right"/>
    </xf>
    <xf numFmtId="168" fontId="45" fillId="13" borderId="89" applyAlignment="1" pivotButton="0" quotePrefix="0" xfId="8">
      <alignment horizontal="right"/>
    </xf>
    <xf numFmtId="168" fontId="45" fillId="13" borderId="92" applyAlignment="1" pivotButton="0" quotePrefix="0" xfId="8">
      <alignment horizontal="right"/>
    </xf>
    <xf numFmtId="168" fontId="45" fillId="13" borderId="95" applyAlignment="1" pivotButton="0" quotePrefix="0" xfId="8">
      <alignment horizontal="right"/>
    </xf>
    <xf numFmtId="168" fontId="45" fillId="13" borderId="4" applyAlignment="1" pivotButton="0" quotePrefix="0" xfId="8">
      <alignment horizontal="right"/>
    </xf>
    <xf numFmtId="168" fontId="45" fillId="13" borderId="102" applyAlignment="1" pivotButton="0" quotePrefix="0" xfId="8">
      <alignment horizontal="right"/>
    </xf>
    <xf numFmtId="168" fontId="45" fillId="13" borderId="117" applyAlignment="1" pivotButton="0" quotePrefix="0" xfId="8">
      <alignment horizontal="right"/>
    </xf>
    <xf numFmtId="168" fontId="45" fillId="13" borderId="103" applyAlignment="1" pivotButton="0" quotePrefix="0" xfId="8">
      <alignment horizontal="right"/>
    </xf>
    <xf numFmtId="168" fontId="45" fillId="14" borderId="4" applyAlignment="1" pivotButton="0" quotePrefix="0" xfId="8">
      <alignment horizontal="right"/>
    </xf>
    <xf numFmtId="168" fontId="45" fillId="13" borderId="87" applyAlignment="1" pivotButton="0" quotePrefix="0" xfId="8">
      <alignment horizontal="right"/>
    </xf>
    <xf numFmtId="168" fontId="45" fillId="0" borderId="4" applyAlignment="1" pivotButton="0" quotePrefix="0" xfId="8">
      <alignment horizontal="right"/>
    </xf>
    <xf numFmtId="168" fontId="45" fillId="13" borderId="91" applyAlignment="1" pivotButton="0" quotePrefix="0" xfId="8">
      <alignment horizontal="right"/>
    </xf>
    <xf numFmtId="168" fontId="0" fillId="2" borderId="87" pivotButton="0" quotePrefix="0" xfId="8"/>
    <xf numFmtId="168" fontId="0" fillId="2" borderId="4" pivotButton="0" quotePrefix="0" xfId="8"/>
    <xf numFmtId="168" fontId="0" fillId="24" borderId="4" pivotButton="0" quotePrefix="0" xfId="8"/>
    <xf numFmtId="170" fontId="0" fillId="25" borderId="93" pivotButton="0" quotePrefix="0" xfId="9"/>
    <xf numFmtId="170" fontId="0" fillId="0" borderId="0" pivotButton="0" quotePrefix="0" xfId="9"/>
    <xf numFmtId="170" fontId="0" fillId="25" borderId="93" applyAlignment="1" pivotButton="0" quotePrefix="0" xfId="0">
      <alignment horizontal="center" vertical="center"/>
    </xf>
    <xf numFmtId="170" fontId="0" fillId="0" borderId="4" applyAlignment="1" pivotButton="0" quotePrefix="0" xfId="0">
      <alignment horizontal="right"/>
    </xf>
    <xf numFmtId="170" fontId="0" fillId="0" borderId="4" pivotButton="0" quotePrefix="0" xfId="9"/>
    <xf numFmtId="170" fontId="0" fillId="0" borderId="0" applyAlignment="1" pivotButton="0" quotePrefix="0" xfId="0">
      <alignment horizontal="right"/>
    </xf>
    <xf numFmtId="165" fontId="16" fillId="2" borderId="0" pivotButton="0" quotePrefix="0" xfId="0"/>
    <xf numFmtId="165" fontId="18" fillId="4" borderId="23" applyAlignment="1" pivotButton="0" quotePrefix="0" xfId="3">
      <alignment horizontal="center" vertical="center" wrapText="1"/>
    </xf>
    <xf numFmtId="165" fontId="16" fillId="0" borderId="22" applyAlignment="1" pivotButton="0" quotePrefix="0" xfId="0">
      <alignment vertical="top"/>
    </xf>
    <xf numFmtId="165" fontId="16" fillId="0" borderId="21" applyAlignment="1" pivotButton="0" quotePrefix="0" xfId="0">
      <alignment vertical="top"/>
    </xf>
    <xf numFmtId="166" fontId="16" fillId="0" borderId="21" applyAlignment="1" pivotButton="0" quotePrefix="0" xfId="2">
      <alignment horizontal="center" vertical="center"/>
    </xf>
    <xf numFmtId="166" fontId="16" fillId="0" borderId="21" applyAlignment="1" pivotButton="0" quotePrefix="0" xfId="2">
      <alignment horizontal="left" vertical="center"/>
    </xf>
    <xf numFmtId="166" fontId="17" fillId="0" borderId="21" applyAlignment="1" pivotButton="0" quotePrefix="0" xfId="2">
      <alignment vertical="center" wrapText="1"/>
    </xf>
    <xf numFmtId="168" fontId="0" fillId="0" borderId="0" applyAlignment="1" pivotButton="0" quotePrefix="0" xfId="8">
      <alignment horizontal="center"/>
    </xf>
  </cellXfs>
  <cellStyles count="10">
    <cellStyle name="Normal" xfId="0" builtinId="0"/>
    <cellStyle name="Hipervínculo" xfId="1" builtinId="8"/>
    <cellStyle name="Millares" xfId="2" builtinId="3"/>
    <cellStyle name="Moneda" xfId="3" builtinId="4"/>
    <cellStyle name="Moneda 2" xfId="4"/>
    <cellStyle name="Normal 2" xfId="5"/>
    <cellStyle name="Normal 3" xfId="6"/>
    <cellStyle name="Porcentaje" xfId="7" builtinId="5"/>
    <cellStyle name="Moneda [0]" xfId="8" builtinId="7"/>
    <cellStyle name="Millares [0]" xfId="9" builtinId="6"/>
  </cellStyles>
  <dxfs count="162"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171" formatCode="&quot;$&quot;#,##0"/>
      <fill>
        <patternFill>
          <fgColor indexed="64"/>
          <bgColor auto="1"/>
        </patternFill>
      </fill>
      <alignment horizontal="general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13" formatCode="0%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family val="2"/>
        <strike val="0"/>
        <outline val="0"/>
        <shadow val="0"/>
        <color auto="1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 wrapText="1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  <border outline="0">
        <left/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 wrapText="1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center" wrapText="1"/>
      <border outline="0">
        <left style="thin">
          <color theme="0" tint="-0.3499862666707358"/>
        </left>
        <right style="thin">
          <color theme="0" tint="-0.3499862666707358"/>
        </right>
        <top/>
        <bottom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171" formatCode="&quot;$&quot;#,##0"/>
      <fill>
        <patternFill>
          <fgColor indexed="64"/>
          <bgColor auto="1"/>
        </patternFill>
      </fill>
      <alignment horizontal="general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13" formatCode="0%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family val="2"/>
        <strike val="0"/>
        <outline val="0"/>
        <shadow val="0"/>
        <color auto="1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 wrapText="1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  <border outline="0">
        <left/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vertical="center" wrapText="1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sz val="10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center" wrapText="1"/>
      <border outline="0">
        <left style="thin">
          <color theme="0" tint="-0.3499862666707358"/>
        </left>
        <right style="thin">
          <color theme="0" tint="-0.3499862666707358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Angelica Gonzalez</author>
    <author>Administración</author>
  </authors>
  <commentList>
    <comment ref="C17" authorId="0" shapeId="0">
      <text>
        <t xml:space="preserve">Etiqueta Amarilla
</t>
      </text>
    </comment>
    <comment ref="C20" authorId="0" shapeId="0">
      <text>
        <t xml:space="preserve">Etiqueta Amarilla
</t>
      </text>
    </comment>
    <comment ref="C23" authorId="0" shapeId="0">
      <text>
        <t xml:space="preserve">Etiqueta Amarilla
</t>
      </text>
    </comment>
    <comment ref="C27" authorId="0" shapeId="0">
      <text>
        <t xml:space="preserve">Etiqueta Amarilla
</t>
      </text>
    </comment>
    <comment ref="C29" authorId="0" shapeId="0">
      <text>
        <t xml:space="preserve">Etiqueta Amarilla
</t>
      </text>
    </comment>
    <comment ref="C56" authorId="0" shapeId="0">
      <text>
        <t xml:space="preserve">Etiqueta Amarilla
</t>
      </text>
    </comment>
    <comment ref="C57" authorId="1" shapeId="0">
      <text>
        <t xml:space="preserve">Administración:
CAMBIO DE RAZON SOCIAL
</t>
      </text>
    </comment>
    <comment ref="C63" authorId="0" shapeId="0">
      <text>
        <t xml:space="preserve">Etiqueta Amarilla
</t>
      </text>
    </comment>
    <comment ref="C64" authorId="0" shapeId="0">
      <text>
        <t xml:space="preserve">Etiqueta Amarilla
</t>
      </text>
    </comment>
    <comment ref="C76" authorId="0" shapeId="0">
      <text>
        <t xml:space="preserve">Etiqueta Amarilla
</t>
      </text>
    </comment>
    <comment ref="C82" authorId="0" shapeId="0">
      <text>
        <t xml:space="preserve">Etiqueta Amarilla
</t>
      </text>
    </comment>
    <comment ref="C90" authorId="0" shapeId="0">
      <text>
        <t xml:space="preserve">Etiqueta Amarilla
</t>
      </text>
    </comment>
    <comment ref="C123" authorId="1" shapeId="0">
      <text>
        <t xml:space="preserve">Administración:
CLIENTE CON DEUDA
</t>
      </text>
    </comment>
  </commentList>
</comments>
</file>

<file path=xl/comments/comment2.xml><?xml version="1.0" encoding="utf-8"?>
<comments xmlns="http://schemas.openxmlformats.org/spreadsheetml/2006/main">
  <authors>
    <author>Angelica Gonzalez</author>
    <author>Administración</author>
  </authors>
  <commentList>
    <comment ref="C17" authorId="0" shapeId="0">
      <text>
        <t xml:space="preserve">Etiqueta Amarilla
</t>
      </text>
    </comment>
    <comment ref="C20" authorId="0" shapeId="0">
      <text>
        <t xml:space="preserve">Etiqueta Amarilla
</t>
      </text>
    </comment>
    <comment ref="C23" authorId="0" shapeId="0">
      <text>
        <t xml:space="preserve">Etiqueta Amarilla
</t>
      </text>
    </comment>
    <comment ref="C27" authorId="0" shapeId="0">
      <text>
        <t xml:space="preserve">Etiqueta Amarilla
</t>
      </text>
    </comment>
    <comment ref="C29" authorId="0" shapeId="0">
      <text>
        <t xml:space="preserve">Etiqueta Amarilla
</t>
      </text>
    </comment>
    <comment ref="C56" authorId="0" shapeId="0">
      <text>
        <t xml:space="preserve">Etiqueta Amarilla
</t>
      </text>
    </comment>
    <comment ref="C57" authorId="1" shapeId="0">
      <text>
        <t xml:space="preserve">Administración:
CAMBIO DE RAZON SOCIAL
</t>
      </text>
    </comment>
    <comment ref="C63" authorId="0" shapeId="0">
      <text>
        <t xml:space="preserve">Etiqueta Amarilla
</t>
      </text>
    </comment>
    <comment ref="C64" authorId="0" shapeId="0">
      <text>
        <t xml:space="preserve">Etiqueta Amarilla
</t>
      </text>
    </comment>
    <comment ref="C76" authorId="0" shapeId="0">
      <text>
        <t xml:space="preserve">Etiqueta Amarilla
</t>
      </text>
    </comment>
    <comment ref="C82" authorId="0" shapeId="0">
      <text>
        <t xml:space="preserve">Etiqueta Amarilla
</t>
      </text>
    </comment>
    <comment ref="C90" authorId="0" shapeId="0">
      <text>
        <t xml:space="preserve">Etiqueta Amarilla
</t>
      </text>
    </comment>
    <comment ref="C123" authorId="1" shapeId="0">
      <text>
        <t xml:space="preserve">Administración:
CLIENTE CON DEUDA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Relationship Type="http://schemas.openxmlformats.org/officeDocument/2006/relationships/image" Target="/xl/media/image3.jpeg" Id="rId2" /><Relationship Type="http://schemas.openxmlformats.org/officeDocument/2006/relationships/image" Target="/xl/media/image4.jpeg" Id="rId3" /><Relationship Type="http://schemas.openxmlformats.org/officeDocument/2006/relationships/image" Target="/xl/media/image5.jpeg" Id="rId4" /><Relationship Type="http://schemas.openxmlformats.org/officeDocument/2006/relationships/image" Target="/xl/media/image6.jpeg" Id="rId5" /><Relationship Type="http://schemas.openxmlformats.org/officeDocument/2006/relationships/image" Target="/xl/media/image7.jpeg" Id="rId6" /><Relationship Type="http://schemas.openxmlformats.org/officeDocument/2006/relationships/image" Target="/xl/media/image8.jpeg" Id="rId7" /><Relationship Type="http://schemas.openxmlformats.org/officeDocument/2006/relationships/image" Target="/xl/media/image9.jpeg" Id="rId8" /><Relationship Type="http://schemas.openxmlformats.org/officeDocument/2006/relationships/image" Target="/xl/media/image10.jpeg" Id="rId9" /><Relationship Type="http://schemas.openxmlformats.org/officeDocument/2006/relationships/image" Target="/xl/media/image11.jpeg" Id="rId10" /><Relationship Type="http://schemas.openxmlformats.org/officeDocument/2006/relationships/image" Target="/xl/media/image12.jpeg" Id="rId11" /><Relationship Type="http://schemas.openxmlformats.org/officeDocument/2006/relationships/image" Target="/xl/media/image13.jpeg" Id="rId12" /><Relationship Type="http://schemas.openxmlformats.org/officeDocument/2006/relationships/image" Target="/xl/media/image14.jpeg" Id="rId13" /><Relationship Type="http://schemas.openxmlformats.org/officeDocument/2006/relationships/image" Target="/xl/media/image15.jpeg" Id="rId14" /><Relationship Type="http://schemas.openxmlformats.org/officeDocument/2006/relationships/image" Target="/xl/media/image16.jpeg" Id="rId15" /><Relationship Type="http://schemas.openxmlformats.org/officeDocument/2006/relationships/image" Target="/xl/media/image17.jpeg" Id="rId16" /><Relationship Type="http://schemas.openxmlformats.org/officeDocument/2006/relationships/image" Target="/xl/media/image18.jpeg" Id="rId17" /><Relationship Type="http://schemas.openxmlformats.org/officeDocument/2006/relationships/image" Target="/xl/media/image19.jpeg" Id="rId18" /><Relationship Type="http://schemas.openxmlformats.org/officeDocument/2006/relationships/image" Target="/xl/media/image20.jpeg" Id="rId19" /><Relationship Type="http://schemas.openxmlformats.org/officeDocument/2006/relationships/image" Target="/xl/media/image21.jpeg" Id="rId20" /><Relationship Type="http://schemas.openxmlformats.org/officeDocument/2006/relationships/image" Target="/xl/media/image22.jpeg" Id="rId21" /><Relationship Type="http://schemas.openxmlformats.org/officeDocument/2006/relationships/image" Target="/xl/media/image23.jpeg" Id="rId22" /><Relationship Type="http://schemas.openxmlformats.org/officeDocument/2006/relationships/image" Target="/xl/media/image24.jpeg" Id="rId23" /><Relationship Type="http://schemas.openxmlformats.org/officeDocument/2006/relationships/image" Target="/xl/media/image25.jpeg" Id="rId24" /><Relationship Type="http://schemas.openxmlformats.org/officeDocument/2006/relationships/image" Target="/xl/media/image26.jpeg" Id="rId25" /><Relationship Type="http://schemas.openxmlformats.org/officeDocument/2006/relationships/image" Target="/xl/media/image27.jpeg" Id="rId26" /><Relationship Type="http://schemas.openxmlformats.org/officeDocument/2006/relationships/image" Target="/xl/media/image28.jpeg" Id="rId27" /><Relationship Type="http://schemas.openxmlformats.org/officeDocument/2006/relationships/image" Target="/xl/media/image29.jpeg" Id="rId28" /><Relationship Type="http://schemas.openxmlformats.org/officeDocument/2006/relationships/image" Target="/xl/media/image30.jpeg" Id="rId29" /><Relationship Type="http://schemas.openxmlformats.org/officeDocument/2006/relationships/image" Target="/xl/media/image31.jpeg" Id="rId30" /><Relationship Type="http://schemas.openxmlformats.org/officeDocument/2006/relationships/image" Target="/xl/media/image32.jpeg" Id="rId31" /><Relationship Type="http://schemas.openxmlformats.org/officeDocument/2006/relationships/image" Target="/xl/media/image33.jpeg" Id="rId32" /><Relationship Type="http://schemas.openxmlformats.org/officeDocument/2006/relationships/image" Target="/xl/media/image34.jpeg" Id="rId33" /><Relationship Type="http://schemas.openxmlformats.org/officeDocument/2006/relationships/image" Target="/xl/media/image35.jpeg" Id="rId34" /><Relationship Type="http://schemas.openxmlformats.org/officeDocument/2006/relationships/image" Target="/xl/media/image36.jpeg" Id="rId35" /><Relationship Type="http://schemas.openxmlformats.org/officeDocument/2006/relationships/image" Target="/xl/media/image37.jpeg" Id="rId36" /><Relationship Type="http://schemas.openxmlformats.org/officeDocument/2006/relationships/image" Target="/xl/media/image38.jpeg" Id="rId37" /><Relationship Type="http://schemas.openxmlformats.org/officeDocument/2006/relationships/image" Target="/xl/media/image39.jpeg" Id="rId38" /><Relationship Type="http://schemas.openxmlformats.org/officeDocument/2006/relationships/image" Target="/xl/media/image40.jpeg" Id="rId39" /><Relationship Type="http://schemas.openxmlformats.org/officeDocument/2006/relationships/image" Target="/xl/media/image41.jpeg" Id="rId40" /><Relationship Type="http://schemas.openxmlformats.org/officeDocument/2006/relationships/image" Target="/xl/media/image42.jpeg" Id="rId41" /><Relationship Type="http://schemas.openxmlformats.org/officeDocument/2006/relationships/image" Target="/xl/media/image43.jpeg" Id="rId42" /><Relationship Type="http://schemas.openxmlformats.org/officeDocument/2006/relationships/image" Target="/xl/media/image44.jpeg" Id="rId43" /><Relationship Type="http://schemas.openxmlformats.org/officeDocument/2006/relationships/image" Target="/xl/media/image45.jpeg" Id="rId44" /><Relationship Type="http://schemas.openxmlformats.org/officeDocument/2006/relationships/image" Target="/xl/media/image46.jpeg" Id="rId45" /><Relationship Type="http://schemas.openxmlformats.org/officeDocument/2006/relationships/image" Target="/xl/media/image47.jpeg" Id="rId46" /><Relationship Type="http://schemas.openxmlformats.org/officeDocument/2006/relationships/image" Target="/xl/media/image48.jpeg" Id="rId47" /><Relationship Type="http://schemas.openxmlformats.org/officeDocument/2006/relationships/image" Target="/xl/media/image49.jpeg" Id="rId48" /><Relationship Type="http://schemas.openxmlformats.org/officeDocument/2006/relationships/image" Target="/xl/media/image50.jpeg" Id="rId49" /><Relationship Type="http://schemas.openxmlformats.org/officeDocument/2006/relationships/image" Target="/xl/media/image51.jpeg" Id="rId50" /><Relationship Type="http://schemas.openxmlformats.org/officeDocument/2006/relationships/image" Target="/xl/media/image52.jpeg" Id="rId51" /><Relationship Type="http://schemas.openxmlformats.org/officeDocument/2006/relationships/image" Target="/xl/media/image53.jpeg" Id="rId52" /><Relationship Type="http://schemas.openxmlformats.org/officeDocument/2006/relationships/image" Target="/xl/media/image54.jpeg" Id="rId53" /><Relationship Type="http://schemas.openxmlformats.org/officeDocument/2006/relationships/image" Target="/xl/media/image55.jpeg" Id="rId54" /><Relationship Type="http://schemas.openxmlformats.org/officeDocument/2006/relationships/image" Target="/xl/media/image56.jpeg" Id="rId55" /><Relationship Type="http://schemas.openxmlformats.org/officeDocument/2006/relationships/image" Target="/xl/media/image57.jpeg" Id="rId56" /><Relationship Type="http://schemas.openxmlformats.org/officeDocument/2006/relationships/image" Target="/xl/media/image58.jpeg" Id="rId57" /><Relationship Type="http://schemas.openxmlformats.org/officeDocument/2006/relationships/image" Target="/xl/media/image59.jpeg" Id="rId58" /><Relationship Type="http://schemas.openxmlformats.org/officeDocument/2006/relationships/image" Target="/xl/media/image60.jpeg" Id="rId59" /><Relationship Type="http://schemas.openxmlformats.org/officeDocument/2006/relationships/image" Target="/xl/media/image61.jpeg" Id="rId60" /><Relationship Type="http://schemas.openxmlformats.org/officeDocument/2006/relationships/image" Target="/xl/media/image62.jpeg" Id="rId61" /><Relationship Type="http://schemas.openxmlformats.org/officeDocument/2006/relationships/image" Target="/xl/media/image63.jpeg" Id="rId62" /><Relationship Type="http://schemas.openxmlformats.org/officeDocument/2006/relationships/image" Target="/xl/media/image64.jpeg" Id="rId63" /><Relationship Type="http://schemas.openxmlformats.org/officeDocument/2006/relationships/image" Target="/xl/media/image65.jpeg" Id="rId64" /><Relationship Type="http://schemas.openxmlformats.org/officeDocument/2006/relationships/image" Target="/xl/media/image66.jpeg" Id="rId65" /><Relationship Type="http://schemas.openxmlformats.org/officeDocument/2006/relationships/image" Target="/xl/media/image67.jpeg" Id="rId66" /><Relationship Type="http://schemas.openxmlformats.org/officeDocument/2006/relationships/image" Target="/xl/media/image68.jpeg" Id="rId67" /><Relationship Type="http://schemas.openxmlformats.org/officeDocument/2006/relationships/image" Target="/xl/media/image69.jpeg" Id="rId68" /><Relationship Type="http://schemas.openxmlformats.org/officeDocument/2006/relationships/image" Target="/xl/media/image70.jpeg" Id="rId69" /><Relationship Type="http://schemas.openxmlformats.org/officeDocument/2006/relationships/image" Target="/xl/media/image71.jpeg" Id="rId70" /><Relationship Type="http://schemas.openxmlformats.org/officeDocument/2006/relationships/image" Target="/xl/media/image72.jpeg" Id="rId71" /><Relationship Type="http://schemas.openxmlformats.org/officeDocument/2006/relationships/image" Target="/xl/media/image73.jpeg" Id="rId72" /><Relationship Type="http://schemas.openxmlformats.org/officeDocument/2006/relationships/image" Target="/xl/media/image74.jpeg" Id="rId73" /><Relationship Type="http://schemas.openxmlformats.org/officeDocument/2006/relationships/image" Target="/xl/media/image75.jpeg" Id="rId74" /><Relationship Type="http://schemas.openxmlformats.org/officeDocument/2006/relationships/image" Target="/xl/media/image76.jpeg" Id="rId75" /><Relationship Type="http://schemas.openxmlformats.org/officeDocument/2006/relationships/image" Target="/xl/media/image77.jpeg" Id="rId76" /><Relationship Type="http://schemas.openxmlformats.org/officeDocument/2006/relationships/image" Target="/xl/media/image78.jpeg" Id="rId77" /><Relationship Type="http://schemas.openxmlformats.org/officeDocument/2006/relationships/image" Target="/xl/media/image79.jpeg" Id="rId78" /><Relationship Type="http://schemas.openxmlformats.org/officeDocument/2006/relationships/image" Target="/xl/media/image80.jpeg" Id="rId79" /><Relationship Type="http://schemas.openxmlformats.org/officeDocument/2006/relationships/image" Target="/xl/media/image81.jpeg" Id="rId80" /><Relationship Type="http://schemas.openxmlformats.org/officeDocument/2006/relationships/image" Target="/xl/media/image82.jpeg" Id="rId81" /><Relationship Type="http://schemas.openxmlformats.org/officeDocument/2006/relationships/image" Target="/xl/media/image83.jpeg" Id="rId82" /><Relationship Type="http://schemas.openxmlformats.org/officeDocument/2006/relationships/image" Target="/xl/media/image84.jpeg" Id="rId83" /><Relationship Type="http://schemas.openxmlformats.org/officeDocument/2006/relationships/image" Target="/xl/media/image85.jpeg" Id="rId84" /><Relationship Type="http://schemas.openxmlformats.org/officeDocument/2006/relationships/image" Target="/xl/media/image86.jpeg" Id="rId85" /><Relationship Type="http://schemas.openxmlformats.org/officeDocument/2006/relationships/image" Target="/xl/media/image87.jpeg" Id="rId86" /><Relationship Type="http://schemas.openxmlformats.org/officeDocument/2006/relationships/image" Target="/xl/media/image88.jpeg" Id="rId87" /><Relationship Type="http://schemas.openxmlformats.org/officeDocument/2006/relationships/image" Target="/xl/media/image89.jpeg" Id="rId88" /><Relationship Type="http://schemas.openxmlformats.org/officeDocument/2006/relationships/image" Target="/xl/media/image90.jpeg" Id="rId89" /><Relationship Type="http://schemas.openxmlformats.org/officeDocument/2006/relationships/image" Target="/xl/media/image91.jpeg" Id="rId90" /><Relationship Type="http://schemas.openxmlformats.org/officeDocument/2006/relationships/image" Target="/xl/media/image92.jpeg" Id="rId91" /><Relationship Type="http://schemas.openxmlformats.org/officeDocument/2006/relationships/image" Target="/xl/media/image93.jpeg" Id="rId92" /><Relationship Type="http://schemas.openxmlformats.org/officeDocument/2006/relationships/image" Target="/xl/media/image94.jpeg" Id="rId93" /><Relationship Type="http://schemas.openxmlformats.org/officeDocument/2006/relationships/image" Target="/xl/media/image95.jpeg" Id="rId94" /><Relationship Type="http://schemas.openxmlformats.org/officeDocument/2006/relationships/image" Target="/xl/media/image96.jpeg" Id="rId95" /><Relationship Type="http://schemas.openxmlformats.org/officeDocument/2006/relationships/image" Target="/xl/media/image97.jpeg" Id="rId96" /><Relationship Type="http://schemas.openxmlformats.org/officeDocument/2006/relationships/image" Target="/xl/media/image98.jpeg" Id="rId97" /><Relationship Type="http://schemas.openxmlformats.org/officeDocument/2006/relationships/image" Target="/xl/media/image99.jpeg" Id="rId98" /><Relationship Type="http://schemas.openxmlformats.org/officeDocument/2006/relationships/image" Target="/xl/media/image100.jpeg" Id="rId99" /><Relationship Type="http://schemas.openxmlformats.org/officeDocument/2006/relationships/image" Target="/xl/media/image101.jpeg" Id="rId100" /><Relationship Type="http://schemas.openxmlformats.org/officeDocument/2006/relationships/image" Target="/xl/media/image102.jpeg" Id="rId101" /><Relationship Type="http://schemas.openxmlformats.org/officeDocument/2006/relationships/image" Target="/xl/media/image103.jpeg" Id="rId102" /><Relationship Type="http://schemas.openxmlformats.org/officeDocument/2006/relationships/image" Target="/xl/media/image104.jpeg" Id="rId103" /><Relationship Type="http://schemas.openxmlformats.org/officeDocument/2006/relationships/image" Target="/xl/media/image105.jpeg" Id="rId104" /><Relationship Type="http://schemas.openxmlformats.org/officeDocument/2006/relationships/image" Target="/xl/media/image106.jpeg" Id="rId105" /><Relationship Type="http://schemas.openxmlformats.org/officeDocument/2006/relationships/image" Target="/xl/media/image107.jpeg" Id="rId106" /><Relationship Type="http://schemas.openxmlformats.org/officeDocument/2006/relationships/image" Target="/xl/media/image108.jpeg" Id="rId107" /><Relationship Type="http://schemas.openxmlformats.org/officeDocument/2006/relationships/image" Target="/xl/media/image109.jpeg" Id="rId108" /><Relationship Type="http://schemas.openxmlformats.org/officeDocument/2006/relationships/image" Target="/xl/media/image110.jpeg" Id="rId109" /><Relationship Type="http://schemas.openxmlformats.org/officeDocument/2006/relationships/image" Target="/xl/media/image111.jpeg" Id="rId110" /><Relationship Type="http://schemas.openxmlformats.org/officeDocument/2006/relationships/image" Target="/xl/media/image112.jpeg" Id="rId111" /><Relationship Type="http://schemas.openxmlformats.org/officeDocument/2006/relationships/image" Target="/xl/media/image113.jpeg" Id="rId112" /><Relationship Type="http://schemas.openxmlformats.org/officeDocument/2006/relationships/image" Target="/xl/media/image114.jpeg" Id="rId113" /><Relationship Type="http://schemas.openxmlformats.org/officeDocument/2006/relationships/image" Target="/xl/media/image115.jpeg" Id="rId114" /><Relationship Type="http://schemas.openxmlformats.org/officeDocument/2006/relationships/image" Target="/xl/media/image116.jpeg" Id="rId115" /><Relationship Type="http://schemas.openxmlformats.org/officeDocument/2006/relationships/image" Target="/xl/media/image117.jpeg" Id="rId116" /><Relationship Type="http://schemas.openxmlformats.org/officeDocument/2006/relationships/image" Target="/xl/media/image118.jpeg" Id="rId117" /><Relationship Type="http://schemas.openxmlformats.org/officeDocument/2006/relationships/image" Target="/xl/media/image119.jpeg" Id="rId118" /><Relationship Type="http://schemas.openxmlformats.org/officeDocument/2006/relationships/image" Target="/xl/media/image120.jpeg" Id="rId119" /><Relationship Type="http://schemas.openxmlformats.org/officeDocument/2006/relationships/image" Target="/xl/media/image121.jpeg" Id="rId120" /><Relationship Type="http://schemas.openxmlformats.org/officeDocument/2006/relationships/image" Target="/xl/media/image122.jpeg" Id="rId121" /><Relationship Type="http://schemas.openxmlformats.org/officeDocument/2006/relationships/image" Target="/xl/media/image123.jpeg" Id="rId122" /><Relationship Type="http://schemas.openxmlformats.org/officeDocument/2006/relationships/image" Target="/xl/media/image124.jpeg" Id="rId123" /><Relationship Type="http://schemas.openxmlformats.org/officeDocument/2006/relationships/image" Target="/xl/media/image125.jpeg" Id="rId124" /><Relationship Type="http://schemas.openxmlformats.org/officeDocument/2006/relationships/image" Target="/xl/media/image126.jpeg" Id="rId125" /><Relationship Type="http://schemas.openxmlformats.org/officeDocument/2006/relationships/image" Target="/xl/media/image127.jpeg" Id="rId126" /><Relationship Type="http://schemas.openxmlformats.org/officeDocument/2006/relationships/image" Target="/xl/media/image128.jpeg" Id="rId127" /><Relationship Type="http://schemas.openxmlformats.org/officeDocument/2006/relationships/image" Target="/xl/media/image129.jpeg" Id="rId128" /><Relationship Type="http://schemas.openxmlformats.org/officeDocument/2006/relationships/image" Target="/xl/media/image130.jpeg" Id="rId129" /><Relationship Type="http://schemas.openxmlformats.org/officeDocument/2006/relationships/image" Target="/xl/media/image131.jpeg" Id="rId130" /><Relationship Type="http://schemas.openxmlformats.org/officeDocument/2006/relationships/image" Target="/xl/media/image132.jpeg" Id="rId131" /><Relationship Type="http://schemas.openxmlformats.org/officeDocument/2006/relationships/image" Target="/xl/media/image133.jpeg" Id="rId132" /><Relationship Type="http://schemas.openxmlformats.org/officeDocument/2006/relationships/image" Target="/xl/media/image134.jpeg" Id="rId133" /><Relationship Type="http://schemas.openxmlformats.org/officeDocument/2006/relationships/image" Target="/xl/media/image135.jpeg" Id="rId134" /><Relationship Type="http://schemas.openxmlformats.org/officeDocument/2006/relationships/image" Target="/xl/media/image136.jpeg" Id="rId135" /><Relationship Type="http://schemas.openxmlformats.org/officeDocument/2006/relationships/image" Target="/xl/media/image137.jpeg" Id="rId136" /><Relationship Type="http://schemas.openxmlformats.org/officeDocument/2006/relationships/image" Target="/xl/media/image138.jpeg" Id="rId13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202452</colOff>
      <row>0</row>
      <rowOff>42515</rowOff>
    </from>
    <to>
      <col>2</col>
      <colOff>3680583</colOff>
      <row>4</row>
      <rowOff>174737</rowOff>
    </to>
    <pic>
      <nvPicPr>
        <cNvPr id="5" name="4 Imagen" descr="nota de pedido.jpg"/>
        <cNvPicPr>
          <a:picLocks noChangeAspect="1"/>
        </cNvPicPr>
      </nvPicPr>
      <blipFill>
        <a:blip cstate="email" r:embed="rId1"/>
        <a:stretch>
          <a:fillRect/>
        </a:stretch>
      </blipFill>
      <spPr>
        <a:xfrm>
          <a:off x="812052" y="42515"/>
          <a:ext cx="3480548" cy="12498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0</colOff>
      <row>1</row>
      <rowOff>0</rowOff>
    </from>
    <to>
      <col>7</col>
      <colOff>864235</colOff>
      <row>1</row>
      <rowOff>0</rowOff>
    </to>
    <pic>
      <nvPicPr>
        <cNvPr id="128871" name="Picture 1" descr="isobn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210300" y="59140725"/>
          <a:ext cx="161925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7</col>
      <colOff>864235</colOff>
      <row>1</row>
      <rowOff>0</rowOff>
    </to>
    <pic>
      <nvPicPr>
        <cNvPr id="128872" name="Picture 2" descr="isobn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6210300" y="59140725"/>
          <a:ext cx="161925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73" name="Picture 1" descr="isobn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0039350" y="591407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74" name="Picture 2" descr="isobn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10039350" y="591407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75" name="Picture 1" descr="isobn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10115550" y="591407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76" name="Picture 2" descr="isobn"/>
        <cNvPicPr>
          <a:picLocks noChangeAspect="1" noChangeArrowheads="1"/>
        </cNvPicPr>
      </nvPicPr>
      <blipFill>
        <a:blip r:embed="rId6"/>
        <a:srcRect/>
        <a:stretch>
          <a:fillRect/>
        </a:stretch>
      </blipFill>
      <spPr bwMode="auto">
        <a:xfrm>
          <a:off x="10115550" y="591407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685800</colOff>
      <row>1</row>
      <rowOff>0</rowOff>
    </to>
    <pic>
      <nvPicPr>
        <cNvPr id="128877" name="Picture 1" descr="isobn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2895600" y="6663690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685800</colOff>
      <row>1</row>
      <rowOff>0</rowOff>
    </to>
    <pic>
      <nvPicPr>
        <cNvPr id="128878" name="Picture 2" descr="isobn"/>
        <cNvPicPr>
          <a:picLocks noChangeAspect="1" noChangeArrowheads="1"/>
        </cNvPicPr>
      </nvPicPr>
      <blipFill>
        <a:blip r:embed="rId8"/>
        <a:srcRect/>
        <a:stretch>
          <a:fillRect/>
        </a:stretch>
      </blipFill>
      <spPr bwMode="auto">
        <a:xfrm>
          <a:off x="2895600" y="6663690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7</col>
      <colOff>864235</colOff>
      <row>1</row>
      <rowOff>0</rowOff>
    </to>
    <pic>
      <nvPicPr>
        <cNvPr id="128879" name="Picture 1" descr="isobn"/>
        <cNvPicPr>
          <a:picLocks noChangeAspect="1" noChangeArrowheads="1"/>
        </cNvPicPr>
      </nvPicPr>
      <blipFill>
        <a:blip r:embed="rId9"/>
        <a:srcRect/>
        <a:stretch>
          <a:fillRect/>
        </a:stretch>
      </blipFill>
      <spPr bwMode="auto">
        <a:xfrm>
          <a:off x="6210300" y="59140725"/>
          <a:ext cx="161925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7</col>
      <colOff>864235</colOff>
      <row>1</row>
      <rowOff>0</rowOff>
    </to>
    <pic>
      <nvPicPr>
        <cNvPr id="128880" name="Picture 2" descr="isobn"/>
        <cNvPicPr>
          <a:picLocks noChangeAspect="1" noChangeArrowheads="1"/>
        </cNvPicPr>
      </nvPicPr>
      <blipFill>
        <a:blip r:embed="rId10"/>
        <a:srcRect/>
        <a:stretch>
          <a:fillRect/>
        </a:stretch>
      </blipFill>
      <spPr bwMode="auto">
        <a:xfrm>
          <a:off x="6210300" y="59140725"/>
          <a:ext cx="161925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81" name="Picture 1" descr="isobn"/>
        <cNvPicPr>
          <a:picLocks noChangeAspect="1" noChangeArrowheads="1"/>
        </cNvPicPr>
      </nvPicPr>
      <blipFill>
        <a:blip r:embed="rId11"/>
        <a:srcRect/>
        <a:stretch>
          <a:fillRect/>
        </a:stretch>
      </blipFill>
      <spPr bwMode="auto">
        <a:xfrm>
          <a:off x="10039350" y="591407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82" name="Picture 2" descr="isobn"/>
        <cNvPicPr>
          <a:picLocks noChangeAspect="1" noChangeArrowheads="1"/>
        </cNvPicPr>
      </nvPicPr>
      <blipFill>
        <a:blip r:embed="rId12"/>
        <a:srcRect/>
        <a:stretch>
          <a:fillRect/>
        </a:stretch>
      </blipFill>
      <spPr bwMode="auto">
        <a:xfrm>
          <a:off x="10039350" y="591407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83" name="Picture 1" descr="isobn"/>
        <cNvPicPr>
          <a:picLocks noChangeAspect="1" noChangeArrowheads="1"/>
        </cNvPicPr>
      </nvPicPr>
      <blipFill>
        <a:blip r:embed="rId13"/>
        <a:srcRect/>
        <a:stretch>
          <a:fillRect/>
        </a:stretch>
      </blipFill>
      <spPr bwMode="auto">
        <a:xfrm>
          <a:off x="10115550" y="591407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84" name="Picture 2" descr="isobn"/>
        <cNvPicPr>
          <a:picLocks noChangeAspect="1" noChangeArrowheads="1"/>
        </cNvPicPr>
      </nvPicPr>
      <blipFill>
        <a:blip r:embed="rId14"/>
        <a:srcRect/>
        <a:stretch>
          <a:fillRect/>
        </a:stretch>
      </blipFill>
      <spPr bwMode="auto">
        <a:xfrm>
          <a:off x="10115550" y="591407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685800</colOff>
      <row>1</row>
      <rowOff>0</rowOff>
    </to>
    <pic>
      <nvPicPr>
        <cNvPr id="128885" name="Picture 1" descr="isobn"/>
        <cNvPicPr>
          <a:picLocks noChangeAspect="1" noChangeArrowheads="1"/>
        </cNvPicPr>
      </nvPicPr>
      <blipFill>
        <a:blip r:embed="rId15"/>
        <a:srcRect/>
        <a:stretch>
          <a:fillRect/>
        </a:stretch>
      </blipFill>
      <spPr bwMode="auto">
        <a:xfrm>
          <a:off x="2895600" y="6663690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685800</colOff>
      <row>1</row>
      <rowOff>0</rowOff>
    </to>
    <pic>
      <nvPicPr>
        <cNvPr id="128886" name="Picture 2" descr="isobn"/>
        <cNvPicPr>
          <a:picLocks noChangeAspect="1" noChangeArrowheads="1"/>
        </cNvPicPr>
      </nvPicPr>
      <blipFill>
        <a:blip r:embed="rId16"/>
        <a:srcRect/>
        <a:stretch>
          <a:fillRect/>
        </a:stretch>
      </blipFill>
      <spPr bwMode="auto">
        <a:xfrm>
          <a:off x="2895600" y="6663690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762000</colOff>
      <row>1</row>
      <rowOff>0</rowOff>
    </to>
    <pic>
      <nvPicPr>
        <cNvPr id="128887" name="Picture 1" descr="isobn"/>
        <cNvPicPr>
          <a:picLocks noChangeAspect="1" noChangeArrowheads="1"/>
        </cNvPicPr>
      </nvPicPr>
      <blipFill>
        <a:blip r:embed="rId17"/>
        <a:srcRect/>
        <a:stretch>
          <a:fillRect/>
        </a:stretch>
      </blipFill>
      <spPr bwMode="auto">
        <a:xfrm>
          <a:off x="2971800" y="822007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762000</colOff>
      <row>1</row>
      <rowOff>0</rowOff>
    </to>
    <pic>
      <nvPicPr>
        <cNvPr id="128888" name="Picture 2" descr="isobn"/>
        <cNvPicPr>
          <a:picLocks noChangeAspect="1" noChangeArrowheads="1"/>
        </cNvPicPr>
      </nvPicPr>
      <blipFill>
        <a:blip r:embed="rId18"/>
        <a:srcRect/>
        <a:stretch>
          <a:fillRect/>
        </a:stretch>
      </blipFill>
      <spPr bwMode="auto">
        <a:xfrm>
          <a:off x="2971800" y="822007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89" name="Picture 1" descr="isobn"/>
        <cNvPicPr>
          <a:picLocks noChangeAspect="1" noChangeArrowheads="1"/>
        </cNvPicPr>
      </nvPicPr>
      <blipFill>
        <a:blip r:embed="rId19"/>
        <a:srcRect/>
        <a:stretch>
          <a:fillRect/>
        </a:stretch>
      </blipFill>
      <spPr bwMode="auto">
        <a:xfrm>
          <a:off x="7858125" y="822007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90" name="Picture 2" descr="isobn"/>
        <cNvPicPr>
          <a:picLocks noChangeAspect="1" noChangeArrowheads="1"/>
        </cNvPicPr>
      </nvPicPr>
      <blipFill>
        <a:blip r:embed="rId20"/>
        <a:srcRect/>
        <a:stretch>
          <a:fillRect/>
        </a:stretch>
      </blipFill>
      <spPr bwMode="auto">
        <a:xfrm>
          <a:off x="7858125" y="822007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91" name="Picture 1" descr="isobn"/>
        <cNvPicPr>
          <a:picLocks noChangeAspect="1" noChangeArrowheads="1"/>
        </cNvPicPr>
      </nvPicPr>
      <blipFill>
        <a:blip r:embed="rId21"/>
        <a:srcRect/>
        <a:stretch>
          <a:fillRect/>
        </a:stretch>
      </blipFill>
      <spPr bwMode="auto">
        <a:xfrm>
          <a:off x="6905625" y="896588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92" name="Picture 2" descr="isobn"/>
        <cNvPicPr>
          <a:picLocks noChangeAspect="1" noChangeArrowheads="1"/>
        </cNvPicPr>
      </nvPicPr>
      <blipFill>
        <a:blip r:embed="rId22"/>
        <a:srcRect/>
        <a:stretch>
          <a:fillRect/>
        </a:stretch>
      </blipFill>
      <spPr bwMode="auto">
        <a:xfrm>
          <a:off x="6905625" y="896588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93" name="Picture 1" descr="isobn"/>
        <cNvPicPr>
          <a:picLocks noChangeAspect="1" noChangeArrowheads="1"/>
        </cNvPicPr>
      </nvPicPr>
      <blipFill>
        <a:blip r:embed="rId23"/>
        <a:srcRect/>
        <a:stretch>
          <a:fillRect/>
        </a:stretch>
      </blipFill>
      <spPr bwMode="auto">
        <a:xfrm>
          <a:off x="6905625" y="897350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94" name="Picture 2" descr="isobn"/>
        <cNvPicPr>
          <a:picLocks noChangeAspect="1" noChangeArrowheads="1"/>
        </cNvPicPr>
      </nvPicPr>
      <blipFill>
        <a:blip r:embed="rId24"/>
        <a:srcRect/>
        <a:stretch>
          <a:fillRect/>
        </a:stretch>
      </blipFill>
      <spPr bwMode="auto">
        <a:xfrm>
          <a:off x="6905625" y="897350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95" name="Picture 1" descr="isobn"/>
        <cNvPicPr>
          <a:picLocks noChangeAspect="1" noChangeArrowheads="1"/>
        </cNvPicPr>
      </nvPicPr>
      <blipFill>
        <a:blip r:embed="rId25"/>
        <a:srcRect/>
        <a:stretch>
          <a:fillRect/>
        </a:stretch>
      </blipFill>
      <spPr bwMode="auto">
        <a:xfrm>
          <a:off x="7858125" y="906875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96" name="Picture 2" descr="isobn"/>
        <cNvPicPr>
          <a:picLocks noChangeAspect="1" noChangeArrowheads="1"/>
        </cNvPicPr>
      </nvPicPr>
      <blipFill>
        <a:blip r:embed="rId26"/>
        <a:srcRect/>
        <a:stretch>
          <a:fillRect/>
        </a:stretch>
      </blipFill>
      <spPr bwMode="auto">
        <a:xfrm>
          <a:off x="7915275" y="9003030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128897" name="Picture 2" descr="isobn"/>
        <cNvPicPr>
          <a:picLocks noChangeAspect="1" noChangeArrowheads="1"/>
        </cNvPicPr>
      </nvPicPr>
      <blipFill>
        <a:blip r:embed="rId27"/>
        <a:srcRect/>
        <a:stretch>
          <a:fillRect/>
        </a:stretch>
      </blipFill>
      <spPr bwMode="auto">
        <a:xfrm>
          <a:off x="7858125" y="8990647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35" name="Picture 1" descr="isobn"/>
        <cNvPicPr>
          <a:picLocks noChangeAspect="1" noChangeArrowheads="1"/>
        </cNvPicPr>
      </nvPicPr>
      <blipFill>
        <a:blip r:embed="rId28"/>
        <a:srcRect/>
        <a:stretch>
          <a:fillRect/>
        </a:stretch>
      </blipFill>
      <spPr bwMode="auto">
        <a:xfrm>
          <a:off x="3181350" y="1714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36" name="Picture 2" descr="isobn"/>
        <cNvPicPr>
          <a:picLocks noChangeAspect="1" noChangeArrowheads="1"/>
        </cNvPicPr>
      </nvPicPr>
      <blipFill>
        <a:blip r:embed="rId29"/>
        <a:srcRect/>
        <a:stretch>
          <a:fillRect/>
        </a:stretch>
      </blipFill>
      <spPr bwMode="auto">
        <a:xfrm>
          <a:off x="3181350" y="1714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37" name="Picture 1" descr="isobn"/>
        <cNvPicPr>
          <a:picLocks noChangeAspect="1" noChangeArrowheads="1"/>
        </cNvPicPr>
      </nvPicPr>
      <blipFill>
        <a:blip r:embed="rId30"/>
        <a:srcRect/>
        <a:stretch>
          <a:fillRect/>
        </a:stretch>
      </blipFill>
      <spPr bwMode="auto">
        <a:xfrm>
          <a:off x="3181350" y="1714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38" name="Picture 2" descr="isobn"/>
        <cNvPicPr>
          <a:picLocks noChangeAspect="1" noChangeArrowheads="1"/>
        </cNvPicPr>
      </nvPicPr>
      <blipFill>
        <a:blip r:embed="rId31"/>
        <a:srcRect/>
        <a:stretch>
          <a:fillRect/>
        </a:stretch>
      </blipFill>
      <spPr bwMode="auto">
        <a:xfrm>
          <a:off x="3181350" y="1714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39" name="Picture 1" descr="isobn"/>
        <cNvPicPr>
          <a:picLocks noChangeAspect="1" noChangeArrowheads="1"/>
        </cNvPicPr>
      </nvPicPr>
      <blipFill>
        <a:blip r:embed="rId32"/>
        <a:srcRect/>
        <a:stretch>
          <a:fillRect/>
        </a:stretch>
      </blipFill>
      <spPr bwMode="auto">
        <a:xfrm>
          <a:off x="3257550" y="17145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40" name="Picture 2" descr="isobn"/>
        <cNvPicPr>
          <a:picLocks noChangeAspect="1" noChangeArrowheads="1"/>
        </cNvPicPr>
      </nvPicPr>
      <blipFill>
        <a:blip r:embed="rId33"/>
        <a:srcRect/>
        <a:stretch>
          <a:fillRect/>
        </a:stretch>
      </blipFill>
      <spPr bwMode="auto">
        <a:xfrm>
          <a:off x="3257550" y="17145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7</col>
      <colOff>428625</colOff>
      <row>1</row>
      <rowOff>0</rowOff>
    </to>
    <pic>
      <nvPicPr>
        <cNvPr id="41" name="Picture 1" descr="isobn"/>
        <cNvPicPr>
          <a:picLocks noChangeAspect="1" noChangeArrowheads="1"/>
        </cNvPicPr>
      </nvPicPr>
      <blipFill>
        <a:blip r:embed="rId34"/>
        <a:srcRect/>
        <a:stretch>
          <a:fillRect/>
        </a:stretch>
      </blipFill>
      <spPr bwMode="auto">
        <a:xfrm>
          <a:off x="6562725" y="61741050"/>
          <a:ext cx="161925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7</col>
      <colOff>428625</colOff>
      <row>1</row>
      <rowOff>0</rowOff>
    </to>
    <pic>
      <nvPicPr>
        <cNvPr id="42" name="Picture 2" descr="isobn"/>
        <cNvPicPr>
          <a:picLocks noChangeAspect="1" noChangeArrowheads="1"/>
        </cNvPicPr>
      </nvPicPr>
      <blipFill>
        <a:blip r:embed="rId35"/>
        <a:srcRect/>
        <a:stretch>
          <a:fillRect/>
        </a:stretch>
      </blipFill>
      <spPr bwMode="auto">
        <a:xfrm>
          <a:off x="6562725" y="61741050"/>
          <a:ext cx="161925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43" name="Picture 1" descr="isobn"/>
        <cNvPicPr>
          <a:picLocks noChangeAspect="1" noChangeArrowheads="1"/>
        </cNvPicPr>
      </nvPicPr>
      <blipFill>
        <a:blip r:embed="rId36"/>
        <a:srcRect/>
        <a:stretch>
          <a:fillRect/>
        </a:stretch>
      </blipFill>
      <spPr bwMode="auto">
        <a:xfrm>
          <a:off x="10763250" y="617410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44" name="Picture 2" descr="isobn"/>
        <cNvPicPr>
          <a:picLocks noChangeAspect="1" noChangeArrowheads="1"/>
        </cNvPicPr>
      </nvPicPr>
      <blipFill>
        <a:blip r:embed="rId37"/>
        <a:srcRect/>
        <a:stretch>
          <a:fillRect/>
        </a:stretch>
      </blipFill>
      <spPr bwMode="auto">
        <a:xfrm>
          <a:off x="10763250" y="617410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45" name="Picture 1" descr="isobn"/>
        <cNvPicPr>
          <a:picLocks noChangeAspect="1" noChangeArrowheads="1"/>
        </cNvPicPr>
      </nvPicPr>
      <blipFill>
        <a:blip r:embed="rId38"/>
        <a:srcRect/>
        <a:stretch>
          <a:fillRect/>
        </a:stretch>
      </blipFill>
      <spPr bwMode="auto">
        <a:xfrm>
          <a:off x="10839450" y="617410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46" name="Picture 2" descr="isobn"/>
        <cNvPicPr>
          <a:picLocks noChangeAspect="1" noChangeArrowheads="1"/>
        </cNvPicPr>
      </nvPicPr>
      <blipFill>
        <a:blip r:embed="rId39"/>
        <a:srcRect/>
        <a:stretch>
          <a:fillRect/>
        </a:stretch>
      </blipFill>
      <spPr bwMode="auto">
        <a:xfrm>
          <a:off x="10839450" y="617410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685800</colOff>
      <row>1</row>
      <rowOff>0</rowOff>
    </to>
    <pic>
      <nvPicPr>
        <cNvPr id="47" name="Picture 1" descr="isobn"/>
        <cNvPicPr>
          <a:picLocks noChangeAspect="1" noChangeArrowheads="1"/>
        </cNvPicPr>
      </nvPicPr>
      <blipFill>
        <a:blip r:embed="rId40"/>
        <a:srcRect/>
        <a:stretch>
          <a:fillRect/>
        </a:stretch>
      </blipFill>
      <spPr bwMode="auto">
        <a:xfrm>
          <a:off x="3181350" y="692372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685800</colOff>
      <row>1</row>
      <rowOff>0</rowOff>
    </to>
    <pic>
      <nvPicPr>
        <cNvPr id="48" name="Picture 2" descr="isobn"/>
        <cNvPicPr>
          <a:picLocks noChangeAspect="1" noChangeArrowheads="1"/>
        </cNvPicPr>
      </nvPicPr>
      <blipFill>
        <a:blip r:embed="rId41"/>
        <a:srcRect/>
        <a:stretch>
          <a:fillRect/>
        </a:stretch>
      </blipFill>
      <spPr bwMode="auto">
        <a:xfrm>
          <a:off x="3181350" y="692372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7</col>
      <colOff>428625</colOff>
      <row>1</row>
      <rowOff>0</rowOff>
    </to>
    <pic>
      <nvPicPr>
        <cNvPr id="49" name="Picture 1" descr="isobn"/>
        <cNvPicPr>
          <a:picLocks noChangeAspect="1" noChangeArrowheads="1"/>
        </cNvPicPr>
      </nvPicPr>
      <blipFill>
        <a:blip r:embed="rId42"/>
        <a:srcRect/>
        <a:stretch>
          <a:fillRect/>
        </a:stretch>
      </blipFill>
      <spPr bwMode="auto">
        <a:xfrm>
          <a:off x="6562725" y="61741050"/>
          <a:ext cx="161925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7</col>
      <colOff>428625</colOff>
      <row>1</row>
      <rowOff>0</rowOff>
    </to>
    <pic>
      <nvPicPr>
        <cNvPr id="50" name="Picture 2" descr="isobn"/>
        <cNvPicPr>
          <a:picLocks noChangeAspect="1" noChangeArrowheads="1"/>
        </cNvPicPr>
      </nvPicPr>
      <blipFill>
        <a:blip r:embed="rId43"/>
        <a:srcRect/>
        <a:stretch>
          <a:fillRect/>
        </a:stretch>
      </blipFill>
      <spPr bwMode="auto">
        <a:xfrm>
          <a:off x="6562725" y="61741050"/>
          <a:ext cx="161925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51" name="Picture 1" descr="isobn"/>
        <cNvPicPr>
          <a:picLocks noChangeAspect="1" noChangeArrowheads="1"/>
        </cNvPicPr>
      </nvPicPr>
      <blipFill>
        <a:blip r:embed="rId44"/>
        <a:srcRect/>
        <a:stretch>
          <a:fillRect/>
        </a:stretch>
      </blipFill>
      <spPr bwMode="auto">
        <a:xfrm>
          <a:off x="10763250" y="617410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52" name="Picture 2" descr="isobn"/>
        <cNvPicPr>
          <a:picLocks noChangeAspect="1" noChangeArrowheads="1"/>
        </cNvPicPr>
      </nvPicPr>
      <blipFill>
        <a:blip r:embed="rId45"/>
        <a:srcRect/>
        <a:stretch>
          <a:fillRect/>
        </a:stretch>
      </blipFill>
      <spPr bwMode="auto">
        <a:xfrm>
          <a:off x="10763250" y="617410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53" name="Picture 1" descr="isobn"/>
        <cNvPicPr>
          <a:picLocks noChangeAspect="1" noChangeArrowheads="1"/>
        </cNvPicPr>
      </nvPicPr>
      <blipFill>
        <a:blip r:embed="rId46"/>
        <a:srcRect/>
        <a:stretch>
          <a:fillRect/>
        </a:stretch>
      </blipFill>
      <spPr bwMode="auto">
        <a:xfrm>
          <a:off x="10839450" y="617410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54" name="Picture 2" descr="isobn"/>
        <cNvPicPr>
          <a:picLocks noChangeAspect="1" noChangeArrowheads="1"/>
        </cNvPicPr>
      </nvPicPr>
      <blipFill>
        <a:blip r:embed="rId47"/>
        <a:srcRect/>
        <a:stretch>
          <a:fillRect/>
        </a:stretch>
      </blipFill>
      <spPr bwMode="auto">
        <a:xfrm>
          <a:off x="10839450" y="617410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685800</colOff>
      <row>1</row>
      <rowOff>0</rowOff>
    </to>
    <pic>
      <nvPicPr>
        <cNvPr id="55" name="Picture 1" descr="isobn"/>
        <cNvPicPr>
          <a:picLocks noChangeAspect="1" noChangeArrowheads="1"/>
        </cNvPicPr>
      </nvPicPr>
      <blipFill>
        <a:blip r:embed="rId48"/>
        <a:srcRect/>
        <a:stretch>
          <a:fillRect/>
        </a:stretch>
      </blipFill>
      <spPr bwMode="auto">
        <a:xfrm>
          <a:off x="3181350" y="692372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685800</colOff>
      <row>1</row>
      <rowOff>0</rowOff>
    </to>
    <pic>
      <nvPicPr>
        <cNvPr id="56" name="Picture 2" descr="isobn"/>
        <cNvPicPr>
          <a:picLocks noChangeAspect="1" noChangeArrowheads="1"/>
        </cNvPicPr>
      </nvPicPr>
      <blipFill>
        <a:blip r:embed="rId49"/>
        <a:srcRect/>
        <a:stretch>
          <a:fillRect/>
        </a:stretch>
      </blipFill>
      <spPr bwMode="auto">
        <a:xfrm>
          <a:off x="3181350" y="692372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762000</colOff>
      <row>1</row>
      <rowOff>0</rowOff>
    </to>
    <pic>
      <nvPicPr>
        <cNvPr id="57" name="Picture 1" descr="isobn"/>
        <cNvPicPr>
          <a:picLocks noChangeAspect="1" noChangeArrowheads="1"/>
        </cNvPicPr>
      </nvPicPr>
      <blipFill>
        <a:blip r:embed="rId50"/>
        <a:srcRect/>
        <a:stretch>
          <a:fillRect/>
        </a:stretch>
      </blipFill>
      <spPr bwMode="auto">
        <a:xfrm>
          <a:off x="3257550" y="845629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762000</colOff>
      <row>1</row>
      <rowOff>0</rowOff>
    </to>
    <pic>
      <nvPicPr>
        <cNvPr id="58" name="Picture 2" descr="isobn"/>
        <cNvPicPr>
          <a:picLocks noChangeAspect="1" noChangeArrowheads="1"/>
        </cNvPicPr>
      </nvPicPr>
      <blipFill>
        <a:blip r:embed="rId51"/>
        <a:srcRect/>
        <a:stretch>
          <a:fillRect/>
        </a:stretch>
      </blipFill>
      <spPr bwMode="auto">
        <a:xfrm>
          <a:off x="3257550" y="845629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59" name="Picture 1" descr="isobn"/>
        <cNvPicPr>
          <a:picLocks noChangeAspect="1" noChangeArrowheads="1"/>
        </cNvPicPr>
      </nvPicPr>
      <blipFill>
        <a:blip r:embed="rId52"/>
        <a:srcRect/>
        <a:stretch>
          <a:fillRect/>
        </a:stretch>
      </blipFill>
      <spPr bwMode="auto">
        <a:xfrm>
          <a:off x="8648700" y="845629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60" name="Picture 2" descr="isobn"/>
        <cNvPicPr>
          <a:picLocks noChangeAspect="1" noChangeArrowheads="1"/>
        </cNvPicPr>
      </nvPicPr>
      <blipFill>
        <a:blip r:embed="rId53"/>
        <a:srcRect/>
        <a:stretch>
          <a:fillRect/>
        </a:stretch>
      </blipFill>
      <spPr bwMode="auto">
        <a:xfrm>
          <a:off x="8648700" y="8456295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61" name="Picture 1" descr="isobn"/>
        <cNvPicPr>
          <a:picLocks noChangeAspect="1" noChangeArrowheads="1"/>
        </cNvPicPr>
      </nvPicPr>
      <blipFill>
        <a:blip r:embed="rId54"/>
        <a:srcRect/>
        <a:stretch>
          <a:fillRect/>
        </a:stretch>
      </blipFill>
      <spPr bwMode="auto">
        <a:xfrm>
          <a:off x="7696200" y="920210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62" name="Picture 2" descr="isobn"/>
        <cNvPicPr>
          <a:picLocks noChangeAspect="1" noChangeArrowheads="1"/>
        </cNvPicPr>
      </nvPicPr>
      <blipFill>
        <a:blip r:embed="rId55"/>
        <a:srcRect/>
        <a:stretch>
          <a:fillRect/>
        </a:stretch>
      </blipFill>
      <spPr bwMode="auto">
        <a:xfrm>
          <a:off x="7696200" y="920210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63" name="Picture 1" descr="isobn"/>
        <cNvPicPr>
          <a:picLocks noChangeAspect="1" noChangeArrowheads="1"/>
        </cNvPicPr>
      </nvPicPr>
      <blipFill>
        <a:blip r:embed="rId56"/>
        <a:srcRect/>
        <a:stretch>
          <a:fillRect/>
        </a:stretch>
      </blipFill>
      <spPr bwMode="auto">
        <a:xfrm>
          <a:off x="7696200" y="920972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64" name="Picture 2" descr="isobn"/>
        <cNvPicPr>
          <a:picLocks noChangeAspect="1" noChangeArrowheads="1"/>
        </cNvPicPr>
      </nvPicPr>
      <blipFill>
        <a:blip r:embed="rId57"/>
        <a:srcRect/>
        <a:stretch>
          <a:fillRect/>
        </a:stretch>
      </blipFill>
      <spPr bwMode="auto">
        <a:xfrm>
          <a:off x="7696200" y="920972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65" name="Picture 1" descr="isobn"/>
        <cNvPicPr>
          <a:picLocks noChangeAspect="1" noChangeArrowheads="1"/>
        </cNvPicPr>
      </nvPicPr>
      <blipFill>
        <a:blip r:embed="rId58"/>
        <a:srcRect/>
        <a:stretch>
          <a:fillRect/>
        </a:stretch>
      </blipFill>
      <spPr bwMode="auto">
        <a:xfrm>
          <a:off x="8648700" y="93049725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0</colOff>
      <row>1</row>
      <rowOff>0</rowOff>
    </from>
    <to>
      <col>6</col>
      <colOff>685800</colOff>
      <row>1</row>
      <rowOff>0</rowOff>
    </to>
    <pic>
      <nvPicPr>
        <cNvPr id="66" name="Picture 2" descr="isobn"/>
        <cNvPicPr>
          <a:picLocks noChangeAspect="1" noChangeArrowheads="1"/>
        </cNvPicPr>
      </nvPicPr>
      <blipFill>
        <a:blip r:embed="rId59"/>
        <a:srcRect/>
        <a:stretch>
          <a:fillRect/>
        </a:stretch>
      </blipFill>
      <spPr bwMode="auto">
        <a:xfrm>
          <a:off x="8705850" y="92392500"/>
          <a:ext cx="685800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74" name="Picture 1" descr="isobn"/>
        <cNvPicPr>
          <a:picLocks noChangeAspect="1" noChangeArrowheads="1"/>
        </cNvPicPr>
      </nvPicPr>
      <blipFill>
        <a:blip r:embed="rId60"/>
        <a:srcRect/>
        <a:stretch>
          <a:fillRect/>
        </a:stretch>
      </blipFill>
      <spPr bwMode="auto">
        <a:xfrm>
          <a:off x="31813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75" name="Picture 2" descr="isobn"/>
        <cNvPicPr>
          <a:picLocks noChangeAspect="1" noChangeArrowheads="1"/>
        </cNvPicPr>
      </nvPicPr>
      <blipFill>
        <a:blip r:embed="rId61"/>
        <a:srcRect/>
        <a:stretch>
          <a:fillRect/>
        </a:stretch>
      </blipFill>
      <spPr bwMode="auto">
        <a:xfrm>
          <a:off x="31813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76" name="Picture 1" descr="isobn"/>
        <cNvPicPr>
          <a:picLocks noChangeAspect="1" noChangeArrowheads="1"/>
        </cNvPicPr>
      </nvPicPr>
      <blipFill>
        <a:blip r:embed="rId62"/>
        <a:srcRect/>
        <a:stretch>
          <a:fillRect/>
        </a:stretch>
      </blipFill>
      <spPr bwMode="auto">
        <a:xfrm>
          <a:off x="31813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77" name="Picture 2" descr="isobn"/>
        <cNvPicPr>
          <a:picLocks noChangeAspect="1" noChangeArrowheads="1"/>
        </cNvPicPr>
      </nvPicPr>
      <blipFill>
        <a:blip r:embed="rId63"/>
        <a:srcRect/>
        <a:stretch>
          <a:fillRect/>
        </a:stretch>
      </blipFill>
      <spPr bwMode="auto">
        <a:xfrm>
          <a:off x="31813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78" name="Picture 1" descr="isobn"/>
        <cNvPicPr>
          <a:picLocks noChangeAspect="1" noChangeArrowheads="1"/>
        </cNvPicPr>
      </nvPicPr>
      <blipFill>
        <a:blip r:embed="rId64"/>
        <a:srcRect/>
        <a:stretch>
          <a:fillRect/>
        </a:stretch>
      </blipFill>
      <spPr bwMode="auto">
        <a:xfrm>
          <a:off x="3257550" y="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79" name="Picture 2" descr="isobn"/>
        <cNvPicPr>
          <a:picLocks noChangeAspect="1" noChangeArrowheads="1"/>
        </cNvPicPr>
      </nvPicPr>
      <blipFill>
        <a:blip r:embed="rId65"/>
        <a:srcRect/>
        <a:stretch>
          <a:fillRect/>
        </a:stretch>
      </blipFill>
      <spPr bwMode="auto">
        <a:xfrm>
          <a:off x="3257550" y="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80" name="Picture 1" descr="isobn"/>
        <cNvPicPr>
          <a:picLocks noChangeAspect="1" noChangeArrowheads="1"/>
        </cNvPicPr>
      </nvPicPr>
      <blipFill>
        <a:blip r:embed="rId66"/>
        <a:srcRect/>
        <a:stretch>
          <a:fillRect/>
        </a:stretch>
      </blipFill>
      <spPr bwMode="auto">
        <a:xfrm>
          <a:off x="3181350" y="18859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81" name="Picture 2" descr="isobn"/>
        <cNvPicPr>
          <a:picLocks noChangeAspect="1" noChangeArrowheads="1"/>
        </cNvPicPr>
      </nvPicPr>
      <blipFill>
        <a:blip r:embed="rId67"/>
        <a:srcRect/>
        <a:stretch>
          <a:fillRect/>
        </a:stretch>
      </blipFill>
      <spPr bwMode="auto">
        <a:xfrm>
          <a:off x="3181350" y="18859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82" name="Picture 1" descr="isobn"/>
        <cNvPicPr>
          <a:picLocks noChangeAspect="1" noChangeArrowheads="1"/>
        </cNvPicPr>
      </nvPicPr>
      <blipFill>
        <a:blip r:embed="rId68"/>
        <a:srcRect/>
        <a:stretch>
          <a:fillRect/>
        </a:stretch>
      </blipFill>
      <spPr bwMode="auto">
        <a:xfrm>
          <a:off x="3181350" y="18859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83" name="Picture 2" descr="isobn"/>
        <cNvPicPr>
          <a:picLocks noChangeAspect="1" noChangeArrowheads="1"/>
        </cNvPicPr>
      </nvPicPr>
      <blipFill>
        <a:blip r:embed="rId69"/>
        <a:srcRect/>
        <a:stretch>
          <a:fillRect/>
        </a:stretch>
      </blipFill>
      <spPr bwMode="auto">
        <a:xfrm>
          <a:off x="3181350" y="18859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84" name="Picture 1" descr="isobn"/>
        <cNvPicPr>
          <a:picLocks noChangeAspect="1" noChangeArrowheads="1"/>
        </cNvPicPr>
      </nvPicPr>
      <blipFill>
        <a:blip r:embed="rId70"/>
        <a:srcRect/>
        <a:stretch>
          <a:fillRect/>
        </a:stretch>
      </blipFill>
      <spPr bwMode="auto">
        <a:xfrm>
          <a:off x="3257550" y="188595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85" name="Picture 2" descr="isobn"/>
        <cNvPicPr>
          <a:picLocks noChangeAspect="1" noChangeArrowheads="1"/>
        </cNvPicPr>
      </nvPicPr>
      <blipFill>
        <a:blip r:embed="rId71"/>
        <a:srcRect/>
        <a:stretch>
          <a:fillRect/>
        </a:stretch>
      </blipFill>
      <spPr bwMode="auto">
        <a:xfrm>
          <a:off x="3257550" y="188595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86" name="Picture 1" descr="isobn"/>
        <cNvPicPr>
          <a:picLocks noChangeAspect="1" noChangeArrowheads="1"/>
        </cNvPicPr>
      </nvPicPr>
      <blipFill>
        <a:blip r:embed="rId72"/>
        <a:srcRect/>
        <a:stretch>
          <a:fillRect/>
        </a:stretch>
      </blipFill>
      <spPr bwMode="auto">
        <a:xfrm>
          <a:off x="3181350" y="1685925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87" name="Picture 2" descr="isobn"/>
        <cNvPicPr>
          <a:picLocks noChangeAspect="1" noChangeArrowheads="1"/>
        </cNvPicPr>
      </nvPicPr>
      <blipFill>
        <a:blip r:embed="rId73"/>
        <a:srcRect/>
        <a:stretch>
          <a:fillRect/>
        </a:stretch>
      </blipFill>
      <spPr bwMode="auto">
        <a:xfrm>
          <a:off x="3181350" y="1685925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88" name="Picture 1" descr="isobn"/>
        <cNvPicPr>
          <a:picLocks noChangeAspect="1" noChangeArrowheads="1"/>
        </cNvPicPr>
      </nvPicPr>
      <blipFill>
        <a:blip r:embed="rId74"/>
        <a:srcRect/>
        <a:stretch>
          <a:fillRect/>
        </a:stretch>
      </blipFill>
      <spPr bwMode="auto">
        <a:xfrm>
          <a:off x="3181350" y="1685925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89" name="Picture 2" descr="isobn"/>
        <cNvPicPr>
          <a:picLocks noChangeAspect="1" noChangeArrowheads="1"/>
        </cNvPicPr>
      </nvPicPr>
      <blipFill>
        <a:blip r:embed="rId75"/>
        <a:srcRect/>
        <a:stretch>
          <a:fillRect/>
        </a:stretch>
      </blipFill>
      <spPr bwMode="auto">
        <a:xfrm>
          <a:off x="3181350" y="1685925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90" name="Picture 1" descr="isobn"/>
        <cNvPicPr>
          <a:picLocks noChangeAspect="1" noChangeArrowheads="1"/>
        </cNvPicPr>
      </nvPicPr>
      <blipFill>
        <a:blip r:embed="rId76"/>
        <a:srcRect/>
        <a:stretch>
          <a:fillRect/>
        </a:stretch>
      </blipFill>
      <spPr bwMode="auto">
        <a:xfrm>
          <a:off x="3257550" y="1685925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91" name="Picture 2" descr="isobn"/>
        <cNvPicPr>
          <a:picLocks noChangeAspect="1" noChangeArrowheads="1"/>
        </cNvPicPr>
      </nvPicPr>
      <blipFill>
        <a:blip r:embed="rId77"/>
        <a:srcRect/>
        <a:stretch>
          <a:fillRect/>
        </a:stretch>
      </blipFill>
      <spPr bwMode="auto">
        <a:xfrm>
          <a:off x="3257550" y="1685925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92" name="Picture 1" descr="isobn"/>
        <cNvPicPr>
          <a:picLocks noChangeAspect="1" noChangeArrowheads="1"/>
        </cNvPicPr>
      </nvPicPr>
      <blipFill>
        <a:blip r:embed="rId78"/>
        <a:srcRect/>
        <a:stretch>
          <a:fillRect/>
        </a:stretch>
      </blipFill>
      <spPr bwMode="auto">
        <a:xfrm>
          <a:off x="3181350" y="18859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93" name="Picture 2" descr="isobn"/>
        <cNvPicPr>
          <a:picLocks noChangeAspect="1" noChangeArrowheads="1"/>
        </cNvPicPr>
      </nvPicPr>
      <blipFill>
        <a:blip r:embed="rId79"/>
        <a:srcRect/>
        <a:stretch>
          <a:fillRect/>
        </a:stretch>
      </blipFill>
      <spPr bwMode="auto">
        <a:xfrm>
          <a:off x="3181350" y="18859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94" name="Picture 1" descr="isobn"/>
        <cNvPicPr>
          <a:picLocks noChangeAspect="1" noChangeArrowheads="1"/>
        </cNvPicPr>
      </nvPicPr>
      <blipFill>
        <a:blip r:embed="rId80"/>
        <a:srcRect/>
        <a:stretch>
          <a:fillRect/>
        </a:stretch>
      </blipFill>
      <spPr bwMode="auto">
        <a:xfrm>
          <a:off x="3181350" y="18859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95" name="Picture 2" descr="isobn"/>
        <cNvPicPr>
          <a:picLocks noChangeAspect="1" noChangeArrowheads="1"/>
        </cNvPicPr>
      </nvPicPr>
      <blipFill>
        <a:blip r:embed="rId81"/>
        <a:srcRect/>
        <a:stretch>
          <a:fillRect/>
        </a:stretch>
      </blipFill>
      <spPr bwMode="auto">
        <a:xfrm>
          <a:off x="3181350" y="188595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96" name="Picture 1" descr="isobn"/>
        <cNvPicPr>
          <a:picLocks noChangeAspect="1" noChangeArrowheads="1"/>
        </cNvPicPr>
      </nvPicPr>
      <blipFill>
        <a:blip r:embed="rId82"/>
        <a:srcRect/>
        <a:stretch>
          <a:fillRect/>
        </a:stretch>
      </blipFill>
      <spPr bwMode="auto">
        <a:xfrm>
          <a:off x="3257550" y="188595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97" name="Picture 2" descr="isobn"/>
        <cNvPicPr>
          <a:picLocks noChangeAspect="1" noChangeArrowheads="1"/>
        </cNvPicPr>
      </nvPicPr>
      <blipFill>
        <a:blip r:embed="rId83"/>
        <a:srcRect/>
        <a:stretch>
          <a:fillRect/>
        </a:stretch>
      </blipFill>
      <spPr bwMode="auto">
        <a:xfrm>
          <a:off x="3257550" y="188595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98" name="Picture 1" descr="isobn"/>
        <cNvPicPr>
          <a:picLocks noChangeAspect="1" noChangeArrowheads="1"/>
        </cNvPicPr>
      </nvPicPr>
      <blipFill>
        <a:blip r:embed="rId84"/>
        <a:srcRect/>
        <a:stretch>
          <a:fillRect/>
        </a:stretch>
      </blipFill>
      <spPr bwMode="auto">
        <a:xfrm>
          <a:off x="3181350" y="1685925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99" name="Picture 2" descr="isobn"/>
        <cNvPicPr>
          <a:picLocks noChangeAspect="1" noChangeArrowheads="1"/>
        </cNvPicPr>
      </nvPicPr>
      <blipFill>
        <a:blip r:embed="rId85"/>
        <a:srcRect/>
        <a:stretch>
          <a:fillRect/>
        </a:stretch>
      </blipFill>
      <spPr bwMode="auto">
        <a:xfrm>
          <a:off x="3181350" y="1685925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00" name="Picture 1" descr="isobn"/>
        <cNvPicPr>
          <a:picLocks noChangeAspect="1" noChangeArrowheads="1"/>
        </cNvPicPr>
      </nvPicPr>
      <blipFill>
        <a:blip r:embed="rId86"/>
        <a:srcRect/>
        <a:stretch>
          <a:fillRect/>
        </a:stretch>
      </blipFill>
      <spPr bwMode="auto">
        <a:xfrm>
          <a:off x="3181350" y="1685925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01" name="Picture 2" descr="isobn"/>
        <cNvPicPr>
          <a:picLocks noChangeAspect="1" noChangeArrowheads="1"/>
        </cNvPicPr>
      </nvPicPr>
      <blipFill>
        <a:blip r:embed="rId87"/>
        <a:srcRect/>
        <a:stretch>
          <a:fillRect/>
        </a:stretch>
      </blipFill>
      <spPr bwMode="auto">
        <a:xfrm>
          <a:off x="3181350" y="1685925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102" name="Picture 1" descr="isobn"/>
        <cNvPicPr>
          <a:picLocks noChangeAspect="1" noChangeArrowheads="1"/>
        </cNvPicPr>
      </nvPicPr>
      <blipFill>
        <a:blip r:embed="rId88"/>
        <a:srcRect/>
        <a:stretch>
          <a:fillRect/>
        </a:stretch>
      </blipFill>
      <spPr bwMode="auto">
        <a:xfrm>
          <a:off x="3257550" y="1685925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103" name="Picture 2" descr="isobn"/>
        <cNvPicPr>
          <a:picLocks noChangeAspect="1" noChangeArrowheads="1"/>
        </cNvPicPr>
      </nvPicPr>
      <blipFill>
        <a:blip r:embed="rId89"/>
        <a:srcRect/>
        <a:stretch>
          <a:fillRect/>
        </a:stretch>
      </blipFill>
      <spPr bwMode="auto">
        <a:xfrm>
          <a:off x="3257550" y="1685925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04" name="Picture 1" descr="isobn"/>
        <cNvPicPr>
          <a:picLocks noChangeAspect="1" noChangeArrowheads="1"/>
        </cNvPicPr>
      </nvPicPr>
      <blipFill>
        <a:blip r:embed="rId90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05" name="Picture 2" descr="isobn"/>
        <cNvPicPr>
          <a:picLocks noChangeAspect="1" noChangeArrowheads="1"/>
        </cNvPicPr>
      </nvPicPr>
      <blipFill>
        <a:blip r:embed="rId91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06" name="Picture 1" descr="isobn"/>
        <cNvPicPr>
          <a:picLocks noChangeAspect="1" noChangeArrowheads="1"/>
        </cNvPicPr>
      </nvPicPr>
      <blipFill>
        <a:blip r:embed="rId92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07" name="Picture 2" descr="isobn"/>
        <cNvPicPr>
          <a:picLocks noChangeAspect="1" noChangeArrowheads="1"/>
        </cNvPicPr>
      </nvPicPr>
      <blipFill>
        <a:blip r:embed="rId93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108" name="Picture 1" descr="isobn"/>
        <cNvPicPr>
          <a:picLocks noChangeAspect="1" noChangeArrowheads="1"/>
        </cNvPicPr>
      </nvPicPr>
      <blipFill>
        <a:blip r:embed="rId94"/>
        <a:srcRect/>
        <a:stretch>
          <a:fillRect/>
        </a:stretch>
      </blipFill>
      <spPr bwMode="auto">
        <a:xfrm>
          <a:off x="3829050" y="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109" name="Picture 2" descr="isobn"/>
        <cNvPicPr>
          <a:picLocks noChangeAspect="1" noChangeArrowheads="1"/>
        </cNvPicPr>
      </nvPicPr>
      <blipFill>
        <a:blip r:embed="rId95"/>
        <a:srcRect/>
        <a:stretch>
          <a:fillRect/>
        </a:stretch>
      </blipFill>
      <spPr bwMode="auto">
        <a:xfrm>
          <a:off x="3829050" y="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10" name="Picture 1" descr="isobn"/>
        <cNvPicPr>
          <a:picLocks noChangeAspect="1" noChangeArrowheads="1"/>
        </cNvPicPr>
      </nvPicPr>
      <blipFill>
        <a:blip r:embed="rId96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11" name="Picture 2" descr="isobn"/>
        <cNvPicPr>
          <a:picLocks noChangeAspect="1" noChangeArrowheads="1"/>
        </cNvPicPr>
      </nvPicPr>
      <blipFill>
        <a:blip r:embed="rId97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12" name="Picture 1" descr="isobn"/>
        <cNvPicPr>
          <a:picLocks noChangeAspect="1" noChangeArrowheads="1"/>
        </cNvPicPr>
      </nvPicPr>
      <blipFill>
        <a:blip r:embed="rId98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13" name="Picture 2" descr="isobn"/>
        <cNvPicPr>
          <a:picLocks noChangeAspect="1" noChangeArrowheads="1"/>
        </cNvPicPr>
      </nvPicPr>
      <blipFill>
        <a:blip r:embed="rId99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114" name="Picture 1" descr="isobn"/>
        <cNvPicPr>
          <a:picLocks noChangeAspect="1" noChangeArrowheads="1"/>
        </cNvPicPr>
      </nvPicPr>
      <blipFill>
        <a:blip r:embed="rId100"/>
        <a:srcRect/>
        <a:stretch>
          <a:fillRect/>
        </a:stretch>
      </blipFill>
      <spPr bwMode="auto">
        <a:xfrm>
          <a:off x="3829050" y="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115" name="Picture 2" descr="isobn"/>
        <cNvPicPr>
          <a:picLocks noChangeAspect="1" noChangeArrowheads="1"/>
        </cNvPicPr>
      </nvPicPr>
      <blipFill>
        <a:blip r:embed="rId101"/>
        <a:srcRect/>
        <a:stretch>
          <a:fillRect/>
        </a:stretch>
      </blipFill>
      <spPr bwMode="auto">
        <a:xfrm>
          <a:off x="3829050" y="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16" name="Picture 1" descr="isobn"/>
        <cNvPicPr>
          <a:picLocks noChangeAspect="1" noChangeArrowheads="1"/>
        </cNvPicPr>
      </nvPicPr>
      <blipFill>
        <a:blip r:embed="rId102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17" name="Picture 2" descr="isobn"/>
        <cNvPicPr>
          <a:picLocks noChangeAspect="1" noChangeArrowheads="1"/>
        </cNvPicPr>
      </nvPicPr>
      <blipFill>
        <a:blip r:embed="rId103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18" name="Picture 1" descr="isobn"/>
        <cNvPicPr>
          <a:picLocks noChangeAspect="1" noChangeArrowheads="1"/>
        </cNvPicPr>
      </nvPicPr>
      <blipFill>
        <a:blip r:embed="rId104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19" name="Picture 2" descr="isobn"/>
        <cNvPicPr>
          <a:picLocks noChangeAspect="1" noChangeArrowheads="1"/>
        </cNvPicPr>
      </nvPicPr>
      <blipFill>
        <a:blip r:embed="rId105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120" name="Picture 1" descr="isobn"/>
        <cNvPicPr>
          <a:picLocks noChangeAspect="1" noChangeArrowheads="1"/>
        </cNvPicPr>
      </nvPicPr>
      <blipFill>
        <a:blip r:embed="rId106"/>
        <a:srcRect/>
        <a:stretch>
          <a:fillRect/>
        </a:stretch>
      </blipFill>
      <spPr bwMode="auto">
        <a:xfrm>
          <a:off x="3829050" y="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121" name="Picture 2" descr="isobn"/>
        <cNvPicPr>
          <a:picLocks noChangeAspect="1" noChangeArrowheads="1"/>
        </cNvPicPr>
      </nvPicPr>
      <blipFill>
        <a:blip r:embed="rId107"/>
        <a:srcRect/>
        <a:stretch>
          <a:fillRect/>
        </a:stretch>
      </blipFill>
      <spPr bwMode="auto">
        <a:xfrm>
          <a:off x="3829050" y="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22" name="Picture 1" descr="isobn"/>
        <cNvPicPr>
          <a:picLocks noChangeAspect="1" noChangeArrowheads="1"/>
        </cNvPicPr>
      </nvPicPr>
      <blipFill>
        <a:blip r:embed="rId108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23" name="Picture 2" descr="isobn"/>
        <cNvPicPr>
          <a:picLocks noChangeAspect="1" noChangeArrowheads="1"/>
        </cNvPicPr>
      </nvPicPr>
      <blipFill>
        <a:blip r:embed="rId109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24" name="Picture 1" descr="isobn"/>
        <cNvPicPr>
          <a:picLocks noChangeAspect="1" noChangeArrowheads="1"/>
        </cNvPicPr>
      </nvPicPr>
      <blipFill>
        <a:blip r:embed="rId110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0</row>
      <rowOff>0</rowOff>
    </from>
    <to>
      <col>3</col>
      <colOff>684276</colOff>
      <row>0</row>
      <rowOff>2286</rowOff>
    </to>
    <pic>
      <nvPicPr>
        <cNvPr id="125" name="Picture 2" descr="isobn"/>
        <cNvPicPr>
          <a:picLocks noChangeAspect="1" noChangeArrowheads="1"/>
        </cNvPicPr>
      </nvPicPr>
      <blipFill>
        <a:blip r:embed="rId111"/>
        <a:srcRect/>
        <a:stretch>
          <a:fillRect/>
        </a:stretch>
      </blipFill>
      <spPr bwMode="auto">
        <a:xfrm>
          <a:off x="3752850" y="0"/>
          <a:ext cx="684276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126" name="Picture 1" descr="isobn"/>
        <cNvPicPr>
          <a:picLocks noChangeAspect="1" noChangeArrowheads="1"/>
        </cNvPicPr>
      </nvPicPr>
      <blipFill>
        <a:blip r:embed="rId112"/>
        <a:srcRect/>
        <a:stretch>
          <a:fillRect/>
        </a:stretch>
      </blipFill>
      <spPr bwMode="auto">
        <a:xfrm>
          <a:off x="3829050" y="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0</row>
      <rowOff>0</rowOff>
    </from>
    <to>
      <col>3</col>
      <colOff>757555</colOff>
      <row>0</row>
      <rowOff>2286</rowOff>
    </to>
    <pic>
      <nvPicPr>
        <cNvPr id="127" name="Picture 2" descr="isobn"/>
        <cNvPicPr>
          <a:picLocks noChangeAspect="1" noChangeArrowheads="1"/>
        </cNvPicPr>
      </nvPicPr>
      <blipFill>
        <a:blip r:embed="rId113"/>
        <a:srcRect/>
        <a:stretch>
          <a:fillRect/>
        </a:stretch>
      </blipFill>
      <spPr bwMode="auto">
        <a:xfrm>
          <a:off x="3829050" y="0"/>
          <a:ext cx="681355" cy="228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28" name="Picture 1" descr="isobn"/>
        <cNvPicPr>
          <a:picLocks noChangeAspect="1" noChangeArrowheads="1"/>
        </cNvPicPr>
      </nvPicPr>
      <blipFill>
        <a:blip r:embed="rId114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29" name="Picture 2" descr="isobn"/>
        <cNvPicPr>
          <a:picLocks noChangeAspect="1" noChangeArrowheads="1"/>
        </cNvPicPr>
      </nvPicPr>
      <blipFill>
        <a:blip r:embed="rId115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30" name="Picture 1" descr="isobn"/>
        <cNvPicPr>
          <a:picLocks noChangeAspect="1" noChangeArrowheads="1"/>
        </cNvPicPr>
      </nvPicPr>
      <blipFill>
        <a:blip r:embed="rId116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31" name="Picture 2" descr="isobn"/>
        <cNvPicPr>
          <a:picLocks noChangeAspect="1" noChangeArrowheads="1"/>
        </cNvPicPr>
      </nvPicPr>
      <blipFill>
        <a:blip r:embed="rId117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132" name="Picture 1" descr="isobn"/>
        <cNvPicPr>
          <a:picLocks noChangeAspect="1" noChangeArrowheads="1"/>
        </cNvPicPr>
      </nvPicPr>
      <blipFill>
        <a:blip r:embed="rId118"/>
        <a:srcRect/>
        <a:stretch>
          <a:fillRect/>
        </a:stretch>
      </blipFill>
      <spPr bwMode="auto">
        <a:xfrm>
          <a:off x="3829050" y="1704975"/>
          <a:ext cx="681355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133" name="Picture 2" descr="isobn"/>
        <cNvPicPr>
          <a:picLocks noChangeAspect="1" noChangeArrowheads="1"/>
        </cNvPicPr>
      </nvPicPr>
      <blipFill>
        <a:blip r:embed="rId119"/>
        <a:srcRect/>
        <a:stretch>
          <a:fillRect/>
        </a:stretch>
      </blipFill>
      <spPr bwMode="auto">
        <a:xfrm>
          <a:off x="3829050" y="1704975"/>
          <a:ext cx="681355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34" name="Picture 1" descr="isobn"/>
        <cNvPicPr>
          <a:picLocks noChangeAspect="1" noChangeArrowheads="1"/>
        </cNvPicPr>
      </nvPicPr>
      <blipFill>
        <a:blip r:embed="rId120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35" name="Picture 2" descr="isobn"/>
        <cNvPicPr>
          <a:picLocks noChangeAspect="1" noChangeArrowheads="1"/>
        </cNvPicPr>
      </nvPicPr>
      <blipFill>
        <a:blip r:embed="rId121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36" name="Picture 1" descr="isobn"/>
        <cNvPicPr>
          <a:picLocks noChangeAspect="1" noChangeArrowheads="1"/>
        </cNvPicPr>
      </nvPicPr>
      <blipFill>
        <a:blip r:embed="rId122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37" name="Picture 2" descr="isobn"/>
        <cNvPicPr>
          <a:picLocks noChangeAspect="1" noChangeArrowheads="1"/>
        </cNvPicPr>
      </nvPicPr>
      <blipFill>
        <a:blip r:embed="rId123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138" name="Picture 1" descr="isobn"/>
        <cNvPicPr>
          <a:picLocks noChangeAspect="1" noChangeArrowheads="1"/>
        </cNvPicPr>
      </nvPicPr>
      <blipFill>
        <a:blip r:embed="rId124"/>
        <a:srcRect/>
        <a:stretch>
          <a:fillRect/>
        </a:stretch>
      </blipFill>
      <spPr bwMode="auto">
        <a:xfrm>
          <a:off x="3829050" y="1704975"/>
          <a:ext cx="681355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139" name="Picture 2" descr="isobn"/>
        <cNvPicPr>
          <a:picLocks noChangeAspect="1" noChangeArrowheads="1"/>
        </cNvPicPr>
      </nvPicPr>
      <blipFill>
        <a:blip r:embed="rId125"/>
        <a:srcRect/>
        <a:stretch>
          <a:fillRect/>
        </a:stretch>
      </blipFill>
      <spPr bwMode="auto">
        <a:xfrm>
          <a:off x="3829050" y="1704975"/>
          <a:ext cx="681355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40" name="Picture 1" descr="isobn"/>
        <cNvPicPr>
          <a:picLocks noChangeAspect="1" noChangeArrowheads="1"/>
        </cNvPicPr>
      </nvPicPr>
      <blipFill>
        <a:blip r:embed="rId126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41" name="Picture 2" descr="isobn"/>
        <cNvPicPr>
          <a:picLocks noChangeAspect="1" noChangeArrowheads="1"/>
        </cNvPicPr>
      </nvPicPr>
      <blipFill>
        <a:blip r:embed="rId127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42" name="Picture 1" descr="isobn"/>
        <cNvPicPr>
          <a:picLocks noChangeAspect="1" noChangeArrowheads="1"/>
        </cNvPicPr>
      </nvPicPr>
      <blipFill>
        <a:blip r:embed="rId128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43" name="Picture 2" descr="isobn"/>
        <cNvPicPr>
          <a:picLocks noChangeAspect="1" noChangeArrowheads="1"/>
        </cNvPicPr>
      </nvPicPr>
      <blipFill>
        <a:blip r:embed="rId129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144" name="Picture 1" descr="isobn"/>
        <cNvPicPr>
          <a:picLocks noChangeAspect="1" noChangeArrowheads="1"/>
        </cNvPicPr>
      </nvPicPr>
      <blipFill>
        <a:blip r:embed="rId130"/>
        <a:srcRect/>
        <a:stretch>
          <a:fillRect/>
        </a:stretch>
      </blipFill>
      <spPr bwMode="auto">
        <a:xfrm>
          <a:off x="3829050" y="1704975"/>
          <a:ext cx="681355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145" name="Picture 2" descr="isobn"/>
        <cNvPicPr>
          <a:picLocks noChangeAspect="1" noChangeArrowheads="1"/>
        </cNvPicPr>
      </nvPicPr>
      <blipFill>
        <a:blip r:embed="rId131"/>
        <a:srcRect/>
        <a:stretch>
          <a:fillRect/>
        </a:stretch>
      </blipFill>
      <spPr bwMode="auto">
        <a:xfrm>
          <a:off x="3829050" y="1704975"/>
          <a:ext cx="681355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46" name="Picture 1" descr="isobn"/>
        <cNvPicPr>
          <a:picLocks noChangeAspect="1" noChangeArrowheads="1"/>
        </cNvPicPr>
      </nvPicPr>
      <blipFill>
        <a:blip r:embed="rId132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47" name="Picture 2" descr="isobn"/>
        <cNvPicPr>
          <a:picLocks noChangeAspect="1" noChangeArrowheads="1"/>
        </cNvPicPr>
      </nvPicPr>
      <blipFill>
        <a:blip r:embed="rId133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48" name="Picture 1" descr="isobn"/>
        <cNvPicPr>
          <a:picLocks noChangeAspect="1" noChangeArrowheads="1"/>
        </cNvPicPr>
      </nvPicPr>
      <blipFill>
        <a:blip r:embed="rId134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0</colOff>
      <row>1</row>
      <rowOff>0</rowOff>
    </from>
    <to>
      <col>3</col>
      <colOff>684276</colOff>
      <row>1</row>
      <rowOff>0</rowOff>
    </to>
    <pic>
      <nvPicPr>
        <cNvPr id="149" name="Picture 2" descr="isobn"/>
        <cNvPicPr>
          <a:picLocks noChangeAspect="1" noChangeArrowheads="1"/>
        </cNvPicPr>
      </nvPicPr>
      <blipFill>
        <a:blip r:embed="rId135"/>
        <a:srcRect/>
        <a:stretch>
          <a:fillRect/>
        </a:stretch>
      </blipFill>
      <spPr bwMode="auto">
        <a:xfrm>
          <a:off x="3752850" y="1704975"/>
          <a:ext cx="684276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150" name="Picture 1" descr="isobn"/>
        <cNvPicPr>
          <a:picLocks noChangeAspect="1" noChangeArrowheads="1"/>
        </cNvPicPr>
      </nvPicPr>
      <blipFill>
        <a:blip r:embed="rId136"/>
        <a:srcRect/>
        <a:stretch>
          <a:fillRect/>
        </a:stretch>
      </blipFill>
      <spPr bwMode="auto">
        <a:xfrm>
          <a:off x="3829050" y="1704975"/>
          <a:ext cx="681355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76200</colOff>
      <row>1</row>
      <rowOff>0</rowOff>
    </from>
    <to>
      <col>3</col>
      <colOff>757555</colOff>
      <row>1</row>
      <rowOff>0</rowOff>
    </to>
    <pic>
      <nvPicPr>
        <cNvPr id="151" name="Picture 2" descr="isobn"/>
        <cNvPicPr>
          <a:picLocks noChangeAspect="1" noChangeArrowheads="1"/>
        </cNvPicPr>
      </nvPicPr>
      <blipFill>
        <a:blip r:embed="rId137"/>
        <a:srcRect/>
        <a:stretch>
          <a:fillRect/>
        </a:stretch>
      </blipFill>
      <spPr bwMode="auto">
        <a:xfrm>
          <a:off x="3829050" y="1704975"/>
          <a:ext cx="681355" cy="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ables/table1.xml><?xml version="1.0" encoding="utf-8"?>
<table xmlns="http://schemas.openxmlformats.org/spreadsheetml/2006/main" id="1" name="Tabla13423" displayName="Tabla13423" ref="A3:AC123" headerRowCount="1" totalsRowShown="0" headerRowDxfId="161" dataDxfId="160">
  <autoFilter ref="A3:AC123"/>
  <tableColumns count="29">
    <tableColumn id="1" name="RUT" dataDxfId="159" totalsRowDxfId="158"/>
    <tableColumn id="29" name="RUT2" dataDxfId="157" totalsRowDxfId="156"/>
    <tableColumn id="2" name="Razon Social" dataDxfId="155" totalsRowDxfId="154"/>
    <tableColumn id="3" name="Ciudad" dataDxfId="153" totalsRowDxfId="152"/>
    <tableColumn id="4" name="Direccion" dataDxfId="151" totalsRowDxfId="150"/>
    <tableColumn id="5" name="Fono" dataDxfId="149" totalsRowDxfId="148"/>
    <tableColumn id="6" name="Vendedor" dataDxfId="147" totalsRowDxfId="146"/>
    <tableColumn id="7" name="Correo" dataDxfId="145"/>
    <tableColumn id="8" name="WWW" dataDxfId="144" totalsRowDxfId="143"/>
    <tableColumn id="9" name="Contacto" dataDxfId="142" totalsRowDxfId="141"/>
    <tableColumn id="10" name="Cargo" dataDxfId="140" totalsRowDxfId="139"/>
    <tableColumn id="11" name="GRUPO" dataDxfId="138" totalsRowDxfId="137"/>
    <tableColumn id="12" name="Credito" dataDxfId="136" totalsRowDxfId="135"/>
    <tableColumn id="13" name="Transporte" dataDxfId="134" totalsRowDxfId="133"/>
    <tableColumn id="14" name="BLOQUEADO" dataDxfId="132" totalsRowDxfId="131"/>
    <tableColumn id="15" name="Dcto" dataDxfId="130" totalsRowDxfId="129"/>
    <tableColumn id="16" name="CONDICION DE PAGO" dataDxfId="128" totalsRowDxfId="127"/>
    <tableColumn id="17" name="CELULAR" dataDxfId="126" totalsRowDxfId="125"/>
    <tableColumn id="18" name="GIRO" dataDxfId="124" totalsRowDxfId="123"/>
    <tableColumn id="19" name="NOMBRE DE TIENDA" dataDxfId="122" totalsRowDxfId="121"/>
    <tableColumn id="20" name="COMUNA" dataDxfId="120" totalsRowDxfId="119"/>
    <tableColumn id="21" name="Observaciones" dataDxfId="118"/>
    <tableColumn id="22" name="Ped_anterior" dataDxfId="117" totalsRowDxfId="116"/>
    <tableColumn id="23" name="Cantidad" dataDxfId="115" totalsRowDxfId="114"/>
    <tableColumn id="24" name="Despacho" dataDxfId="113" totalsRowDxfId="112"/>
    <tableColumn id="25" name="Saldo" dataDxfId="111" totalsRowDxfId="110"/>
    <tableColumn id="26" name="% Despacho" dataDxfId="109" dataCellStyle="Porcentaje"/>
    <tableColumn id="27" name="Valor" dataDxfId="108" totalsRowDxfId="107"/>
    <tableColumn id="28" name="Meta Cole-38" dataDxfId="106" totalsRowDxfId="10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1342" displayName="Tabla1342" ref="A3:AC123" headerRowCount="1" totalsRowShown="0" headerRowDxfId="104" dataDxfId="103">
  <autoFilter ref="A3:AC123"/>
  <tableColumns count="29">
    <tableColumn id="1" name="RUT" dataDxfId="102" totalsRowDxfId="101"/>
    <tableColumn id="29" name="RUT2" dataDxfId="100" totalsRowDxfId="99"/>
    <tableColumn id="2" name="Razon Social" dataDxfId="98" totalsRowDxfId="97"/>
    <tableColumn id="3" name="Ciudad" dataDxfId="96" totalsRowDxfId="95"/>
    <tableColumn id="4" name="Direccion" dataDxfId="94" totalsRowDxfId="93"/>
    <tableColumn id="5" name="Fono" dataDxfId="92" totalsRowDxfId="91"/>
    <tableColumn id="6" name="Vendedor" dataDxfId="90" totalsRowDxfId="89"/>
    <tableColumn id="7" name="Correo" dataDxfId="88"/>
    <tableColumn id="8" name="WWW" dataDxfId="87" totalsRowDxfId="86"/>
    <tableColumn id="9" name="Contacto" dataDxfId="85" totalsRowDxfId="84"/>
    <tableColumn id="10" name="Cargo" dataDxfId="83" totalsRowDxfId="82"/>
    <tableColumn id="11" name="GRUPO" dataDxfId="81" totalsRowDxfId="80"/>
    <tableColumn id="12" name="Credito" dataDxfId="79" totalsRowDxfId="78"/>
    <tableColumn id="13" name="Transporte" dataDxfId="77" totalsRowDxfId="76"/>
    <tableColumn id="14" name="BLOQUEADO" dataDxfId="75" totalsRowDxfId="74"/>
    <tableColumn id="15" name="Dcto" dataDxfId="73" totalsRowDxfId="72"/>
    <tableColumn id="16" name="CONDICION DE PAGO" dataDxfId="71" totalsRowDxfId="70"/>
    <tableColumn id="17" name="CELULAR" dataDxfId="69" totalsRowDxfId="68"/>
    <tableColumn id="18" name="GIRO" dataDxfId="67" totalsRowDxfId="66"/>
    <tableColumn id="19" name="NOMBRE DE TIENDA" dataDxfId="65" totalsRowDxfId="64"/>
    <tableColumn id="20" name="COMUNA" dataDxfId="63" totalsRowDxfId="62"/>
    <tableColumn id="21" name="Observaciones" dataDxfId="61"/>
    <tableColumn id="22" name="Ped_anterior" dataDxfId="60" totalsRowDxfId="59"/>
    <tableColumn id="23" name="Cantidad" dataDxfId="58" totalsRowDxfId="57"/>
    <tableColumn id="24" name="Despacho" dataDxfId="56" totalsRowDxfId="55"/>
    <tableColumn id="25" name="Saldo" dataDxfId="54" totalsRowDxfId="53"/>
    <tableColumn id="26" name="% Despacho" dataDxfId="52" dataCellStyle="Porcentaje"/>
    <tableColumn id="27" name="Valor" dataDxfId="51" totalsRowDxfId="50"/>
    <tableColumn id="28" name="Meta Cole-38" dataDxfId="49" totalsRowDxfId="4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mailto:g.oltorres91@gmail.com" TargetMode="External" Id="rId1" /><Relationship Type="http://schemas.openxmlformats.org/officeDocument/2006/relationships/hyperlink" Target="mailto:patricia.barria@gmail.com" TargetMode="External" Id="rId2" /><Relationship Type="http://schemas.openxmlformats.org/officeDocument/2006/relationships/hyperlink" Target="mailto:tiendamodafiel@gmail.com" TargetMode="External" Id="rId3" /><Relationship Type="http://schemas.openxmlformats.org/officeDocument/2006/relationships/hyperlink" Target="mailto:irmafranciscaromero@gmail.com" TargetMode="External" Id="rId4" /><Relationship Type="http://schemas.openxmlformats.org/officeDocument/2006/relationships/hyperlink" Target="mailto:mily.palma@gmail.com" TargetMode="External" Id="rId5" /><Relationship Type="http://schemas.openxmlformats.org/officeDocument/2006/relationships/hyperlink" Target="mailto:constanzacontreras1310@gmail.com" TargetMode="External" Id="rId6" /><Relationship Type="http://schemas.openxmlformats.org/officeDocument/2006/relationships/hyperlink" Target="mailto:OLGAPOBLETECONCHA@GMAIL.COM" TargetMode="External" Id="rId7" /><Relationship Type="http://schemas.openxmlformats.org/officeDocument/2006/relationships/hyperlink" Target="mailto:befupi@gmail.com" TargetMode="External" Id="rId8" /><Relationship Type="http://schemas.openxmlformats.org/officeDocument/2006/relationships/hyperlink" Target="mailto:CECILIA.MOHICANO@GMAIL.COM" TargetMode="External" Id="rId9" /><Relationship Type="http://schemas.openxmlformats.org/officeDocument/2006/relationships/hyperlink" Target="mailto:MARGAGONZALEZFLO@GMAIL.COM" TargetMode="External" Id="rId10" /><Relationship Type="http://schemas.openxmlformats.org/officeDocument/2006/relationships/hyperlink" Target="mailto:mauriciodonosomontoya@hotmail.com" TargetMode="External" Id="rId11" /><Relationship Type="http://schemas.openxmlformats.org/officeDocument/2006/relationships/hyperlink" Target="mailto:KATTIE.CARRASCO@HOTMAIL.COM" TargetMode="External" Id="rId12" /><Relationship Type="http://schemas.openxmlformats.org/officeDocument/2006/relationships/hyperlink" Target="mailto:NOLBERTO.E.AVLA@GMAIL.COM" TargetMode="External" Id="rId13" /><Relationship Type="http://schemas.openxmlformats.org/officeDocument/2006/relationships/hyperlink" Target="mailto:BOUTIQUELOSCISNES@GMAIL.COM" TargetMode="External" Id="rId14" /><Relationship Type="http://schemas.openxmlformats.org/officeDocument/2006/relationships/hyperlink" Target="mailto:svargas@dimarsa.cl" TargetMode="External" Id="rId15" /><Relationship Type="http://schemas.openxmlformats.org/officeDocument/2006/relationships/hyperlink" Target="mailto:fernanda.roman@san-antonio.cl" TargetMode="External" Id="rId16" /><Relationship Type="http://schemas.openxmlformats.org/officeDocument/2006/relationships/hyperlink" Target="mailto:valentinaboutique01@gmail.com" TargetMode="External" Id="rId17" /><Relationship Type="http://schemas.openxmlformats.org/officeDocument/2006/relationships/hyperlink" Target="mailto:tiendayuly@patagoniachile.cl" TargetMode="External" Id="rId18" /><Relationship Type="http://schemas.openxmlformats.org/officeDocument/2006/relationships/hyperlink" Target="mailto:cvegamartino@gmail.com" TargetMode="External" Id="rId19" /><Relationship Type="http://schemas.openxmlformats.org/officeDocument/2006/relationships/hyperlink" Target="mailto:e.anabalon@mawi.cl" TargetMode="External" Id="rId20" /><Relationship Type="http://schemas.openxmlformats.org/officeDocument/2006/relationships/hyperlink" Target="mailto:tiendascycecilia@gmail.com" TargetMode="External" Id="rId21" /><Relationship Type="http://schemas.openxmlformats.org/officeDocument/2006/relationships/hyperlink" Target="mailto:SAHARAANGOL@GMAIL.COM" TargetMode="External" Id="rId22" /><Relationship Type="http://schemas.openxmlformats.org/officeDocument/2006/relationships/hyperlink" Target="mailto:NOELIAGARRIDO33@GMAIL.COM" TargetMode="External" Id="rId23" /><Relationship Type="http://schemas.openxmlformats.org/officeDocument/2006/relationships/hyperlink" Target="mailto:SABAYMILADE@GMAIL.COM" TargetMode="External" Id="rId24" /><Relationship Type="http://schemas.openxmlformats.org/officeDocument/2006/relationships/hyperlink" Target="mailto:paulafsiegmunds@gmail.com" TargetMode="External" Id="rId25" /><Relationship Type="http://schemas.openxmlformats.org/officeDocument/2006/relationships/hyperlink" Target="mailto:proveedores.adulto@dolly.cl" TargetMode="External" Id="rId26" /><Relationship Type="http://schemas.openxmlformats.org/officeDocument/2006/relationships/hyperlink" Target="mailto:PILAR_ANANIAS@HOTMAIL.COM" TargetMode="External" Id="rId27" /><Relationship Type="http://schemas.openxmlformats.org/officeDocument/2006/relationships/hyperlink" Target="mailto:svargas@dimarsa.cl" TargetMode="External" Id="rId28" /><Relationship Type="http://schemas.openxmlformats.org/officeDocument/2006/relationships/hyperlink" Target="mailto:AURELIO.HUILCA27@HOTMAIL.COM" TargetMode="External" Id="rId29" /><Relationship Type="http://schemas.openxmlformats.org/officeDocument/2006/relationships/hyperlink" Target="mailto:ALEBUVINIC@GLOBALCOM.CL" TargetMode="External" Id="rId30" /><Relationship Type="http://schemas.openxmlformats.org/officeDocument/2006/relationships/hyperlink" Target="mailto:MARCELOC@MULTICENTRO.CL" TargetMode="External" Id="rId31" /><Relationship Type="http://schemas.openxmlformats.org/officeDocument/2006/relationships/hyperlink" Target="mailto:M.ARMIJO@JAVER.CL" TargetMode="External" Id="rId32" /><Relationship Type="http://schemas.openxmlformats.org/officeDocument/2006/relationships/hyperlink" Target="mailto:el_pobrediablo@hotmail.com" TargetMode="External" Id="rId33" /><Relationship Type="http://schemas.openxmlformats.org/officeDocument/2006/relationships/hyperlink" Target="mailto:GERMANILINARES@GERMANI.CL" TargetMode="External" Id="rId34" /><Relationship Type="http://schemas.openxmlformats.org/officeDocument/2006/relationships/hyperlink" Target="mailto:PROVEEDOR@EVITA.CL" TargetMode="External" Id="rId35" /><Relationship Type="http://schemas.openxmlformats.org/officeDocument/2006/relationships/hyperlink" Target="mailto:EMORAGA@GERMANI.CL" TargetMode="External" Id="rId36" /><Relationship Type="http://schemas.openxmlformats.org/officeDocument/2006/relationships/hyperlink" Target="mailto:MIRNA_PACHRAB@HOTMAIL.COM" TargetMode="External" Id="rId37" /><Relationship Type="http://schemas.openxmlformats.org/officeDocument/2006/relationships/hyperlink" Target="mailto:victoriaf99@live.cl" TargetMode="External" Id="rId38" /><Relationship Type="http://schemas.openxmlformats.org/officeDocument/2006/relationships/hyperlink" Target="mailto:ignacio.rivas@dimarsa.cl" TargetMode="External" Id="rId39" /><Relationship Type="http://schemas.openxmlformats.org/officeDocument/2006/relationships/hyperlink" Target="mailto:francisco.inostroza70@gmail.com" TargetMode="External" Id="rId40" /><Relationship Type="http://schemas.openxmlformats.org/officeDocument/2006/relationships/hyperlink" Target="mailto:EPI.MARCO@GMAIL.COM" TargetMode="External" Id="rId41" /><Relationship Type="http://schemas.openxmlformats.org/officeDocument/2006/relationships/hyperlink" Target="mailto:oyarzunborquezmonica@hotmail.Com" TargetMode="External" Id="rId42" /><Relationship Type="http://schemas.openxmlformats.org/officeDocument/2006/relationships/hyperlink" Target="mailto:CAROLINA.CJGC@GMAIL.COM" TargetMode="External" Id="rId43" /><Relationship Type="http://schemas.openxmlformats.org/officeDocument/2006/relationships/hyperlink" Target="mailto:joyas_veronica@hotmail.com" TargetMode="External" Id="rId44" /><Relationship Type="http://schemas.openxmlformats.org/officeDocument/2006/relationships/hyperlink" Target="mailto:sallymodasmujer@hotmail.com" TargetMode="External" Id="rId45" /><Relationship Type="http://schemas.openxmlformats.org/officeDocument/2006/relationships/hyperlink" Target="mailto:ceciliarojojimenez@hotmail.com" TargetMode="External" Id="rId46" /><Relationship Type="http://schemas.openxmlformats.org/officeDocument/2006/relationships/hyperlink" Target="mailto:TIENDAJOSSELIN@HOTMAIL.COM" TargetMode="External" Id="rId47" /><Relationship Type="http://schemas.openxmlformats.org/officeDocument/2006/relationships/hyperlink" Target="mailto:DAFNEVILLALOBOS009@HOTMAIL.COM" TargetMode="External" Id="rId48" /><Relationship Type="http://schemas.openxmlformats.org/officeDocument/2006/relationships/hyperlink" Target="mailto:ca_aliaga@hotmail.com" TargetMode="External" Id="rId49" /><Relationship Type="http://schemas.openxmlformats.org/officeDocument/2006/relationships/hyperlink" Target="mailto:angelafontana.1990@gmail.com" TargetMode="External" Id="rId50" /><Relationship Type="http://schemas.openxmlformats.org/officeDocument/2006/relationships/hyperlink" Target="mailto:juana.arayacampusano@gmail.com" TargetMode="External" Id="rId51" /><Relationship Type="http://schemas.openxmlformats.org/officeDocument/2006/relationships/hyperlink" Target="mailto:marcy.duarte@hotmail.com" TargetMode="External" Id="rId52" /><Relationship Type="http://schemas.openxmlformats.org/officeDocument/2006/relationships/hyperlink" Target="mailto:TIENDADUSANCHILE@GMAIL.COM" TargetMode="External" Id="rId53" /><Relationship Type="http://schemas.openxmlformats.org/officeDocument/2006/relationships/hyperlink" Target="mailto:JOHANNALEIVA325@GMAIL.COM" TargetMode="External" Id="rId54" /><Relationship Type="http://schemas.openxmlformats.org/officeDocument/2006/relationships/hyperlink" Target="mailto:FORCAELCAMILA@GMAIL.COM" TargetMode="External" Id="rId55" /><Relationship Type="http://schemas.openxmlformats.org/officeDocument/2006/relationships/hyperlink" Target="http://www.angelesjeans.cl/" TargetMode="External" Id="rId56" /><Relationship Type="http://schemas.openxmlformats.org/officeDocument/2006/relationships/hyperlink" Target="mailto:MAGONZAL@GMAIL.COM" TargetMode="External" Id="rId57" /><Relationship Type="http://schemas.openxmlformats.org/officeDocument/2006/relationships/hyperlink" Target="mailto:POLA.F@HOTMAIL.CL" TargetMode="External" Id="rId58" /><Relationship Type="http://schemas.openxmlformats.org/officeDocument/2006/relationships/hyperlink" Target="mailto:CAROLINAMIRANDA09@HOTMAIL.COM" TargetMode="External" Id="rId59" /><Relationship Type="http://schemas.openxmlformats.org/officeDocument/2006/relationships/hyperlink" Target="mailto:ayanca12@gmail.com" TargetMode="External" Id="rId60" /><Relationship Type="http://schemas.openxmlformats.org/officeDocument/2006/relationships/hyperlink" Target="mailto:SANDRYANTONIETA@GAMIL.COM" TargetMode="External" Id="rId61" /><Relationship Type="http://schemas.openxmlformats.org/officeDocument/2006/relationships/hyperlink" Target="mailto:MARISOL_DURAN_N@HOTMAIL.COM" TargetMode="External" Id="rId62" /><Relationship Type="http://schemas.openxmlformats.org/officeDocument/2006/relationships/hyperlink" Target="mailto:IGNACIO.RIVAS@DIMARSA.CL" TargetMode="External" Id="rId63" /><Relationship Type="http://schemas.openxmlformats.org/officeDocument/2006/relationships/hyperlink" Target="mailto:IGNACIO.RIVAS@DIMARSA.CL" TargetMode="External" Id="rId64" /><Relationship Type="http://schemas.openxmlformats.org/officeDocument/2006/relationships/hyperlink" Target="mailto:mili.palma@gmail.com" TargetMode="External" Id="rId65" /><Relationship Type="http://schemas.openxmlformats.org/officeDocument/2006/relationships/hyperlink" Target="mailto:MAURICIODONOSOMONTOYA@HOTMAIL." TargetMode="External" Id="rId66" /><Relationship Type="http://schemas.openxmlformats.org/officeDocument/2006/relationships/hyperlink" Target="mailto:PARRAEL2@YAHOO.ES" TargetMode="External" Id="rId67" /><Relationship Type="http://schemas.openxmlformats.org/officeDocument/2006/relationships/hyperlink" Target="mailto:VICTORHVIVAR@GRUPOVIO.CL" TargetMode="External" Id="rId68" /><Relationship Type="http://schemas.openxmlformats.org/officeDocument/2006/relationships/table" Target="/xl/tables/table1.xml" Id="rId69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mailto:g.oltorres91@gmail.com" TargetMode="External" Id="rId1" /><Relationship Type="http://schemas.openxmlformats.org/officeDocument/2006/relationships/hyperlink" Target="mailto:patricia.barria@gmail.com" TargetMode="External" Id="rId2" /><Relationship Type="http://schemas.openxmlformats.org/officeDocument/2006/relationships/hyperlink" Target="mailto:tiendamodafiel@gmail.com" TargetMode="External" Id="rId3" /><Relationship Type="http://schemas.openxmlformats.org/officeDocument/2006/relationships/hyperlink" Target="mailto:irmafranciscaromero@gmail.com" TargetMode="External" Id="rId4" /><Relationship Type="http://schemas.openxmlformats.org/officeDocument/2006/relationships/hyperlink" Target="mailto:mily.palma@gmail.com" TargetMode="External" Id="rId5" /><Relationship Type="http://schemas.openxmlformats.org/officeDocument/2006/relationships/hyperlink" Target="mailto:constanzacontreras1310@gmail.com" TargetMode="External" Id="rId6" /><Relationship Type="http://schemas.openxmlformats.org/officeDocument/2006/relationships/hyperlink" Target="mailto:OLGAPOBLETECONCHA@GMAIL.COM" TargetMode="External" Id="rId7" /><Relationship Type="http://schemas.openxmlformats.org/officeDocument/2006/relationships/hyperlink" Target="mailto:befupi@gmail.com" TargetMode="External" Id="rId8" /><Relationship Type="http://schemas.openxmlformats.org/officeDocument/2006/relationships/hyperlink" Target="mailto:CECILIA.MOHICANO@GMAIL.COM" TargetMode="External" Id="rId9" /><Relationship Type="http://schemas.openxmlformats.org/officeDocument/2006/relationships/hyperlink" Target="mailto:MARGAGONZALEZFLO@GMAIL.COM" TargetMode="External" Id="rId10" /><Relationship Type="http://schemas.openxmlformats.org/officeDocument/2006/relationships/hyperlink" Target="mailto:mauriciodonosomontoya@hotmail.com" TargetMode="External" Id="rId11" /><Relationship Type="http://schemas.openxmlformats.org/officeDocument/2006/relationships/hyperlink" Target="mailto:KATTIE.CARRASCO@HOTMAIL.COM" TargetMode="External" Id="rId12" /><Relationship Type="http://schemas.openxmlformats.org/officeDocument/2006/relationships/hyperlink" Target="mailto:NOLBERTO.E.AVLA@GMAIL.COM" TargetMode="External" Id="rId13" /><Relationship Type="http://schemas.openxmlformats.org/officeDocument/2006/relationships/hyperlink" Target="mailto:BOUTIQUELOSCISNES@GMAIL.COM" TargetMode="External" Id="rId14" /><Relationship Type="http://schemas.openxmlformats.org/officeDocument/2006/relationships/hyperlink" Target="mailto:svargas@dimarsa.cl" TargetMode="External" Id="rId15" /><Relationship Type="http://schemas.openxmlformats.org/officeDocument/2006/relationships/hyperlink" Target="mailto:fernanda.roman@san-antonio.cl" TargetMode="External" Id="rId16" /><Relationship Type="http://schemas.openxmlformats.org/officeDocument/2006/relationships/hyperlink" Target="mailto:valentinaboutique01@gmail.com" TargetMode="External" Id="rId17" /><Relationship Type="http://schemas.openxmlformats.org/officeDocument/2006/relationships/hyperlink" Target="mailto:tiendayuly@patagoniachile.cl" TargetMode="External" Id="rId18" /><Relationship Type="http://schemas.openxmlformats.org/officeDocument/2006/relationships/hyperlink" Target="mailto:cvegamartino@gmail.com" TargetMode="External" Id="rId19" /><Relationship Type="http://schemas.openxmlformats.org/officeDocument/2006/relationships/hyperlink" Target="mailto:e.anabalon@mawi.cl" TargetMode="External" Id="rId20" /><Relationship Type="http://schemas.openxmlformats.org/officeDocument/2006/relationships/hyperlink" Target="mailto:tiendascycecilia@gmail.com" TargetMode="External" Id="rId21" /><Relationship Type="http://schemas.openxmlformats.org/officeDocument/2006/relationships/hyperlink" Target="mailto:SAHARAANGOL@GMAIL.COM" TargetMode="External" Id="rId22" /><Relationship Type="http://schemas.openxmlformats.org/officeDocument/2006/relationships/hyperlink" Target="mailto:NOELIAGARRIDO33@GMAIL.COM" TargetMode="External" Id="rId23" /><Relationship Type="http://schemas.openxmlformats.org/officeDocument/2006/relationships/hyperlink" Target="mailto:SABAYMILADE@GMAIL.COM" TargetMode="External" Id="rId24" /><Relationship Type="http://schemas.openxmlformats.org/officeDocument/2006/relationships/hyperlink" Target="mailto:paulafsiegmunds@gmail.com" TargetMode="External" Id="rId25" /><Relationship Type="http://schemas.openxmlformats.org/officeDocument/2006/relationships/hyperlink" Target="mailto:proveedores.adulto@dolly.cl" TargetMode="External" Id="rId26" /><Relationship Type="http://schemas.openxmlformats.org/officeDocument/2006/relationships/hyperlink" Target="mailto:PILAR_ANANIAS@HOTMAIL.COM" TargetMode="External" Id="rId27" /><Relationship Type="http://schemas.openxmlformats.org/officeDocument/2006/relationships/hyperlink" Target="mailto:svargas@dimarsa.cl" TargetMode="External" Id="rId28" /><Relationship Type="http://schemas.openxmlformats.org/officeDocument/2006/relationships/hyperlink" Target="mailto:AURELIO.HUILCA27@HOTMAIL.COM" TargetMode="External" Id="rId29" /><Relationship Type="http://schemas.openxmlformats.org/officeDocument/2006/relationships/hyperlink" Target="mailto:ALEBUVINIC@GLOBALCOM.CL" TargetMode="External" Id="rId30" /><Relationship Type="http://schemas.openxmlformats.org/officeDocument/2006/relationships/hyperlink" Target="mailto:MARCELOC@MULTICENTRO.CL" TargetMode="External" Id="rId31" /><Relationship Type="http://schemas.openxmlformats.org/officeDocument/2006/relationships/hyperlink" Target="mailto:M.ARMIJO@JAVER.CL" TargetMode="External" Id="rId32" /><Relationship Type="http://schemas.openxmlformats.org/officeDocument/2006/relationships/hyperlink" Target="mailto:el_pobrediablo@hotmail.com" TargetMode="External" Id="rId33" /><Relationship Type="http://schemas.openxmlformats.org/officeDocument/2006/relationships/hyperlink" Target="mailto:GERMANILINARES@GERMANI.CL" TargetMode="External" Id="rId34" /><Relationship Type="http://schemas.openxmlformats.org/officeDocument/2006/relationships/hyperlink" Target="mailto:PROVEEDOR@EVITA.CL" TargetMode="External" Id="rId35" /><Relationship Type="http://schemas.openxmlformats.org/officeDocument/2006/relationships/hyperlink" Target="mailto:EMORAGA@GERMANI.CL" TargetMode="External" Id="rId36" /><Relationship Type="http://schemas.openxmlformats.org/officeDocument/2006/relationships/hyperlink" Target="mailto:MIRNA_PACHRAB@HOTMAIL.COM" TargetMode="External" Id="rId37" /><Relationship Type="http://schemas.openxmlformats.org/officeDocument/2006/relationships/hyperlink" Target="mailto:victoriaf99@live.cl" TargetMode="External" Id="rId38" /><Relationship Type="http://schemas.openxmlformats.org/officeDocument/2006/relationships/hyperlink" Target="mailto:ignacio.rivas@dimarsa.cl" TargetMode="External" Id="rId39" /><Relationship Type="http://schemas.openxmlformats.org/officeDocument/2006/relationships/hyperlink" Target="mailto:francisco.inostroza70@gmail.com" TargetMode="External" Id="rId40" /><Relationship Type="http://schemas.openxmlformats.org/officeDocument/2006/relationships/hyperlink" Target="mailto:EPI.MARCO@GMAIL.COM" TargetMode="External" Id="rId41" /><Relationship Type="http://schemas.openxmlformats.org/officeDocument/2006/relationships/hyperlink" Target="mailto:oyarzunborquezmonica@hotmail.Com" TargetMode="External" Id="rId42" /><Relationship Type="http://schemas.openxmlformats.org/officeDocument/2006/relationships/hyperlink" Target="mailto:CAROLINA.CJGC@GMAIL.COM" TargetMode="External" Id="rId43" /><Relationship Type="http://schemas.openxmlformats.org/officeDocument/2006/relationships/hyperlink" Target="mailto:joyas_veronica@hotmail.com" TargetMode="External" Id="rId44" /><Relationship Type="http://schemas.openxmlformats.org/officeDocument/2006/relationships/hyperlink" Target="mailto:sallymodasmujer@hotmail.com" TargetMode="External" Id="rId45" /><Relationship Type="http://schemas.openxmlformats.org/officeDocument/2006/relationships/hyperlink" Target="mailto:ceciliarojojimenez@hotmail.com" TargetMode="External" Id="rId46" /><Relationship Type="http://schemas.openxmlformats.org/officeDocument/2006/relationships/hyperlink" Target="mailto:TIENDAJOSSELIN@HOTMAIL.COM" TargetMode="External" Id="rId47" /><Relationship Type="http://schemas.openxmlformats.org/officeDocument/2006/relationships/hyperlink" Target="mailto:DAFNEVILLALOBOS009@HOTMAIL.COM" TargetMode="External" Id="rId48" /><Relationship Type="http://schemas.openxmlformats.org/officeDocument/2006/relationships/hyperlink" Target="mailto:ca_aliaga@hotmail.com" TargetMode="External" Id="rId49" /><Relationship Type="http://schemas.openxmlformats.org/officeDocument/2006/relationships/hyperlink" Target="mailto:angelafontana.1990@gmail.com" TargetMode="External" Id="rId50" /><Relationship Type="http://schemas.openxmlformats.org/officeDocument/2006/relationships/hyperlink" Target="mailto:juana.arayacampusano@gmail.com" TargetMode="External" Id="rId51" /><Relationship Type="http://schemas.openxmlformats.org/officeDocument/2006/relationships/hyperlink" Target="mailto:marcy.duarte@hotmail.com" TargetMode="External" Id="rId52" /><Relationship Type="http://schemas.openxmlformats.org/officeDocument/2006/relationships/hyperlink" Target="mailto:TIENDADUSANCHILE@GMAIL.COM" TargetMode="External" Id="rId53" /><Relationship Type="http://schemas.openxmlformats.org/officeDocument/2006/relationships/hyperlink" Target="mailto:JOHANNALEIVA325@GMAIL.COM" TargetMode="External" Id="rId54" /><Relationship Type="http://schemas.openxmlformats.org/officeDocument/2006/relationships/hyperlink" Target="mailto:FORCAELCAMILA@GMAIL.COM" TargetMode="External" Id="rId55" /><Relationship Type="http://schemas.openxmlformats.org/officeDocument/2006/relationships/hyperlink" Target="http://www.angelesjeans.cl/" TargetMode="External" Id="rId56" /><Relationship Type="http://schemas.openxmlformats.org/officeDocument/2006/relationships/hyperlink" Target="mailto:MAGONZAL@GMAIL.COM" TargetMode="External" Id="rId57" /><Relationship Type="http://schemas.openxmlformats.org/officeDocument/2006/relationships/hyperlink" Target="mailto:POLA.F@HOTMAIL.CL" TargetMode="External" Id="rId58" /><Relationship Type="http://schemas.openxmlformats.org/officeDocument/2006/relationships/hyperlink" Target="mailto:CAROLINAMIRANDA09@HOTMAIL.COM" TargetMode="External" Id="rId59" /><Relationship Type="http://schemas.openxmlformats.org/officeDocument/2006/relationships/hyperlink" Target="mailto:ayanca12@gmail.com" TargetMode="External" Id="rId60" /><Relationship Type="http://schemas.openxmlformats.org/officeDocument/2006/relationships/hyperlink" Target="mailto:SANDRYANTONIETA@GAMIL.COM" TargetMode="External" Id="rId61" /><Relationship Type="http://schemas.openxmlformats.org/officeDocument/2006/relationships/hyperlink" Target="mailto:MARISOL_DURAN_N@HOTMAIL.COM" TargetMode="External" Id="rId62" /><Relationship Type="http://schemas.openxmlformats.org/officeDocument/2006/relationships/hyperlink" Target="mailto:IGNACIO.RIVAS@DIMARSA.CL" TargetMode="External" Id="rId63" /><Relationship Type="http://schemas.openxmlformats.org/officeDocument/2006/relationships/hyperlink" Target="mailto:IGNACIO.RIVAS@DIMARSA.CL" TargetMode="External" Id="rId64" /><Relationship Type="http://schemas.openxmlformats.org/officeDocument/2006/relationships/hyperlink" Target="mailto:mili.palma@gmail.com" TargetMode="External" Id="rId65" /><Relationship Type="http://schemas.openxmlformats.org/officeDocument/2006/relationships/hyperlink" Target="mailto:MAURICIODONOSOMONTOYA@HOTMAIL." TargetMode="External" Id="rId66" /><Relationship Type="http://schemas.openxmlformats.org/officeDocument/2006/relationships/hyperlink" Target="mailto:PARRAEL2@YAHOO.ES" TargetMode="External" Id="rId67" /><Relationship Type="http://schemas.openxmlformats.org/officeDocument/2006/relationships/hyperlink" Target="mailto:VICTORHVIVAR@GRUPOVIO.CL" TargetMode="External" Id="rId68" /><Relationship Type="http://schemas.openxmlformats.org/officeDocument/2006/relationships/table" Target="/xl/tables/table2.xml" Id="rId69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codeName="Hoja1">
    <tabColor rgb="FF00B0F0"/>
    <outlinePr summaryBelow="1" summaryRight="1"/>
    <pageSetUpPr fitToPage="1"/>
  </sheetPr>
  <dimension ref="A1:V92"/>
  <sheetViews>
    <sheetView showGridLines="0" tabSelected="1" zoomScale="70" zoomScaleNormal="70" workbookViewId="0">
      <selection activeCell="B15" sqref="B15"/>
    </sheetView>
  </sheetViews>
  <sheetFormatPr baseColWidth="10" defaultColWidth="11.44140625" defaultRowHeight="23.4"/>
  <cols>
    <col width="14.88671875" customWidth="1" style="208" min="1" max="1"/>
    <col width="14.88671875" customWidth="1" style="328" min="2" max="2"/>
    <col width="91.5546875" customWidth="1" style="1" min="3" max="3"/>
    <col width="17.88671875" customWidth="1" style="1" min="4" max="4"/>
    <col width="15.109375" customWidth="1" style="1" min="5" max="5"/>
    <col width="5.33203125" customWidth="1" style="1" min="6" max="16"/>
    <col width="7.109375" customWidth="1" style="1" min="17" max="17"/>
    <col width="11" customWidth="1" style="1" min="18" max="18"/>
    <col width="17" customWidth="1" style="1" min="19" max="19"/>
    <col width="17.77734375" customWidth="1" style="1" min="20" max="20"/>
    <col width="4" customWidth="1" style="15" min="21" max="21"/>
    <col width="11.44140625" customWidth="1" style="1" min="22" max="16384"/>
  </cols>
  <sheetData>
    <row r="1" ht="22.2" customHeight="1" thickTop="1">
      <c r="A1" s="202" t="n"/>
      <c r="B1" s="317" t="n"/>
      <c r="C1" s="106" t="n"/>
      <c r="D1" s="108" t="n"/>
      <c r="E1" s="382" t="inlineStr">
        <is>
          <t>TRANSPORTE</t>
        </is>
      </c>
      <c r="F1" s="453" t="n"/>
      <c r="G1" s="453" t="n"/>
      <c r="H1" s="390" t="inlineStr">
        <is>
          <t>RAZON SOCIAL</t>
        </is>
      </c>
      <c r="I1" s="454" t="n"/>
      <c r="J1" s="454" t="n"/>
      <c r="K1" s="455" t="n"/>
      <c r="L1" s="402">
        <f>_xlfn.IFNA(VLOOKUP(L5,'BASE DE DATOS OFICIAL'!$A$4:$AC$166,3,0),"SIN INFORMACIÓN")</f>
        <v/>
      </c>
      <c r="M1" s="456" t="n"/>
      <c r="N1" s="456" t="n"/>
      <c r="O1" s="456" t="n"/>
      <c r="P1" s="456" t="n"/>
      <c r="Q1" s="456" t="n"/>
      <c r="R1" s="456" t="n"/>
      <c r="S1" s="456" t="n"/>
      <c r="T1" s="457" t="n"/>
    </row>
    <row r="2" ht="22.2" customHeight="1">
      <c r="A2" s="203" t="n"/>
      <c r="B2" s="318" t="n"/>
      <c r="C2" s="107" t="n"/>
      <c r="D2" s="109" t="n"/>
      <c r="E2" s="458" t="n"/>
      <c r="F2" s="458" t="n"/>
      <c r="G2" s="458" t="n"/>
      <c r="H2" s="387" t="inlineStr">
        <is>
          <t>GIRO</t>
        </is>
      </c>
      <c r="I2" s="459" t="n"/>
      <c r="J2" s="459" t="n"/>
      <c r="K2" s="460" t="n"/>
      <c r="L2" s="393">
        <f>_xlfn.IFNA(VLOOKUP(L5,'BASE DE DATOS OFICIAL'!$A$4:$AC$166,19,0),"SIN INFORMACIÓN")</f>
        <v/>
      </c>
      <c r="M2" s="461" t="n"/>
      <c r="N2" s="461" t="n"/>
      <c r="O2" s="461" t="n"/>
      <c r="P2" s="461" t="n"/>
      <c r="Q2" s="461" t="n"/>
      <c r="R2" s="461" t="n"/>
      <c r="S2" s="461" t="n"/>
      <c r="T2" s="462" t="n"/>
    </row>
    <row r="3" ht="22.2" customHeight="1">
      <c r="A3" s="203" t="n"/>
      <c r="B3" s="318" t="n"/>
      <c r="C3" s="107" t="n"/>
      <c r="D3" s="109" t="n"/>
      <c r="E3" s="384">
        <f>VLOOKUP(L5,'BASE DE DATOS OFICIAL'!A3:AC166,14,0)</f>
        <v/>
      </c>
      <c r="F3" s="463" t="n"/>
      <c r="G3" s="463" t="n"/>
      <c r="H3" s="387" t="inlineStr">
        <is>
          <t>DIRECCION</t>
        </is>
      </c>
      <c r="I3" s="459" t="n"/>
      <c r="J3" s="459" t="n"/>
      <c r="K3" s="460" t="n"/>
      <c r="L3" s="393">
        <f>_xlfn.IFNA(VLOOKUP(L5,'BASE DE DATOS OFICIAL'!$A$4:$AC$166,5,0),"SIN INFORMACIÓN")</f>
        <v/>
      </c>
      <c r="M3" s="461" t="n"/>
      <c r="N3" s="461" t="n"/>
      <c r="O3" s="461" t="n"/>
      <c r="P3" s="461" t="n"/>
      <c r="Q3" s="461" t="n"/>
      <c r="R3" s="461" t="n"/>
      <c r="S3" s="461" t="n"/>
      <c r="T3" s="462" t="n"/>
    </row>
    <row r="4" ht="22.2" customHeight="1" thickBot="1">
      <c r="A4" s="203" t="n"/>
      <c r="B4" s="318" t="n"/>
      <c r="C4" s="107" t="n"/>
      <c r="D4" s="109" t="n"/>
      <c r="E4" s="464" t="n"/>
      <c r="F4" s="464" t="n"/>
      <c r="G4" s="464" t="n"/>
      <c r="H4" s="387" t="inlineStr">
        <is>
          <t>NOMBRE TIENDA</t>
        </is>
      </c>
      <c r="I4" s="459" t="n"/>
      <c r="J4" s="459" t="n"/>
      <c r="K4" s="460" t="n"/>
      <c r="L4" s="400">
        <f>_xlfn.IFNA(VLOOKUP(L5,'BASE DE DATOS OFICIAL'!$A$4:$AC$166,20,0),"SIN INFORMACIÓN")</f>
        <v/>
      </c>
      <c r="M4" s="461" t="n"/>
      <c r="N4" s="461" t="n"/>
      <c r="O4" s="461" t="n"/>
      <c r="P4" s="461" t="n"/>
      <c r="Q4" s="461" t="n"/>
      <c r="R4" s="461" t="n"/>
      <c r="S4" s="461" t="n"/>
      <c r="T4" s="465" t="n"/>
    </row>
    <row r="5" ht="22.2" customHeight="1" thickTop="1">
      <c r="A5" s="203" t="n"/>
      <c r="B5" s="318" t="n"/>
      <c r="C5" s="107" t="n"/>
      <c r="D5" s="109" t="n"/>
      <c r="E5" s="385" t="inlineStr">
        <is>
          <t>CONDICIONES DE PAGO</t>
        </is>
      </c>
      <c r="F5" s="466" t="n"/>
      <c r="G5" s="466" t="n"/>
      <c r="H5" s="363" t="inlineStr">
        <is>
          <t>RUT</t>
        </is>
      </c>
      <c r="I5" s="459" t="n"/>
      <c r="J5" s="459" t="n"/>
      <c r="K5" s="460" t="n"/>
      <c r="L5" s="401" t="n"/>
      <c r="M5" s="459" t="n"/>
      <c r="N5" s="459" t="n"/>
      <c r="O5" s="459" t="n"/>
      <c r="P5" s="459" t="n"/>
      <c r="Q5" s="467" t="inlineStr">
        <is>
          <t>FECHA</t>
        </is>
      </c>
      <c r="R5" s="468" t="n"/>
      <c r="S5" s="469" t="n"/>
      <c r="T5" s="460" t="n"/>
    </row>
    <row r="6" ht="22.2" customHeight="1">
      <c r="A6" s="203" t="n"/>
      <c r="B6" s="318" t="n"/>
      <c r="C6" s="107" t="n"/>
      <c r="D6" s="109" t="n"/>
      <c r="E6" s="458" t="n"/>
      <c r="F6" s="458" t="n"/>
      <c r="G6" s="458" t="n"/>
      <c r="H6" s="363" t="inlineStr">
        <is>
          <t>COMUNA</t>
        </is>
      </c>
      <c r="I6" s="459" t="n"/>
      <c r="J6" s="459" t="n"/>
      <c r="K6" s="460" t="n"/>
      <c r="L6" s="379">
        <f>_xlfn.IFNA(VLOOKUP(L5,'BASE DE DATOS OFICIAL'!$A$4:$AC$166,21,0),"SIN INFORMACIÓN")</f>
        <v/>
      </c>
      <c r="M6" s="461" t="n"/>
      <c r="N6" s="461" t="n"/>
      <c r="O6" s="461" t="n"/>
      <c r="P6" s="462" t="n"/>
      <c r="Q6" s="363" t="inlineStr">
        <is>
          <t>CIUDAD</t>
        </is>
      </c>
      <c r="R6" s="460" t="n"/>
      <c r="S6" s="409">
        <f>_xlfn.IFNA(VLOOKUP(L5,'BASE DE DATOS OFICIAL'!$A$4:$AC$166,4,0),"SIN INFORMACIÓN")</f>
        <v/>
      </c>
      <c r="T6" s="460" t="n"/>
    </row>
    <row r="7" ht="22.2" customHeight="1">
      <c r="A7" s="203" t="n"/>
      <c r="B7" s="318" t="n"/>
      <c r="C7" s="297" t="inlineStr">
        <is>
          <t xml:space="preserve">MANUFACTURAS e IMPORTACIONES </t>
        </is>
      </c>
      <c r="D7" s="298" t="n"/>
      <c r="E7" s="377">
        <f>_xlfn.IFNA(VLOOKUP(L5,'BASE DE DATOS OFICIAL'!$A$4:$AC$166,17,0),"SIN INFORMACIÓN")</f>
        <v/>
      </c>
      <c r="F7" s="466" t="n"/>
      <c r="G7" s="466" t="n"/>
      <c r="H7" s="363" t="inlineStr">
        <is>
          <t>TELEFONO</t>
        </is>
      </c>
      <c r="I7" s="459" t="n"/>
      <c r="J7" s="459" t="n"/>
      <c r="K7" s="460" t="n"/>
      <c r="L7" s="379">
        <f>_xlfn.IFNA(VLOOKUP(L5,'BASE DE DATOS OFICIAL'!$A$4:$AC$166,6,0),"SIN INFORMACIÓN")</f>
        <v/>
      </c>
      <c r="M7" s="461" t="n"/>
      <c r="N7" s="461" t="n"/>
      <c r="O7" s="461" t="n"/>
      <c r="P7" s="462" t="n"/>
      <c r="Q7" s="363" t="inlineStr">
        <is>
          <t>CELULAR</t>
        </is>
      </c>
      <c r="R7" s="460" t="n"/>
      <c r="S7" s="409">
        <f>_xlfn.IFNA(VLOOKUP(L5,'BASE DE DATOS OFICIAL'!$A$4:$AC$166,18,0),"SIN INFORMACIÓN")</f>
        <v/>
      </c>
      <c r="T7" s="460" t="n"/>
    </row>
    <row r="8" ht="22.2" customHeight="1">
      <c r="A8" s="203" t="n"/>
      <c r="B8" s="318" t="n"/>
      <c r="C8" s="297" t="inlineStr">
        <is>
          <t>TITANIUM CHILE SPA</t>
        </is>
      </c>
      <c r="D8" s="298" t="n"/>
      <c r="E8" s="458" t="n"/>
      <c r="F8" s="458" t="n"/>
      <c r="G8" s="458" t="n"/>
      <c r="H8" s="363" t="inlineStr">
        <is>
          <t>ATENCION</t>
        </is>
      </c>
      <c r="I8" s="459" t="n"/>
      <c r="J8" s="459" t="n"/>
      <c r="K8" s="460" t="n"/>
      <c r="L8" s="374">
        <f>TODAY()</f>
        <v/>
      </c>
      <c r="M8" s="459" t="n"/>
      <c r="N8" s="459" t="n"/>
      <c r="O8" s="459" t="n"/>
      <c r="P8" s="460" t="n"/>
      <c r="Q8" s="363" t="inlineStr">
        <is>
          <t>E-MAIL</t>
        </is>
      </c>
      <c r="R8" s="460" t="n"/>
      <c r="S8" s="405">
        <f>_xlfn.IFNA(VLOOKUP(L5,'BASE DE DATOS OFICIAL'!$A$4:$AC$166,9,0),"SIN INFORMACIÓN")</f>
        <v/>
      </c>
      <c r="T8" s="460" t="n"/>
    </row>
    <row r="9" ht="22.2" customHeight="1">
      <c r="A9" s="203" t="n"/>
      <c r="B9" s="318" t="n"/>
      <c r="C9" s="297" t="n"/>
      <c r="D9" s="298" t="n"/>
      <c r="E9" s="378" t="inlineStr">
        <is>
          <t>NOTA DE PEDIDO</t>
        </is>
      </c>
      <c r="F9" s="466" t="n"/>
      <c r="G9" s="466" t="n"/>
      <c r="H9" s="412" t="inlineStr">
        <is>
          <t>VENDEDOR</t>
        </is>
      </c>
      <c r="I9" s="459" t="n"/>
      <c r="J9" s="459" t="n"/>
      <c r="K9" s="460" t="n"/>
      <c r="L9" s="368">
        <f>_xlfn.IFNA(VLOOKUP(L5,'BASE DE DATOS OFICIAL'!$A$4:$AC$166,7,0),"SIN INFORMACIÓN")</f>
        <v/>
      </c>
      <c r="M9" s="459" t="n"/>
      <c r="N9" s="459" t="n"/>
      <c r="O9" s="459" t="n"/>
      <c r="P9" s="460" t="n"/>
      <c r="Q9" s="387" t="inlineStr">
        <is>
          <t>ORDEN DE COMPRA</t>
        </is>
      </c>
      <c r="R9" s="470" t="n"/>
      <c r="S9" s="423" t="inlineStr">
        <is>
          <t>43  ALTO INVIERNO</t>
        </is>
      </c>
      <c r="T9" s="470" t="n"/>
    </row>
    <row r="10" ht="22.2" customHeight="1">
      <c r="A10" s="203" t="n"/>
      <c r="B10" s="318" t="n"/>
      <c r="C10" s="107" t="inlineStr">
        <is>
          <t>Av. Peru 710, Recoleta-Santiago</t>
        </is>
      </c>
      <c r="D10" s="109" t="n"/>
      <c r="E10" s="458" t="n"/>
      <c r="F10" s="458" t="n"/>
      <c r="G10" s="458" t="n"/>
      <c r="H10" s="363" t="inlineStr">
        <is>
          <t>TEMPORADA</t>
        </is>
      </c>
      <c r="I10" s="459" t="n"/>
      <c r="J10" s="459" t="n"/>
      <c r="K10" s="460" t="n"/>
      <c r="L10" s="420" t="inlineStr">
        <is>
          <t>OTOÑO INVIERNO 2026</t>
        </is>
      </c>
      <c r="M10" s="459" t="n"/>
      <c r="N10" s="459" t="n"/>
      <c r="O10" s="459" t="n"/>
      <c r="P10" s="460" t="n"/>
      <c r="Q10" s="471" t="n"/>
      <c r="R10" s="472" t="n"/>
      <c r="S10" s="458" t="n"/>
      <c r="T10" s="472" t="n"/>
    </row>
    <row r="11" ht="22.2" customHeight="1">
      <c r="A11" s="203" t="n"/>
      <c r="B11" s="318" t="n"/>
      <c r="C11" s="293" t="inlineStr">
        <is>
          <t>www.mohicano.cl</t>
        </is>
      </c>
      <c r="D11" s="294" t="n"/>
      <c r="E11" s="366" t="n">
        <v>143011</v>
      </c>
      <c r="F11" s="466" t="n"/>
      <c r="G11" s="466" t="n"/>
      <c r="H11" s="412" t="inlineStr">
        <is>
          <t>VENTA SUGERIDA</t>
        </is>
      </c>
      <c r="I11" s="459" t="n"/>
      <c r="J11" s="459" t="n"/>
      <c r="K11" s="460" t="n"/>
      <c r="L11" s="419">
        <f>_xlfn.IFNA(VLOOKUP(L5,'BASE DE DATOS OFICIAL'!$A$4:$AC$166,29,0),"SIN INFORMACIÓN")</f>
        <v/>
      </c>
      <c r="M11" s="459" t="n"/>
      <c r="N11" s="418" t="inlineStr">
        <is>
          <t>prendas</t>
        </is>
      </c>
      <c r="O11" s="459" t="n"/>
      <c r="P11" s="459" t="n"/>
      <c r="Q11" s="363" t="inlineStr">
        <is>
          <t>DESCUENTO</t>
        </is>
      </c>
      <c r="R11" s="460" t="n"/>
      <c r="S11" s="209" t="n"/>
      <c r="T11" s="127" t="n"/>
    </row>
    <row r="12" ht="22.2" customHeight="1" thickBot="1">
      <c r="A12" s="203" t="n"/>
      <c r="B12" s="318" t="n"/>
      <c r="C12" s="295" t="n"/>
      <c r="D12" s="296" t="n"/>
      <c r="E12" s="458" t="n"/>
      <c r="F12" s="458" t="n"/>
      <c r="G12" s="458" t="n"/>
      <c r="H12" s="371" t="inlineStr">
        <is>
          <t>COLE. ANTERIOR</t>
        </is>
      </c>
      <c r="I12" s="473" t="n"/>
      <c r="J12" s="473" t="n"/>
      <c r="K12" s="474" t="n"/>
      <c r="L12" s="475" t="inlineStr">
        <is>
          <t>PEDIDO REALIZADO</t>
        </is>
      </c>
      <c r="M12" s="473" t="n"/>
      <c r="N12" s="473" t="n"/>
      <c r="O12" s="473" t="n"/>
      <c r="P12" s="476" t="n"/>
      <c r="Q12" s="425" t="inlineStr">
        <is>
          <t>DESPACHO</t>
        </is>
      </c>
      <c r="R12" s="474" t="n"/>
      <c r="S12" s="128" t="inlineStr">
        <is>
          <t>SALDO</t>
        </is>
      </c>
      <c r="T12" s="129" t="inlineStr">
        <is>
          <t>VALOR</t>
        </is>
      </c>
    </row>
    <row r="13" ht="22.2" customHeight="1" thickBot="1" thickTop="1">
      <c r="A13" s="299" t="n"/>
      <c r="B13" s="319" t="n"/>
      <c r="C13" s="300" t="n"/>
      <c r="D13" s="300" t="n"/>
      <c r="E13" s="300" t="n"/>
      <c r="F13" s="300" t="n"/>
      <c r="G13" s="300" t="n"/>
      <c r="H13" s="410" t="n">
        <v>3800</v>
      </c>
      <c r="I13" s="477" t="n"/>
      <c r="J13" s="477" t="n"/>
      <c r="K13" s="478" t="n"/>
      <c r="L13" s="411">
        <f>_xlfn.IFNA(VLOOKUP(L5,'BASE DE DATOS OFICIAL'!$A$4:$AC$166,24,0),"SIN INFORMACIÓN")</f>
        <v/>
      </c>
      <c r="M13" s="479" t="n"/>
      <c r="N13" s="479" t="n"/>
      <c r="O13" s="479" t="n"/>
      <c r="P13" s="480" t="n"/>
      <c r="Q13" s="431">
        <f>_xlfn.IFNA(VLOOKUP(L5,'BASE DE DATOS OFICIAL'!$A$4:$AC$166,25,0),"SIN INFORMACIÓN")</f>
        <v/>
      </c>
      <c r="R13" s="480" t="n"/>
      <c r="S13" s="411">
        <f>_xlfn.IFNA(VLOOKUP(L5,'BASE DE DATOS OFICIAL'!$A$4:$AC$166,26,0),"SIN INFORMACIÓN")</f>
        <v/>
      </c>
      <c r="T13" s="481">
        <f>_xlfn.IFNA(VLOOKUP(L5,'BASE DE DATOS OFICIAL'!$A$4:$AC$166,28,0),"SIN INFORMACIÓN")</f>
        <v/>
      </c>
    </row>
    <row r="14" ht="24.6" customFormat="1" customHeight="1" s="132" thickTop="1">
      <c r="A14" s="204" t="inlineStr">
        <is>
          <t>BARRA</t>
        </is>
      </c>
      <c r="B14" s="320" t="inlineStr">
        <is>
          <t>CÓDIGO</t>
        </is>
      </c>
      <c r="C14" s="430" t="inlineStr">
        <is>
          <t>ARTÍCULO</t>
        </is>
      </c>
      <c r="D14" s="430" t="inlineStr">
        <is>
          <t>TIRO</t>
        </is>
      </c>
      <c r="E14" s="134" t="inlineStr">
        <is>
          <t>CORTE</t>
        </is>
      </c>
      <c r="F14" s="135" t="n">
        <v>36</v>
      </c>
      <c r="G14" s="430" t="n">
        <v>38</v>
      </c>
      <c r="H14" s="430" t="n">
        <v>40</v>
      </c>
      <c r="I14" s="430" t="n">
        <v>42</v>
      </c>
      <c r="J14" s="430" t="n">
        <v>44</v>
      </c>
      <c r="K14" s="430" t="n">
        <v>46</v>
      </c>
      <c r="L14" s="430" t="n">
        <v>48</v>
      </c>
      <c r="M14" s="136" t="n">
        <v>50</v>
      </c>
      <c r="N14" s="135" t="inlineStr">
        <is>
          <t>S</t>
        </is>
      </c>
      <c r="O14" s="430" t="inlineStr">
        <is>
          <t>M</t>
        </is>
      </c>
      <c r="P14" s="136" t="inlineStr">
        <is>
          <t>L</t>
        </is>
      </c>
      <c r="Q14" s="429" t="inlineStr">
        <is>
          <t>PRENDAS</t>
        </is>
      </c>
      <c r="R14" s="482" t="n"/>
      <c r="S14" s="430" t="inlineStr">
        <is>
          <t>VALOR</t>
        </is>
      </c>
      <c r="T14" s="137" t="inlineStr">
        <is>
          <t>TOTAL</t>
        </is>
      </c>
      <c r="U14" s="130" t="n"/>
      <c r="V14" s="131" t="n"/>
    </row>
    <row r="15" ht="18" customHeight="1">
      <c r="A15" s="275" t="n"/>
      <c r="B15" s="321" t="n"/>
      <c r="C15" s="110">
        <f>IF(B15&lt;&gt;"",VLOOKUP(B15,jeans2,2,FALSE),IF(A15&lt;&gt;"",VLOOKUP(A15,jeans,3,FALSE),""))</f>
        <v/>
      </c>
      <c r="D15" s="110">
        <f>IF(B15&lt;&gt;"",VLOOKUP(B15,jeans2,3,FALSE),IF(A15&lt;&gt;"",VLOOKUP(A15,jeans,4,FALSE),""))</f>
        <v/>
      </c>
      <c r="E15" s="114">
        <f>IF(B15&lt;&gt;"",VLOOKUP(B15,jeans2,4,FALSE),IF(A15&lt;&gt;"",VLOOKUP(A15,jeans,5,FALSE),""))</f>
        <v/>
      </c>
      <c r="F15" s="115" t="n"/>
      <c r="G15" s="112" t="n"/>
      <c r="H15" s="111" t="n"/>
      <c r="I15" s="112" t="n"/>
      <c r="J15" s="111" t="n"/>
      <c r="K15" s="112" t="n"/>
      <c r="L15" s="111" t="n"/>
      <c r="M15" s="116" t="n"/>
      <c r="N15" s="117" t="n"/>
      <c r="O15" s="111" t="n"/>
      <c r="P15" s="116" t="n"/>
      <c r="Q15" s="288">
        <f>SUM($F15:$P15)</f>
        <v/>
      </c>
      <c r="R15" s="289" t="n"/>
      <c r="S15" s="483">
        <f>IF(B15&lt;&gt;"",VLOOKUP(B15,jeans2,5,FALSE),IF(A15&lt;&gt;"",VLOOKUP(A15,jeans,6,FALSE),""))</f>
        <v/>
      </c>
      <c r="T15" s="484">
        <f>IFERROR(Q15*S15,"")</f>
        <v/>
      </c>
    </row>
    <row r="16" ht="18" customHeight="1">
      <c r="A16" s="212" t="n"/>
      <c r="B16" s="321" t="n"/>
      <c r="C16" s="110">
        <f>IF(B16&lt;&gt;"",VLOOKUP(B16,jeans2,2,FALSE),IF(A16&lt;&gt;"",VLOOKUP(A16,jeans,3,FALSE),""))</f>
        <v/>
      </c>
      <c r="D16" s="110">
        <f>IF(B16&lt;&gt;"",VLOOKUP(B16,jeans2,3,FALSE),IF(A16&lt;&gt;"",VLOOKUP(A16,jeans,4,FALSE),""))</f>
        <v/>
      </c>
      <c r="E16" s="114">
        <f>IF(B16&lt;&gt;"",VLOOKUP(B16,jeans2,4,FALSE),IF(A16&lt;&gt;"",VLOOKUP(A16,jeans,5,FALSE),""))</f>
        <v/>
      </c>
      <c r="F16" s="115" t="n"/>
      <c r="G16" s="112" t="n"/>
      <c r="H16" s="111" t="n"/>
      <c r="I16" s="112" t="n"/>
      <c r="J16" s="111" t="n"/>
      <c r="K16" s="112" t="n"/>
      <c r="L16" s="111" t="n"/>
      <c r="M16" s="116" t="n"/>
      <c r="N16" s="117" t="n"/>
      <c r="O16" s="111" t="n"/>
      <c r="P16" s="116" t="n"/>
      <c r="Q16" s="288">
        <f>SUM($F16:$P16)</f>
        <v/>
      </c>
      <c r="R16" s="289" t="n"/>
      <c r="S16" s="483">
        <f>IF(B16&lt;&gt;"",VLOOKUP(B16,jeans2,5,FALSE),IF(A16&lt;&gt;"",VLOOKUP(A16,jeans,6,FALSE),""))</f>
        <v/>
      </c>
      <c r="T16" s="484">
        <f>IFERROR(Q16*S16,"")</f>
        <v/>
      </c>
    </row>
    <row r="17" ht="18" customHeight="1">
      <c r="A17" s="275" t="n"/>
      <c r="B17" s="321" t="n"/>
      <c r="C17" s="110">
        <f>IF(B17&lt;&gt;"",VLOOKUP(B17,jeans2,2,FALSE),IF(A17&lt;&gt;"",VLOOKUP(A17,jeans,3,FALSE),""))</f>
        <v/>
      </c>
      <c r="D17" s="110">
        <f>IF(B17&lt;&gt;"",VLOOKUP(B17,jeans2,3,FALSE),IF(A17&lt;&gt;"",VLOOKUP(A17,jeans,4,FALSE),""))</f>
        <v/>
      </c>
      <c r="E17" s="114">
        <f>IF(B17&lt;&gt;"",VLOOKUP(B17,jeans2,4,FALSE),IF(A17&lt;&gt;"",VLOOKUP(A17,jeans,5,FALSE),""))</f>
        <v/>
      </c>
      <c r="F17" s="115" t="n"/>
      <c r="G17" s="112" t="n"/>
      <c r="H17" s="111" t="n"/>
      <c r="I17" s="112" t="n"/>
      <c r="J17" s="111" t="n"/>
      <c r="K17" s="112" t="n"/>
      <c r="L17" s="111" t="n"/>
      <c r="M17" s="116" t="n"/>
      <c r="N17" s="117" t="n"/>
      <c r="O17" s="111" t="n"/>
      <c r="P17" s="116" t="n"/>
      <c r="Q17" s="288">
        <f>SUM($F17:$P17)</f>
        <v/>
      </c>
      <c r="R17" s="289" t="n"/>
      <c r="S17" s="483">
        <f>IF(B17&lt;&gt;"",VLOOKUP(B17,jeans2,5,FALSE),IF(A17&lt;&gt;"",VLOOKUP(A17,jeans,6,FALSE),""))</f>
        <v/>
      </c>
      <c r="T17" s="484">
        <f>IFERROR(Q17*S17,"")</f>
        <v/>
      </c>
    </row>
    <row r="18" ht="18" customHeight="1">
      <c r="A18" s="212" t="n"/>
      <c r="B18" s="321" t="n"/>
      <c r="C18" s="110">
        <f>IF(B18&lt;&gt;"",VLOOKUP(B18,jeans2,2,FALSE),IF(A18&lt;&gt;"",VLOOKUP(A18,jeans,3,FALSE),""))</f>
        <v/>
      </c>
      <c r="D18" s="110">
        <f>IF(B18&lt;&gt;"",VLOOKUP(B18,jeans2,3,FALSE),IF(A18&lt;&gt;"",VLOOKUP(A18,jeans,4,FALSE),""))</f>
        <v/>
      </c>
      <c r="E18" s="114">
        <f>IF(B18&lt;&gt;"",VLOOKUP(B18,jeans2,4,FALSE),IF(A18&lt;&gt;"",VLOOKUP(A18,jeans,5,FALSE),""))</f>
        <v/>
      </c>
      <c r="F18" s="115" t="n"/>
      <c r="G18" s="112" t="n"/>
      <c r="H18" s="111" t="n"/>
      <c r="I18" s="112" t="n"/>
      <c r="J18" s="111" t="n"/>
      <c r="K18" s="112" t="n"/>
      <c r="L18" s="111" t="n"/>
      <c r="M18" s="116" t="n"/>
      <c r="N18" s="117" t="n"/>
      <c r="O18" s="111" t="n"/>
      <c r="P18" s="116" t="n"/>
      <c r="Q18" s="288">
        <f>SUM($F18:$P18)</f>
        <v/>
      </c>
      <c r="R18" s="289" t="n"/>
      <c r="S18" s="483">
        <f>IF(B18&lt;&gt;"",VLOOKUP(B18,jeans2,5,FALSE),IF(A18&lt;&gt;"",VLOOKUP(A18,jeans,6,FALSE),""))</f>
        <v/>
      </c>
      <c r="T18" s="484">
        <f>IFERROR(Q18*S18,"")</f>
        <v/>
      </c>
    </row>
    <row r="19" ht="18" customHeight="1">
      <c r="A19" s="212" t="n"/>
      <c r="B19" s="321" t="n"/>
      <c r="C19" s="110">
        <f>IF(B19&lt;&gt;"",VLOOKUP(B19,jeans2,2,FALSE),IF(A19&lt;&gt;"",VLOOKUP(A19,jeans,3,FALSE),""))</f>
        <v/>
      </c>
      <c r="D19" s="110">
        <f>IF(B19&lt;&gt;"",VLOOKUP(B19,jeans2,3,FALSE),IF(A19&lt;&gt;"",VLOOKUP(A19,jeans,4,FALSE),""))</f>
        <v/>
      </c>
      <c r="E19" s="114">
        <f>IF(B19&lt;&gt;"",VLOOKUP(B19,jeans2,4,FALSE),IF(A19&lt;&gt;"",VLOOKUP(A19,jeans,5,FALSE),""))</f>
        <v/>
      </c>
      <c r="F19" s="115" t="n"/>
      <c r="G19" s="112" t="n"/>
      <c r="H19" s="111" t="n"/>
      <c r="I19" s="112" t="n"/>
      <c r="J19" s="111" t="n"/>
      <c r="K19" s="112" t="n"/>
      <c r="L19" s="111" t="n"/>
      <c r="M19" s="116" t="n"/>
      <c r="N19" s="117" t="n"/>
      <c r="O19" s="111" t="n"/>
      <c r="P19" s="116" t="n"/>
      <c r="Q19" s="288">
        <f>SUM($F19:$P19)</f>
        <v/>
      </c>
      <c r="R19" s="289" t="n"/>
      <c r="S19" s="483">
        <f>IF(B19&lt;&gt;"",VLOOKUP(B19,jeans2,5,FALSE),IF(A19&lt;&gt;"",VLOOKUP(A19,jeans,6,FALSE),""))</f>
        <v/>
      </c>
      <c r="T19" s="484">
        <f>IFERROR(Q19*S19,"")</f>
        <v/>
      </c>
    </row>
    <row r="20" ht="18" customHeight="1">
      <c r="A20" s="212" t="n"/>
      <c r="B20" s="321" t="n"/>
      <c r="C20" s="110">
        <f>IF(B20&lt;&gt;"",VLOOKUP(B20,jeans2,2,FALSE),IF(A20&lt;&gt;"",VLOOKUP(A20,jeans,3,FALSE),""))</f>
        <v/>
      </c>
      <c r="D20" s="110">
        <f>IF(B20&lt;&gt;"",VLOOKUP(B20,jeans2,3,FALSE),IF(A20&lt;&gt;"",VLOOKUP(A20,jeans,4,FALSE),""))</f>
        <v/>
      </c>
      <c r="E20" s="114">
        <f>IF(B20&lt;&gt;"",VLOOKUP(B20,jeans2,4,FALSE),IF(A20&lt;&gt;"",VLOOKUP(A20,jeans,5,FALSE),""))</f>
        <v/>
      </c>
      <c r="F20" s="115" t="n"/>
      <c r="G20" s="112" t="n"/>
      <c r="H20" s="111" t="n"/>
      <c r="I20" s="112" t="n"/>
      <c r="J20" s="111" t="n"/>
      <c r="K20" s="112" t="n"/>
      <c r="L20" s="111" t="n"/>
      <c r="M20" s="116" t="n"/>
      <c r="N20" s="117" t="n"/>
      <c r="O20" s="111" t="n"/>
      <c r="P20" s="116" t="n"/>
      <c r="Q20" s="288">
        <f>SUM($F20:$P20)</f>
        <v/>
      </c>
      <c r="R20" s="289" t="n"/>
      <c r="S20" s="483">
        <f>IF(B20&lt;&gt;"",VLOOKUP(B20,jeans2,5,FALSE),IF(A20&lt;&gt;"",VLOOKUP(A20,jeans,6,FALSE),""))</f>
        <v/>
      </c>
      <c r="T20" s="484">
        <f>IFERROR(Q20*S20,"")</f>
        <v/>
      </c>
    </row>
    <row r="21" ht="18" customHeight="1">
      <c r="A21" s="212" t="n"/>
      <c r="B21" s="321" t="n"/>
      <c r="C21" s="110">
        <f>IF(B21&lt;&gt;"",VLOOKUP(B21,jeans2,2,FALSE),IF(A21&lt;&gt;"",VLOOKUP(A21,jeans,3,FALSE),""))</f>
        <v/>
      </c>
      <c r="D21" s="110">
        <f>IF(B21&lt;&gt;"",VLOOKUP(B21,jeans2,3,FALSE),IF(A21&lt;&gt;"",VLOOKUP(A21,jeans,4,FALSE),""))</f>
        <v/>
      </c>
      <c r="E21" s="114">
        <f>IF(B21&lt;&gt;"",VLOOKUP(B21,jeans2,4,FALSE),IF(A21&lt;&gt;"",VLOOKUP(A21,jeans,5,FALSE),""))</f>
        <v/>
      </c>
      <c r="F21" s="115" t="n"/>
      <c r="G21" s="112" t="n"/>
      <c r="H21" s="111" t="n"/>
      <c r="I21" s="112" t="n"/>
      <c r="J21" s="111" t="n"/>
      <c r="K21" s="112" t="n"/>
      <c r="L21" s="111" t="n"/>
      <c r="M21" s="116" t="n"/>
      <c r="N21" s="117" t="n"/>
      <c r="O21" s="111" t="n"/>
      <c r="P21" s="116" t="n"/>
      <c r="Q21" s="288">
        <f>SUM($F21:$P21)</f>
        <v/>
      </c>
      <c r="R21" s="289" t="n"/>
      <c r="S21" s="483">
        <f>IF(B21&lt;&gt;"",VLOOKUP(B21,jeans2,5,FALSE),IF(A21&lt;&gt;"",VLOOKUP(A21,jeans,6,FALSE),""))</f>
        <v/>
      </c>
      <c r="T21" s="484">
        <f>IFERROR(Q21*S21,"")</f>
        <v/>
      </c>
    </row>
    <row r="22" ht="18" customHeight="1">
      <c r="A22" s="212" t="n"/>
      <c r="B22" s="321" t="n"/>
      <c r="C22" s="110">
        <f>IF(B22&lt;&gt;"",VLOOKUP(B22,jeans2,2,FALSE),IF(A22&lt;&gt;"",VLOOKUP(A22,jeans,3,FALSE),""))</f>
        <v/>
      </c>
      <c r="D22" s="110">
        <f>IF(B22&lt;&gt;"",VLOOKUP(B22,jeans2,3,FALSE),IF(A22&lt;&gt;"",VLOOKUP(A22,jeans,4,FALSE),""))</f>
        <v/>
      </c>
      <c r="E22" s="114">
        <f>IF(B22&lt;&gt;"",VLOOKUP(B22,jeans2,4,FALSE),IF(A22&lt;&gt;"",VLOOKUP(A22,jeans,5,FALSE),""))</f>
        <v/>
      </c>
      <c r="F22" s="115" t="n"/>
      <c r="G22" s="112" t="n"/>
      <c r="H22" s="111" t="n"/>
      <c r="I22" s="112" t="n"/>
      <c r="J22" s="111" t="n"/>
      <c r="K22" s="112" t="n"/>
      <c r="L22" s="111" t="n"/>
      <c r="M22" s="116" t="n"/>
      <c r="N22" s="117" t="n"/>
      <c r="O22" s="111" t="n"/>
      <c r="P22" s="116" t="n"/>
      <c r="Q22" s="288">
        <f>SUM($F22:$P22)</f>
        <v/>
      </c>
      <c r="R22" s="289" t="n"/>
      <c r="S22" s="483">
        <f>IF(B22&lt;&gt;"",VLOOKUP(B22,jeans2,5,FALSE),IF(A22&lt;&gt;"",VLOOKUP(A22,jeans,6,FALSE),""))</f>
        <v/>
      </c>
      <c r="T22" s="484">
        <f>IFERROR(Q22*S22,"")</f>
        <v/>
      </c>
    </row>
    <row r="23" ht="18" customHeight="1">
      <c r="A23" s="212" t="n"/>
      <c r="B23" s="321" t="n"/>
      <c r="C23" s="110">
        <f>IF(B23&lt;&gt;"",VLOOKUP(B23,jeans2,2,FALSE),IF(A23&lt;&gt;"",VLOOKUP(A23,jeans,3,FALSE),""))</f>
        <v/>
      </c>
      <c r="D23" s="110">
        <f>IF(B23&lt;&gt;"",VLOOKUP(B23,jeans2,3,FALSE),IF(A23&lt;&gt;"",VLOOKUP(A23,jeans,4,FALSE),""))</f>
        <v/>
      </c>
      <c r="E23" s="114">
        <f>IF(B23&lt;&gt;"",VLOOKUP(B23,jeans2,4,FALSE),IF(A23&lt;&gt;"",VLOOKUP(A23,jeans,5,FALSE),""))</f>
        <v/>
      </c>
      <c r="F23" s="115" t="n"/>
      <c r="G23" s="112" t="n"/>
      <c r="H23" s="111" t="n"/>
      <c r="I23" s="112" t="n"/>
      <c r="J23" s="111" t="n"/>
      <c r="K23" s="112" t="n"/>
      <c r="L23" s="111" t="n"/>
      <c r="M23" s="116" t="n"/>
      <c r="N23" s="117" t="n"/>
      <c r="O23" s="111" t="n"/>
      <c r="P23" s="116" t="n"/>
      <c r="Q23" s="288">
        <f>SUM($F23:$P23)</f>
        <v/>
      </c>
      <c r="R23" s="289" t="n"/>
      <c r="S23" s="483">
        <f>IF(B23&lt;&gt;"",VLOOKUP(B23,jeans2,5,FALSE),IF(A23&lt;&gt;"",VLOOKUP(A23,jeans,6,FALSE),""))</f>
        <v/>
      </c>
      <c r="T23" s="484">
        <f>IFERROR(Q23*S23,"")</f>
        <v/>
      </c>
    </row>
    <row r="24" ht="18" customHeight="1">
      <c r="A24" s="212" t="n"/>
      <c r="B24" s="321" t="n"/>
      <c r="C24" s="110">
        <f>IF(B24&lt;&gt;"",VLOOKUP(B24,jeans2,2,FALSE),IF(A24&lt;&gt;"",VLOOKUP(A24,jeans,3,FALSE),""))</f>
        <v/>
      </c>
      <c r="D24" s="110">
        <f>IF(B24&lt;&gt;"",VLOOKUP(B24,jeans2,3,FALSE),IF(A24&lt;&gt;"",VLOOKUP(A24,jeans,4,FALSE),""))</f>
        <v/>
      </c>
      <c r="E24" s="114">
        <f>IF(B24&lt;&gt;"",VLOOKUP(B24,jeans2,4,FALSE),IF(A24&lt;&gt;"",VLOOKUP(A24,jeans,5,FALSE),""))</f>
        <v/>
      </c>
      <c r="F24" s="115" t="n"/>
      <c r="G24" s="112" t="n"/>
      <c r="H24" s="111" t="n"/>
      <c r="I24" s="112" t="n"/>
      <c r="J24" s="111" t="n"/>
      <c r="K24" s="112" t="n"/>
      <c r="L24" s="111" t="n"/>
      <c r="M24" s="116" t="n"/>
      <c r="N24" s="117" t="n"/>
      <c r="O24" s="111" t="n"/>
      <c r="P24" s="116" t="n"/>
      <c r="Q24" s="288">
        <f>SUM($F24:$P24)</f>
        <v/>
      </c>
      <c r="R24" s="289" t="n"/>
      <c r="S24" s="483">
        <f>IF(B24&lt;&gt;"",VLOOKUP(B24,jeans2,5,FALSE),IF(A24&lt;&gt;"",VLOOKUP(A24,jeans,6,FALSE),""))</f>
        <v/>
      </c>
      <c r="T24" s="484">
        <f>IFERROR(Q24*S24,"")</f>
        <v/>
      </c>
    </row>
    <row r="25" ht="18" customHeight="1">
      <c r="A25" s="212" t="n"/>
      <c r="B25" s="321" t="n"/>
      <c r="C25" s="110">
        <f>IF(B25&lt;&gt;"",VLOOKUP(B25,jeans2,2,FALSE),IF(A25&lt;&gt;"",VLOOKUP(A25,jeans,3,FALSE),""))</f>
        <v/>
      </c>
      <c r="D25" s="110">
        <f>IF(B25&lt;&gt;"",VLOOKUP(B25,jeans2,3,FALSE),IF(A25&lt;&gt;"",VLOOKUP(A25,jeans,4,FALSE),""))</f>
        <v/>
      </c>
      <c r="E25" s="114">
        <f>IF(B25&lt;&gt;"",VLOOKUP(B25,jeans2,4,FALSE),IF(A25&lt;&gt;"",VLOOKUP(A25,jeans,5,FALSE),""))</f>
        <v/>
      </c>
      <c r="F25" s="115" t="n"/>
      <c r="G25" s="112" t="n"/>
      <c r="H25" s="111" t="n"/>
      <c r="I25" s="112" t="n"/>
      <c r="J25" s="111" t="n"/>
      <c r="K25" s="112" t="n"/>
      <c r="L25" s="111" t="n"/>
      <c r="M25" s="116" t="n"/>
      <c r="N25" s="117" t="n"/>
      <c r="O25" s="111" t="n"/>
      <c r="P25" s="116" t="n"/>
      <c r="Q25" s="288">
        <f>SUM($F25:$P25)</f>
        <v/>
      </c>
      <c r="R25" s="289" t="n"/>
      <c r="S25" s="483">
        <f>IF(B25&lt;&gt;"",VLOOKUP(B25,jeans2,5,FALSE),IF(A25&lt;&gt;"",VLOOKUP(A25,jeans,6,FALSE),""))</f>
        <v/>
      </c>
      <c r="T25" s="484">
        <f>IFERROR(Q25*S25,"")</f>
        <v/>
      </c>
    </row>
    <row r="26" ht="18" customHeight="1">
      <c r="A26" s="212" t="n"/>
      <c r="B26" s="321" t="n"/>
      <c r="C26" s="110">
        <f>IF(B26&lt;&gt;"",VLOOKUP(B26,jeans2,2,FALSE),IF(A26&lt;&gt;"",VLOOKUP(A26,jeans,3,FALSE),""))</f>
        <v/>
      </c>
      <c r="D26" s="110">
        <f>IF(B26&lt;&gt;"",VLOOKUP(B26,jeans2,3,FALSE),IF(A26&lt;&gt;"",VLOOKUP(A26,jeans,4,FALSE),""))</f>
        <v/>
      </c>
      <c r="E26" s="114">
        <f>IF(B26&lt;&gt;"",VLOOKUP(B26,jeans2,4,FALSE),IF(A26&lt;&gt;"",VLOOKUP(A26,jeans,5,FALSE),""))</f>
        <v/>
      </c>
      <c r="F26" s="115" t="n"/>
      <c r="G26" s="112" t="n"/>
      <c r="H26" s="111" t="n"/>
      <c r="I26" s="112" t="n"/>
      <c r="J26" s="111" t="n"/>
      <c r="K26" s="112" t="n"/>
      <c r="L26" s="111" t="n"/>
      <c r="M26" s="116" t="n"/>
      <c r="N26" s="117" t="n"/>
      <c r="O26" s="111" t="n"/>
      <c r="P26" s="116" t="n"/>
      <c r="Q26" s="288">
        <f>SUM($F26:$P26)</f>
        <v/>
      </c>
      <c r="R26" s="289" t="n"/>
      <c r="S26" s="483">
        <f>IF(B26&lt;&gt;"",VLOOKUP(B26,jeans2,5,FALSE),IF(A26&lt;&gt;"",VLOOKUP(A26,jeans,6,FALSE),""))</f>
        <v/>
      </c>
      <c r="T26" s="484">
        <f>IFERROR(Q26*S26,"")</f>
        <v/>
      </c>
    </row>
    <row r="27" ht="18" customHeight="1">
      <c r="A27" s="212" t="n"/>
      <c r="B27" s="321" t="n"/>
      <c r="C27" s="110">
        <f>IF(B27&lt;&gt;"",VLOOKUP(B27,jeans2,2,FALSE),IF(A27&lt;&gt;"",VLOOKUP(A27,jeans,3,FALSE),""))</f>
        <v/>
      </c>
      <c r="D27" s="110">
        <f>IF(B27&lt;&gt;"",VLOOKUP(B27,jeans2,3,FALSE),IF(A27&lt;&gt;"",VLOOKUP(A27,jeans,4,FALSE),""))</f>
        <v/>
      </c>
      <c r="E27" s="114">
        <f>IF(B27&lt;&gt;"",VLOOKUP(B27,jeans2,4,FALSE),IF(A27&lt;&gt;"",VLOOKUP(A27,jeans,5,FALSE),""))</f>
        <v/>
      </c>
      <c r="F27" s="115" t="n"/>
      <c r="G27" s="112" t="n"/>
      <c r="H27" s="111" t="n"/>
      <c r="I27" s="112" t="n"/>
      <c r="J27" s="111" t="n"/>
      <c r="K27" s="112" t="n"/>
      <c r="L27" s="111" t="n"/>
      <c r="M27" s="116" t="n"/>
      <c r="N27" s="117" t="n"/>
      <c r="O27" s="111" t="n"/>
      <c r="P27" s="116" t="n"/>
      <c r="Q27" s="288">
        <f>SUM($F27:$P27)</f>
        <v/>
      </c>
      <c r="R27" s="289" t="n"/>
      <c r="S27" s="483">
        <f>IF(B27&lt;&gt;"",VLOOKUP(B27,jeans2,5,FALSE),IF(A27&lt;&gt;"",VLOOKUP(A27,jeans,6,FALSE),""))</f>
        <v/>
      </c>
      <c r="T27" s="484">
        <f>IFERROR(Q27*S27,"")</f>
        <v/>
      </c>
    </row>
    <row r="28" ht="18" customHeight="1">
      <c r="A28" s="212" t="n"/>
      <c r="B28" s="321" t="n"/>
      <c r="C28" s="110">
        <f>IF(B28&lt;&gt;"",VLOOKUP(B28,jeans2,2,FALSE),IF(A28&lt;&gt;"",VLOOKUP(A28,jeans,3,FALSE),""))</f>
        <v/>
      </c>
      <c r="D28" s="110">
        <f>IF(B28&lt;&gt;"",VLOOKUP(B28,jeans2,3,FALSE),IF(A28&lt;&gt;"",VLOOKUP(A28,jeans,4,FALSE),""))</f>
        <v/>
      </c>
      <c r="E28" s="114">
        <f>IF(B28&lt;&gt;"",VLOOKUP(B28,jeans2,4,FALSE),IF(A28&lt;&gt;"",VLOOKUP(A28,jeans,5,FALSE),""))</f>
        <v/>
      </c>
      <c r="F28" s="115" t="n"/>
      <c r="G28" s="112" t="n"/>
      <c r="H28" s="111" t="n"/>
      <c r="I28" s="112" t="n"/>
      <c r="J28" s="111" t="n"/>
      <c r="K28" s="112" t="n"/>
      <c r="L28" s="111" t="n"/>
      <c r="M28" s="116" t="n"/>
      <c r="N28" s="117" t="n"/>
      <c r="O28" s="111" t="n"/>
      <c r="P28" s="116" t="n"/>
      <c r="Q28" s="288">
        <f>SUM($F28:$P28)</f>
        <v/>
      </c>
      <c r="R28" s="289" t="n"/>
      <c r="S28" s="483">
        <f>IF(B28&lt;&gt;"",VLOOKUP(B28,jeans2,5,FALSE),IF(A28&lt;&gt;"",VLOOKUP(A28,jeans,6,FALSE),""))</f>
        <v/>
      </c>
      <c r="T28" s="484">
        <f>IFERROR(Q28*S28,"")</f>
        <v/>
      </c>
    </row>
    <row r="29" ht="18" customHeight="1">
      <c r="A29" s="212" t="n"/>
      <c r="B29" s="321" t="n"/>
      <c r="C29" s="110">
        <f>IF(B29&lt;&gt;"",VLOOKUP(B29,jeans2,2,FALSE),IF(A29&lt;&gt;"",VLOOKUP(A29,jeans,3,FALSE),""))</f>
        <v/>
      </c>
      <c r="D29" s="110">
        <f>IF(B29&lt;&gt;"",VLOOKUP(B29,jeans2,3,FALSE),IF(A29&lt;&gt;"",VLOOKUP(A29,jeans,4,FALSE),""))</f>
        <v/>
      </c>
      <c r="E29" s="114">
        <f>IF(B29&lt;&gt;"",VLOOKUP(B29,jeans2,4,FALSE),IF(A29&lt;&gt;"",VLOOKUP(A29,jeans,5,FALSE),""))</f>
        <v/>
      </c>
      <c r="F29" s="115" t="n"/>
      <c r="G29" s="112" t="n"/>
      <c r="H29" s="111" t="n"/>
      <c r="I29" s="112" t="n"/>
      <c r="J29" s="111" t="n"/>
      <c r="K29" s="112" t="n"/>
      <c r="L29" s="111" t="n"/>
      <c r="M29" s="116" t="n"/>
      <c r="N29" s="117" t="n"/>
      <c r="O29" s="111" t="n"/>
      <c r="P29" s="116" t="n"/>
      <c r="Q29" s="288">
        <f>SUM($F29:$P29)</f>
        <v/>
      </c>
      <c r="R29" s="289" t="n"/>
      <c r="S29" s="483">
        <f>IF(B29&lt;&gt;"",VLOOKUP(B29,jeans2,5,FALSE),IF(A29&lt;&gt;"",VLOOKUP(A29,jeans,6,FALSE),""))</f>
        <v/>
      </c>
      <c r="T29" s="484">
        <f>IFERROR(Q29*S29,"")</f>
        <v/>
      </c>
    </row>
    <row r="30" ht="18" customHeight="1">
      <c r="A30" s="212" t="n"/>
      <c r="B30" s="321" t="n"/>
      <c r="C30" s="110">
        <f>IF(B30&lt;&gt;"",VLOOKUP(B30,jeans2,2,FALSE),IF(A30&lt;&gt;"",VLOOKUP(A30,jeans,3,FALSE),""))</f>
        <v/>
      </c>
      <c r="D30" s="110">
        <f>IF(B30&lt;&gt;"",VLOOKUP(B30,jeans2,3,FALSE),IF(A30&lt;&gt;"",VLOOKUP(A30,jeans,4,FALSE),""))</f>
        <v/>
      </c>
      <c r="E30" s="114">
        <f>IF(B30&lt;&gt;"",VLOOKUP(B30,jeans2,4,FALSE),IF(A30&lt;&gt;"",VLOOKUP(A30,jeans,5,FALSE),""))</f>
        <v/>
      </c>
      <c r="F30" s="115" t="n"/>
      <c r="G30" s="112" t="n"/>
      <c r="H30" s="111" t="n"/>
      <c r="I30" s="112" t="n"/>
      <c r="J30" s="111" t="n"/>
      <c r="K30" s="112" t="n"/>
      <c r="L30" s="111" t="n"/>
      <c r="M30" s="116" t="n"/>
      <c r="N30" s="117" t="n"/>
      <c r="O30" s="111" t="n"/>
      <c r="P30" s="116" t="n"/>
      <c r="Q30" s="288">
        <f>SUM($F30:$P30)</f>
        <v/>
      </c>
      <c r="R30" s="289" t="n"/>
      <c r="S30" s="483">
        <f>IF(B30&lt;&gt;"",VLOOKUP(B30,jeans2,5,FALSE),IF(A30&lt;&gt;"",VLOOKUP(A30,jeans,6,FALSE),""))</f>
        <v/>
      </c>
      <c r="T30" s="484">
        <f>IFERROR(Q30*S30,"")</f>
        <v/>
      </c>
    </row>
    <row r="31" ht="18" customHeight="1">
      <c r="A31" s="212" t="n"/>
      <c r="B31" s="321" t="n"/>
      <c r="C31" s="110">
        <f>IF(B31&lt;&gt;"",VLOOKUP(B31,jeans2,2,FALSE),IF(A31&lt;&gt;"",VLOOKUP(A31,jeans,3,FALSE),""))</f>
        <v/>
      </c>
      <c r="D31" s="110">
        <f>IF(B31&lt;&gt;"",VLOOKUP(B31,jeans2,3,FALSE),IF(A31&lt;&gt;"",VLOOKUP(A31,jeans,4,FALSE),""))</f>
        <v/>
      </c>
      <c r="E31" s="114">
        <f>IF(B31&lt;&gt;"",VLOOKUP(B31,jeans2,4,FALSE),IF(A31&lt;&gt;"",VLOOKUP(A31,jeans,5,FALSE),""))</f>
        <v/>
      </c>
      <c r="F31" s="115" t="n"/>
      <c r="G31" s="112" t="n"/>
      <c r="H31" s="111" t="n"/>
      <c r="I31" s="112" t="n"/>
      <c r="J31" s="111" t="n"/>
      <c r="K31" s="112" t="n"/>
      <c r="L31" s="111" t="n"/>
      <c r="M31" s="116" t="n"/>
      <c r="N31" s="117" t="n"/>
      <c r="O31" s="111" t="n"/>
      <c r="P31" s="116" t="n"/>
      <c r="Q31" s="288">
        <f>SUM($F31:$P31)</f>
        <v/>
      </c>
      <c r="R31" s="289" t="n"/>
      <c r="S31" s="483">
        <f>IF(B31&lt;&gt;"",VLOOKUP(B31,jeans2,5,FALSE),IF(A31&lt;&gt;"",VLOOKUP(A31,jeans,6,FALSE),""))</f>
        <v/>
      </c>
      <c r="T31" s="484">
        <f>IFERROR(Q31*S31,"")</f>
        <v/>
      </c>
    </row>
    <row r="32" ht="18" customHeight="1">
      <c r="A32" s="212" t="n"/>
      <c r="B32" s="321" t="n"/>
      <c r="C32" s="110">
        <f>IF(B32&lt;&gt;"",VLOOKUP(B32,jeans2,2,FALSE),IF(A32&lt;&gt;"",VLOOKUP(A32,jeans,3,FALSE),""))</f>
        <v/>
      </c>
      <c r="D32" s="110">
        <f>IF(B32&lt;&gt;"",VLOOKUP(B32,jeans2,3,FALSE),IF(A32&lt;&gt;"",VLOOKUP(A32,jeans,4,FALSE),""))</f>
        <v/>
      </c>
      <c r="E32" s="114">
        <f>IF(B32&lt;&gt;"",VLOOKUP(B32,jeans2,4,FALSE),IF(A32&lt;&gt;"",VLOOKUP(A32,jeans,5,FALSE),""))</f>
        <v/>
      </c>
      <c r="F32" s="115" t="n"/>
      <c r="G32" s="112" t="n"/>
      <c r="H32" s="111" t="n"/>
      <c r="I32" s="112" t="n"/>
      <c r="J32" s="111" t="n"/>
      <c r="K32" s="112" t="n"/>
      <c r="L32" s="111" t="n"/>
      <c r="M32" s="116" t="n"/>
      <c r="N32" s="117" t="n"/>
      <c r="O32" s="111" t="n"/>
      <c r="P32" s="116" t="n"/>
      <c r="Q32" s="288">
        <f>SUM($F32:$P32)</f>
        <v/>
      </c>
      <c r="R32" s="289" t="n"/>
      <c r="S32" s="483">
        <f>IF(B32&lt;&gt;"",VLOOKUP(B32,jeans2,5,FALSE),IF(A32&lt;&gt;"",VLOOKUP(A32,jeans,6,FALSE),""))</f>
        <v/>
      </c>
      <c r="T32" s="484">
        <f>IFERROR(Q32*S32,"")</f>
        <v/>
      </c>
    </row>
    <row r="33" ht="18" customHeight="1">
      <c r="A33" s="212" t="n"/>
      <c r="B33" s="321" t="n"/>
      <c r="C33" s="110">
        <f>IF(B33&lt;&gt;"",VLOOKUP(B33,jeans2,2,FALSE),IF(A33&lt;&gt;"",VLOOKUP(A33,jeans,3,FALSE),""))</f>
        <v/>
      </c>
      <c r="D33" s="110">
        <f>IF(B33&lt;&gt;"",VLOOKUP(B33,jeans2,3,FALSE),IF(A33&lt;&gt;"",VLOOKUP(A33,jeans,4,FALSE),""))</f>
        <v/>
      </c>
      <c r="E33" s="114">
        <f>IF(B33&lt;&gt;"",VLOOKUP(B33,jeans2,4,FALSE),IF(A33&lt;&gt;"",VLOOKUP(A33,jeans,5,FALSE),""))</f>
        <v/>
      </c>
      <c r="F33" s="115" t="n"/>
      <c r="G33" s="112" t="n"/>
      <c r="H33" s="111" t="n"/>
      <c r="I33" s="112" t="n"/>
      <c r="J33" s="111" t="n"/>
      <c r="K33" s="112" t="n"/>
      <c r="L33" s="111" t="n"/>
      <c r="M33" s="116" t="n"/>
      <c r="N33" s="117" t="n"/>
      <c r="O33" s="111" t="n"/>
      <c r="P33" s="116" t="n"/>
      <c r="Q33" s="288">
        <f>SUM($F33:$P33)</f>
        <v/>
      </c>
      <c r="R33" s="289" t="n"/>
      <c r="S33" s="483">
        <f>IF(B33&lt;&gt;"",VLOOKUP(B33,jeans2,5,FALSE),IF(A33&lt;&gt;"",VLOOKUP(A33,jeans,6,FALSE),""))</f>
        <v/>
      </c>
      <c r="T33" s="484">
        <f>IFERROR(Q33*S33,"")</f>
        <v/>
      </c>
    </row>
    <row r="34" ht="18" customHeight="1">
      <c r="A34" s="212" t="n"/>
      <c r="B34" s="321" t="n"/>
      <c r="C34" s="110">
        <f>IF(B34&lt;&gt;"",VLOOKUP(B34,jeans2,2,FALSE),IF(A34&lt;&gt;"",VLOOKUP(A34,jeans,3,FALSE),""))</f>
        <v/>
      </c>
      <c r="D34" s="110">
        <f>IF(B34&lt;&gt;"",VLOOKUP(B34,jeans2,3,FALSE),IF(A34&lt;&gt;"",VLOOKUP(A34,jeans,4,FALSE),""))</f>
        <v/>
      </c>
      <c r="E34" s="114">
        <f>IF(B34&lt;&gt;"",VLOOKUP(B34,jeans2,4,FALSE),IF(A34&lt;&gt;"",VLOOKUP(A34,jeans,5,FALSE),""))</f>
        <v/>
      </c>
      <c r="F34" s="115" t="n"/>
      <c r="G34" s="112" t="n"/>
      <c r="H34" s="111" t="n"/>
      <c r="I34" s="112" t="n"/>
      <c r="J34" s="111" t="n"/>
      <c r="K34" s="112" t="n"/>
      <c r="L34" s="111" t="n"/>
      <c r="M34" s="116" t="n"/>
      <c r="N34" s="117" t="n"/>
      <c r="O34" s="111" t="n"/>
      <c r="P34" s="116" t="n"/>
      <c r="Q34" s="288">
        <f>SUM($F34:$P34)</f>
        <v/>
      </c>
      <c r="R34" s="289" t="n"/>
      <c r="S34" s="483">
        <f>IF(B34&lt;&gt;"",VLOOKUP(B34,jeans2,5,FALSE),IF(A34&lt;&gt;"",VLOOKUP(A34,jeans,6,FALSE),""))</f>
        <v/>
      </c>
      <c r="T34" s="484">
        <f>IFERROR(Q34*S34,"")</f>
        <v/>
      </c>
    </row>
    <row r="35" ht="18" customHeight="1">
      <c r="A35" s="212" t="n"/>
      <c r="B35" s="321" t="n"/>
      <c r="C35" s="110">
        <f>IF(B35&lt;&gt;"",VLOOKUP(B35,jeans2,2,FALSE),IF(A35&lt;&gt;"",VLOOKUP(A35,jeans,3,FALSE),""))</f>
        <v/>
      </c>
      <c r="D35" s="110">
        <f>IF(B35&lt;&gt;"",VLOOKUP(B35,jeans2,3,FALSE),IF(A35&lt;&gt;"",VLOOKUP(A35,jeans,4,FALSE),""))</f>
        <v/>
      </c>
      <c r="E35" s="114">
        <f>IF(B35&lt;&gt;"",VLOOKUP(B35,jeans2,4,FALSE),IF(A35&lt;&gt;"",VLOOKUP(A35,jeans,5,FALSE),""))</f>
        <v/>
      </c>
      <c r="F35" s="115" t="n"/>
      <c r="G35" s="112" t="n"/>
      <c r="H35" s="111" t="n"/>
      <c r="I35" s="112" t="n"/>
      <c r="J35" s="111" t="n"/>
      <c r="K35" s="112" t="n"/>
      <c r="L35" s="111" t="n"/>
      <c r="M35" s="116" t="n"/>
      <c r="N35" s="117" t="n"/>
      <c r="O35" s="111" t="n"/>
      <c r="P35" s="116" t="n"/>
      <c r="Q35" s="288">
        <f>SUM($F35:$P35)</f>
        <v/>
      </c>
      <c r="R35" s="289" t="n"/>
      <c r="S35" s="483">
        <f>IF(B35&lt;&gt;"",VLOOKUP(B35,jeans2,5,FALSE),IF(A35&lt;&gt;"",VLOOKUP(A35,jeans,6,FALSE),""))</f>
        <v/>
      </c>
      <c r="T35" s="484">
        <f>IFERROR(Q35*S35,"")</f>
        <v/>
      </c>
    </row>
    <row r="36" ht="18" customHeight="1">
      <c r="A36" s="212" t="n"/>
      <c r="B36" s="321" t="n"/>
      <c r="C36" s="110">
        <f>IF(B36&lt;&gt;"",VLOOKUP(B36,jeans2,2,FALSE),IF(A36&lt;&gt;"",VLOOKUP(A36,jeans,3,FALSE),""))</f>
        <v/>
      </c>
      <c r="D36" s="110">
        <f>IF(B36&lt;&gt;"",VLOOKUP(B36,jeans2,3,FALSE),IF(A36&lt;&gt;"",VLOOKUP(A36,jeans,4,FALSE),""))</f>
        <v/>
      </c>
      <c r="E36" s="114">
        <f>IF(B36&lt;&gt;"",VLOOKUP(B36,jeans2,4,FALSE),IF(A36&lt;&gt;"",VLOOKUP(A36,jeans,5,FALSE),""))</f>
        <v/>
      </c>
      <c r="F36" s="115" t="n"/>
      <c r="G36" s="112" t="n"/>
      <c r="H36" s="111" t="n"/>
      <c r="I36" s="112" t="n"/>
      <c r="J36" s="111" t="n"/>
      <c r="K36" s="112" t="n"/>
      <c r="L36" s="111" t="n"/>
      <c r="M36" s="116" t="n"/>
      <c r="N36" s="117" t="n"/>
      <c r="O36" s="111" t="n"/>
      <c r="P36" s="116" t="n"/>
      <c r="Q36" s="288">
        <f>SUM($F36:$P36)</f>
        <v/>
      </c>
      <c r="R36" s="289" t="n"/>
      <c r="S36" s="483">
        <f>IF(B36&lt;&gt;"",VLOOKUP(B36,jeans2,5,FALSE),IF(A36&lt;&gt;"",VLOOKUP(A36,jeans,6,FALSE),""))</f>
        <v/>
      </c>
      <c r="T36" s="484">
        <f>IFERROR(Q36*S36,"")</f>
        <v/>
      </c>
    </row>
    <row r="37" ht="18" customHeight="1">
      <c r="A37" s="212" t="n"/>
      <c r="B37" s="321" t="n"/>
      <c r="C37" s="110">
        <f>IF(B37&lt;&gt;"",VLOOKUP(B37,jeans2,2,FALSE),IF(A37&lt;&gt;"",VLOOKUP(A37,jeans,3,FALSE),""))</f>
        <v/>
      </c>
      <c r="D37" s="110">
        <f>IF(B37&lt;&gt;"",VLOOKUP(B37,jeans2,3,FALSE),IF(A37&lt;&gt;"",VLOOKUP(A37,jeans,4,FALSE),""))</f>
        <v/>
      </c>
      <c r="E37" s="114">
        <f>IF(B37&lt;&gt;"",VLOOKUP(B37,jeans2,4,FALSE),IF(A37&lt;&gt;"",VLOOKUP(A37,jeans,5,FALSE),""))</f>
        <v/>
      </c>
      <c r="F37" s="115" t="n"/>
      <c r="G37" s="112" t="n"/>
      <c r="H37" s="111" t="n"/>
      <c r="I37" s="112" t="n"/>
      <c r="J37" s="111" t="n"/>
      <c r="K37" s="112" t="n"/>
      <c r="L37" s="111" t="n"/>
      <c r="M37" s="116" t="n"/>
      <c r="N37" s="117" t="n"/>
      <c r="O37" s="111" t="n"/>
      <c r="P37" s="116" t="n"/>
      <c r="Q37" s="288">
        <f>SUM($F37:$P37)</f>
        <v/>
      </c>
      <c r="R37" s="289" t="n"/>
      <c r="S37" s="483">
        <f>IF(B37&lt;&gt;"",VLOOKUP(B37,jeans2,5,FALSE),IF(A37&lt;&gt;"",VLOOKUP(A37,jeans,6,FALSE),""))</f>
        <v/>
      </c>
      <c r="T37" s="484">
        <f>IFERROR(Q37*S37,"")</f>
        <v/>
      </c>
    </row>
    <row r="38" ht="18" customHeight="1">
      <c r="A38" s="212" t="n"/>
      <c r="B38" s="321" t="n"/>
      <c r="C38" s="110">
        <f>IF(B38&lt;&gt;"",VLOOKUP(B38,jeans2,2,FALSE),IF(A38&lt;&gt;"",VLOOKUP(A38,jeans,3,FALSE),""))</f>
        <v/>
      </c>
      <c r="D38" s="110">
        <f>IF(B38&lt;&gt;"",VLOOKUP(B38,jeans2,3,FALSE),IF(A38&lt;&gt;"",VLOOKUP(A38,jeans,4,FALSE),""))</f>
        <v/>
      </c>
      <c r="E38" s="114">
        <f>IF(B38&lt;&gt;"",VLOOKUP(B38,jeans2,4,FALSE),IF(A38&lt;&gt;"",VLOOKUP(A38,jeans,5,FALSE),""))</f>
        <v/>
      </c>
      <c r="F38" s="115" t="n"/>
      <c r="G38" s="112" t="n"/>
      <c r="H38" s="111" t="n"/>
      <c r="I38" s="112" t="n"/>
      <c r="J38" s="111" t="n"/>
      <c r="K38" s="112" t="n"/>
      <c r="L38" s="111" t="n"/>
      <c r="M38" s="116" t="n"/>
      <c r="N38" s="117" t="n"/>
      <c r="O38" s="111" t="n"/>
      <c r="P38" s="116" t="n"/>
      <c r="Q38" s="288">
        <f>SUM($F38:$P38)</f>
        <v/>
      </c>
      <c r="R38" s="289" t="n"/>
      <c r="S38" s="483">
        <f>IF(B38&lt;&gt;"",VLOOKUP(B38,jeans2,5,FALSE),IF(A38&lt;&gt;"",VLOOKUP(A38,jeans,6,FALSE),""))</f>
        <v/>
      </c>
      <c r="T38" s="484">
        <f>IFERROR(Q38*S38,"")</f>
        <v/>
      </c>
    </row>
    <row r="39" ht="18" customHeight="1">
      <c r="A39" s="212" t="n"/>
      <c r="B39" s="321" t="n"/>
      <c r="C39" s="110">
        <f>IF(B39&lt;&gt;"",VLOOKUP(B39,jeans2,2,FALSE),IF(A39&lt;&gt;"",VLOOKUP(A39,jeans,3,FALSE),""))</f>
        <v/>
      </c>
      <c r="D39" s="110">
        <f>IF(B39&lt;&gt;"",VLOOKUP(B39,jeans2,3,FALSE),IF(A39&lt;&gt;"",VLOOKUP(A39,jeans,4,FALSE),""))</f>
        <v/>
      </c>
      <c r="E39" s="114">
        <f>IF(B39&lt;&gt;"",VLOOKUP(B39,jeans2,4,FALSE),IF(A39&lt;&gt;"",VLOOKUP(A39,jeans,5,FALSE),""))</f>
        <v/>
      </c>
      <c r="F39" s="115" t="n"/>
      <c r="G39" s="112" t="n"/>
      <c r="H39" s="111" t="n"/>
      <c r="I39" s="112" t="n"/>
      <c r="J39" s="111" t="n"/>
      <c r="K39" s="112" t="n"/>
      <c r="L39" s="111" t="n"/>
      <c r="M39" s="116" t="n"/>
      <c r="N39" s="117" t="n"/>
      <c r="O39" s="111" t="n"/>
      <c r="P39" s="116" t="n"/>
      <c r="Q39" s="288">
        <f>SUM($F39:$P39)</f>
        <v/>
      </c>
      <c r="R39" s="289" t="n"/>
      <c r="S39" s="483">
        <f>IF(B39&lt;&gt;"",VLOOKUP(B39,jeans2,5,FALSE),IF(A39&lt;&gt;"",VLOOKUP(A39,jeans,6,FALSE),""))</f>
        <v/>
      </c>
      <c r="T39" s="484">
        <f>IFERROR(Q39*S39,"")</f>
        <v/>
      </c>
    </row>
    <row r="40" ht="18" customHeight="1">
      <c r="A40" s="212" t="n"/>
      <c r="B40" s="321" t="n"/>
      <c r="C40" s="110">
        <f>IF(B40&lt;&gt;"",VLOOKUP(B40,jeans2,2,FALSE),IF(A40&lt;&gt;"",VLOOKUP(A40,jeans,3,FALSE),""))</f>
        <v/>
      </c>
      <c r="D40" s="110">
        <f>IF(B40&lt;&gt;"",VLOOKUP(B40,jeans2,3,FALSE),IF(A40&lt;&gt;"",VLOOKUP(A40,jeans,4,FALSE),""))</f>
        <v/>
      </c>
      <c r="E40" s="114">
        <f>IF(B40&lt;&gt;"",VLOOKUP(B40,jeans2,4,FALSE),IF(A40&lt;&gt;"",VLOOKUP(A40,jeans,5,FALSE),""))</f>
        <v/>
      </c>
      <c r="F40" s="115" t="n"/>
      <c r="G40" s="112" t="n"/>
      <c r="H40" s="111" t="n"/>
      <c r="I40" s="112" t="n"/>
      <c r="J40" s="111" t="n"/>
      <c r="K40" s="112" t="n"/>
      <c r="L40" s="111" t="n"/>
      <c r="M40" s="116" t="n"/>
      <c r="N40" s="117" t="n"/>
      <c r="O40" s="111" t="n"/>
      <c r="P40" s="116" t="n"/>
      <c r="Q40" s="288">
        <f>SUM($F40:$P40)</f>
        <v/>
      </c>
      <c r="R40" s="289" t="n"/>
      <c r="S40" s="483">
        <f>IF(B40&lt;&gt;"",VLOOKUP(B40,jeans2,5,FALSE),IF(A40&lt;&gt;"",VLOOKUP(A40,jeans,6,FALSE),""))</f>
        <v/>
      </c>
      <c r="T40" s="484">
        <f>IFERROR(Q40*S40,"")</f>
        <v/>
      </c>
    </row>
    <row r="41" ht="21" customHeight="1" thickBot="1">
      <c r="A41" s="213" t="n"/>
      <c r="B41" s="321" t="n"/>
      <c r="C41" s="110">
        <f>IF(B41&lt;&gt;"",VLOOKUP(B41,jeans2,2,FALSE),IF(A41&lt;&gt;"",VLOOKUP(A41,jeans,3,FALSE),""))</f>
        <v/>
      </c>
      <c r="D41" s="110">
        <f>IF(B41&lt;&gt;"",VLOOKUP(B41,jeans2,3,FALSE),IF(A41&lt;&gt;"",VLOOKUP(A41,jeans,4,FALSE),""))</f>
        <v/>
      </c>
      <c r="E41" s="114">
        <f>IF(B41&lt;&gt;"",VLOOKUP(B41,jeans2,4,FALSE),IF(A41&lt;&gt;"",VLOOKUP(A41,jeans,5,FALSE),""))</f>
        <v/>
      </c>
      <c r="F41" s="115" t="n"/>
      <c r="G41" s="112" t="n"/>
      <c r="H41" s="111" t="n"/>
      <c r="I41" s="112" t="n"/>
      <c r="J41" s="111" t="n"/>
      <c r="K41" s="112" t="n"/>
      <c r="L41" s="111" t="n"/>
      <c r="M41" s="116" t="n"/>
      <c r="N41" s="117" t="n"/>
      <c r="O41" s="111" t="n"/>
      <c r="P41" s="116" t="n"/>
      <c r="Q41" s="288">
        <f>SUM($F41:$P41)</f>
        <v/>
      </c>
      <c r="R41" s="289" t="n"/>
      <c r="S41" s="483">
        <f>IF(B41&lt;&gt;"",VLOOKUP(B41,jeans2,5,FALSE),IF(A41&lt;&gt;"",VLOOKUP(A41,jeans,6,FALSE),""))</f>
        <v/>
      </c>
      <c r="T41" s="484">
        <f>IFERROR(Q41*S41,"")</f>
        <v/>
      </c>
    </row>
    <row r="42" hidden="1" ht="18" customHeight="1">
      <c r="A42" s="205" t="n"/>
      <c r="B42" s="322" t="n"/>
      <c r="C42" s="48">
        <f>IF(B42&lt;&gt;"",VLOOKUP(B42,jeans2,2,FALSE),IF(A42&lt;&gt;"",VLOOKUP(A42,jeans,3,FALSE),""))</f>
        <v/>
      </c>
      <c r="D42" s="48">
        <f>IF(B42&lt;&gt;"",VLOOKUP(B42,jeans2,3,FALSE),IF(A42&lt;&gt;"",VLOOKUP(A42,jeans,4,FALSE),""))</f>
        <v/>
      </c>
      <c r="E42" s="48">
        <f>IF(B42&lt;&gt;"",VLOOKUP(B42,jeans2,4,FALSE),IF(A42&lt;&gt;"",VLOOKUP(A42,jeans,5,FALSE),""))</f>
        <v/>
      </c>
      <c r="F42" s="49" t="n"/>
      <c r="G42" s="50" t="n"/>
      <c r="H42" s="51" t="n"/>
      <c r="I42" s="50" t="n"/>
      <c r="J42" s="51" t="n"/>
      <c r="K42" s="50" t="n"/>
      <c r="L42" s="51" t="n"/>
      <c r="M42" s="52" t="n"/>
      <c r="N42" s="53" t="n"/>
      <c r="O42" s="51" t="n"/>
      <c r="P42" s="54" t="n"/>
      <c r="Q42" s="433">
        <f>SUM($F42:$P42)</f>
        <v/>
      </c>
      <c r="R42" s="485" t="n"/>
      <c r="S42" s="486">
        <f>IF(B42&lt;&gt;"",VLOOKUP(B42,jeans2,5,FALSE),IF(A42&lt;&gt;"",VLOOKUP(A42,jeans,6,FALSE),""))</f>
        <v/>
      </c>
      <c r="T42" s="487">
        <f>IFERROR(Q42*S42,"")</f>
        <v/>
      </c>
    </row>
    <row r="43" hidden="1" ht="18" customHeight="1">
      <c r="A43" s="206" t="n"/>
      <c r="B43" s="323" t="n"/>
      <c r="C43" s="14">
        <f>IF(B43&lt;&gt;"",VLOOKUP(B43,jeans2,2,FALSE),IF(A43&lt;&gt;"",VLOOKUP(A43,jeans,3,FALSE),""))</f>
        <v/>
      </c>
      <c r="D43" s="14">
        <f>IF(B43&lt;&gt;"",VLOOKUP(B43,jeans2,3,FALSE),IF(A43&lt;&gt;"",VLOOKUP(A43,jeans,4,FALSE),""))</f>
        <v/>
      </c>
      <c r="E43" s="14">
        <f>IF(B43&lt;&gt;"",VLOOKUP(B43,jeans2,4,FALSE),IF(A43&lt;&gt;"",VLOOKUP(A43,jeans,5,FALSE),""))</f>
        <v/>
      </c>
      <c r="F43" s="2" t="n"/>
      <c r="G43" s="6" t="n"/>
      <c r="H43" s="3" t="n"/>
      <c r="I43" s="6" t="n"/>
      <c r="J43" s="3" t="n"/>
      <c r="K43" s="6" t="n"/>
      <c r="L43" s="3" t="n"/>
      <c r="M43" s="7" t="n"/>
      <c r="N43" s="11" t="n"/>
      <c r="O43" s="3" t="n"/>
      <c r="P43" s="10" t="n"/>
      <c r="Q43" s="428">
        <f>SUM($F43:$P43)</f>
        <v/>
      </c>
      <c r="R43" s="488" t="n"/>
      <c r="S43" s="489">
        <f>IF(B43&lt;&gt;"",VLOOKUP(B43,jeans2,5,FALSE),IF(A43&lt;&gt;"",VLOOKUP(A43,jeans,6,FALSE),""))</f>
        <v/>
      </c>
      <c r="T43" s="490">
        <f>IFERROR(Q43*S43,"")</f>
        <v/>
      </c>
    </row>
    <row r="44" hidden="1" ht="18" customHeight="1">
      <c r="A44" s="206" t="n"/>
      <c r="B44" s="323" t="n"/>
      <c r="C44" s="14">
        <f>IF(B44&lt;&gt;"",VLOOKUP(B44,jeans2,2,FALSE),IF(A44&lt;&gt;"",VLOOKUP(A44,jeans,3,FALSE),""))</f>
        <v/>
      </c>
      <c r="D44" s="14">
        <f>IF(B44&lt;&gt;"",VLOOKUP(B44,jeans2,3,FALSE),IF(A44&lt;&gt;"",VLOOKUP(A44,jeans,4,FALSE),""))</f>
        <v/>
      </c>
      <c r="E44" s="14">
        <f>IF(B44&lt;&gt;"",VLOOKUP(B44,jeans2,4,FALSE),IF(A44&lt;&gt;"",VLOOKUP(A44,jeans,5,FALSE),""))</f>
        <v/>
      </c>
      <c r="F44" s="2" t="n"/>
      <c r="G44" s="6" t="n"/>
      <c r="H44" s="3" t="n"/>
      <c r="I44" s="6" t="n"/>
      <c r="J44" s="3" t="n"/>
      <c r="K44" s="6" t="n"/>
      <c r="L44" s="3" t="n"/>
      <c r="M44" s="7" t="n"/>
      <c r="N44" s="11" t="n"/>
      <c r="O44" s="3" t="n"/>
      <c r="P44" s="10" t="n"/>
      <c r="Q44" s="428">
        <f>SUM($F44:$P44)</f>
        <v/>
      </c>
      <c r="R44" s="488" t="n"/>
      <c r="S44" s="489">
        <f>IF(B44&lt;&gt;"",VLOOKUP(B44,jeans2,5,FALSE),IF(A44&lt;&gt;"",VLOOKUP(A44,jeans,6,FALSE),""))</f>
        <v/>
      </c>
      <c r="T44" s="490">
        <f>IFERROR(Q44*S44,"")</f>
        <v/>
      </c>
    </row>
    <row r="45" hidden="1" ht="18" customHeight="1">
      <c r="A45" s="206" t="n"/>
      <c r="B45" s="323" t="n"/>
      <c r="C45" s="14">
        <f>IF(B45&lt;&gt;"",VLOOKUP(B45,jeans2,2,FALSE),IF(A45&lt;&gt;"",VLOOKUP(A45,jeans,3,FALSE),""))</f>
        <v/>
      </c>
      <c r="D45" s="14">
        <f>IF(B45&lt;&gt;"",VLOOKUP(B45,jeans2,3,FALSE),IF(A45&lt;&gt;"",VLOOKUP(A45,jeans,4,FALSE),""))</f>
        <v/>
      </c>
      <c r="E45" s="14">
        <f>IF(B45&lt;&gt;"",VLOOKUP(B45,jeans2,4,FALSE),IF(A45&lt;&gt;"",VLOOKUP(A45,jeans,5,FALSE),""))</f>
        <v/>
      </c>
      <c r="F45" s="2" t="n"/>
      <c r="G45" s="6" t="n"/>
      <c r="H45" s="3" t="n"/>
      <c r="I45" s="6" t="n"/>
      <c r="J45" s="3" t="n"/>
      <c r="K45" s="6" t="n"/>
      <c r="L45" s="3" t="n"/>
      <c r="M45" s="7" t="n"/>
      <c r="N45" s="11" t="n"/>
      <c r="O45" s="3" t="n"/>
      <c r="P45" s="10" t="n"/>
      <c r="Q45" s="428">
        <f>SUM($F45:$P45)</f>
        <v/>
      </c>
      <c r="R45" s="488" t="n"/>
      <c r="S45" s="489">
        <f>IF(B45&lt;&gt;"",VLOOKUP(B45,jeans2,5,FALSE),IF(A45&lt;&gt;"",VLOOKUP(A45,jeans,6,FALSE),""))</f>
        <v/>
      </c>
      <c r="T45" s="490">
        <f>IFERROR(Q45*S45,"")</f>
        <v/>
      </c>
    </row>
    <row r="46" hidden="1" ht="18" customHeight="1">
      <c r="A46" s="206" t="n"/>
      <c r="B46" s="323" t="n"/>
      <c r="C46" s="14">
        <f>IF(B46&lt;&gt;"",VLOOKUP(B46,jeans2,2,FALSE),IF(A46&lt;&gt;"",VLOOKUP(A46,jeans,3,FALSE),""))</f>
        <v/>
      </c>
      <c r="D46" s="14">
        <f>IF(B46&lt;&gt;"",VLOOKUP(B46,jeans2,3,FALSE),IF(A46&lt;&gt;"",VLOOKUP(A46,jeans,4,FALSE),""))</f>
        <v/>
      </c>
      <c r="E46" s="14">
        <f>IF(B46&lt;&gt;"",VLOOKUP(B46,jeans2,4,FALSE),IF(A46&lt;&gt;"",VLOOKUP(A46,jeans,5,FALSE),""))</f>
        <v/>
      </c>
      <c r="F46" s="2" t="n"/>
      <c r="G46" s="6" t="n"/>
      <c r="H46" s="3" t="n"/>
      <c r="I46" s="6" t="n"/>
      <c r="J46" s="3" t="n"/>
      <c r="K46" s="6" t="n"/>
      <c r="L46" s="3" t="n"/>
      <c r="M46" s="7" t="n"/>
      <c r="N46" s="11" t="n"/>
      <c r="O46" s="3" t="n"/>
      <c r="P46" s="10" t="n"/>
      <c r="Q46" s="428">
        <f>SUM($F46:$P46)</f>
        <v/>
      </c>
      <c r="R46" s="488" t="n"/>
      <c r="S46" s="489">
        <f>IF(B46&lt;&gt;"",VLOOKUP(B46,jeans2,5,FALSE),IF(A46&lt;&gt;"",VLOOKUP(A46,jeans,6,FALSE),""))</f>
        <v/>
      </c>
      <c r="T46" s="490">
        <f>IFERROR(Q46*S46,"")</f>
        <v/>
      </c>
    </row>
    <row r="47" hidden="1" ht="18" customHeight="1">
      <c r="A47" s="206" t="n"/>
      <c r="B47" s="323" t="n"/>
      <c r="C47" s="14">
        <f>IF(B47&lt;&gt;"",VLOOKUP(B47,jeans2,2,FALSE),IF(A47&lt;&gt;"",VLOOKUP(A47,jeans,3,FALSE),""))</f>
        <v/>
      </c>
      <c r="D47" s="14">
        <f>IF(B47&lt;&gt;"",VLOOKUP(B47,jeans2,3,FALSE),IF(A47&lt;&gt;"",VLOOKUP(A47,jeans,4,FALSE),""))</f>
        <v/>
      </c>
      <c r="E47" s="14">
        <f>IF(B47&lt;&gt;"",VLOOKUP(B47,jeans2,4,FALSE),IF(A47&lt;&gt;"",VLOOKUP(A47,jeans,5,FALSE),""))</f>
        <v/>
      </c>
      <c r="F47" s="2" t="n"/>
      <c r="G47" s="6" t="n"/>
      <c r="H47" s="3" t="n"/>
      <c r="I47" s="6" t="n"/>
      <c r="J47" s="3" t="n"/>
      <c r="K47" s="6" t="n"/>
      <c r="L47" s="3" t="n"/>
      <c r="M47" s="7" t="n"/>
      <c r="N47" s="11" t="n"/>
      <c r="O47" s="3" t="n"/>
      <c r="P47" s="10" t="n"/>
      <c r="Q47" s="428">
        <f>SUM($F47:$P47)</f>
        <v/>
      </c>
      <c r="R47" s="488" t="n"/>
      <c r="S47" s="489">
        <f>IF(B47&lt;&gt;"",VLOOKUP(B47,jeans2,5,FALSE),IF(A47&lt;&gt;"",VLOOKUP(A47,jeans,6,FALSE),""))</f>
        <v/>
      </c>
      <c r="T47" s="490">
        <f>IFERROR(Q47*S47,"")</f>
        <v/>
      </c>
    </row>
    <row r="48" hidden="1" ht="18" customHeight="1">
      <c r="A48" s="206" t="n"/>
      <c r="B48" s="323" t="n"/>
      <c r="C48" s="14">
        <f>IF(B48&lt;&gt;"",VLOOKUP(B48,jeans2,2,FALSE),IF(A48&lt;&gt;"",VLOOKUP(A48,jeans,3,FALSE),""))</f>
        <v/>
      </c>
      <c r="D48" s="14">
        <f>IF(B48&lt;&gt;"",VLOOKUP(B48,jeans2,3,FALSE),IF(A48&lt;&gt;"",VLOOKUP(A48,jeans,4,FALSE),""))</f>
        <v/>
      </c>
      <c r="E48" s="14">
        <f>IF(B48&lt;&gt;"",VLOOKUP(B48,jeans2,4,FALSE),IF(A48&lt;&gt;"",VLOOKUP(A48,jeans,5,FALSE),""))</f>
        <v/>
      </c>
      <c r="F48" s="2" t="n"/>
      <c r="G48" s="6" t="n"/>
      <c r="H48" s="3" t="n"/>
      <c r="I48" s="6" t="n"/>
      <c r="J48" s="3" t="n"/>
      <c r="K48" s="6" t="n"/>
      <c r="L48" s="3" t="n"/>
      <c r="M48" s="7" t="n"/>
      <c r="N48" s="11" t="n"/>
      <c r="O48" s="3" t="n"/>
      <c r="P48" s="10" t="n"/>
      <c r="Q48" s="428">
        <f>SUM($F48:$P48)</f>
        <v/>
      </c>
      <c r="R48" s="488" t="n"/>
      <c r="S48" s="489">
        <f>IF(B48&lt;&gt;"",VLOOKUP(B48,jeans2,5,FALSE),IF(A48&lt;&gt;"",VLOOKUP(A48,jeans,6,FALSE),""))</f>
        <v/>
      </c>
      <c r="T48" s="490">
        <f>IFERROR(Q48*S48,"")</f>
        <v/>
      </c>
    </row>
    <row r="49" hidden="1" ht="18" customHeight="1">
      <c r="A49" s="206" t="n"/>
      <c r="B49" s="323" t="n"/>
      <c r="C49" s="14">
        <f>IF(B49&lt;&gt;"",VLOOKUP(B49,jeans2,2,FALSE),IF(A49&lt;&gt;"",VLOOKUP(A49,jeans,3,FALSE),""))</f>
        <v/>
      </c>
      <c r="D49" s="14">
        <f>IF(B49&lt;&gt;"",VLOOKUP(B49,jeans2,3,FALSE),IF(A49&lt;&gt;"",VLOOKUP(A49,jeans,4,FALSE),""))</f>
        <v/>
      </c>
      <c r="E49" s="14">
        <f>IF(B49&lt;&gt;"",VLOOKUP(B49,jeans2,4,FALSE),IF(A49&lt;&gt;"",VLOOKUP(A49,jeans,5,FALSE),""))</f>
        <v/>
      </c>
      <c r="F49" s="2" t="n"/>
      <c r="G49" s="6" t="n"/>
      <c r="H49" s="3" t="n"/>
      <c r="I49" s="6" t="n"/>
      <c r="J49" s="3" t="n"/>
      <c r="K49" s="6" t="n"/>
      <c r="L49" s="3" t="n"/>
      <c r="M49" s="7" t="n"/>
      <c r="N49" s="11" t="n"/>
      <c r="O49" s="3" t="n"/>
      <c r="P49" s="10" t="n"/>
      <c r="Q49" s="428">
        <f>SUM($F49:$P49)</f>
        <v/>
      </c>
      <c r="R49" s="488" t="n"/>
      <c r="S49" s="489">
        <f>IF(B49&lt;&gt;"",VLOOKUP(B49,jeans2,5,FALSE),IF(A49&lt;&gt;"",VLOOKUP(A49,jeans,6,FALSE),""))</f>
        <v/>
      </c>
      <c r="T49" s="490">
        <f>IFERROR(Q49*S49,"")</f>
        <v/>
      </c>
    </row>
    <row r="50" hidden="1" ht="18" customHeight="1">
      <c r="A50" s="206" t="n"/>
      <c r="B50" s="323" t="n"/>
      <c r="C50" s="14">
        <f>IF(B50&lt;&gt;"",VLOOKUP(B50,jeans2,2,FALSE),IF(A50&lt;&gt;"",VLOOKUP(A50,jeans,3,FALSE),""))</f>
        <v/>
      </c>
      <c r="D50" s="14">
        <f>IF(B50&lt;&gt;"",VLOOKUP(B50,jeans2,3,FALSE),IF(A50&lt;&gt;"",VLOOKUP(A50,jeans,4,FALSE),""))</f>
        <v/>
      </c>
      <c r="E50" s="14">
        <f>IF(B50&lt;&gt;"",VLOOKUP(B50,jeans2,4,FALSE),IF(A50&lt;&gt;"",VLOOKUP(A50,jeans,5,FALSE),""))</f>
        <v/>
      </c>
      <c r="F50" s="2" t="n"/>
      <c r="G50" s="6" t="n"/>
      <c r="H50" s="3" t="n"/>
      <c r="I50" s="6" t="n"/>
      <c r="J50" s="3" t="n"/>
      <c r="K50" s="6" t="n"/>
      <c r="L50" s="3" t="n"/>
      <c r="M50" s="7" t="n"/>
      <c r="N50" s="11" t="n"/>
      <c r="O50" s="3" t="n"/>
      <c r="P50" s="10" t="n"/>
      <c r="Q50" s="428">
        <f>SUM($F50:$P50)</f>
        <v/>
      </c>
      <c r="R50" s="488" t="n"/>
      <c r="S50" s="489">
        <f>IF(B50&lt;&gt;"",VLOOKUP(B50,jeans2,5,FALSE),IF(A50&lt;&gt;"",VLOOKUP(A50,jeans,6,FALSE),""))</f>
        <v/>
      </c>
      <c r="T50" s="490">
        <f>IFERROR(Q50*S50,"")</f>
        <v/>
      </c>
    </row>
    <row r="51" hidden="1" ht="18" customHeight="1">
      <c r="A51" s="206" t="n"/>
      <c r="B51" s="323" t="n"/>
      <c r="C51" s="14">
        <f>IF(B51&lt;&gt;"",VLOOKUP(B51,jeans2,2,FALSE),IF(A51&lt;&gt;"",VLOOKUP(A51,jeans,3,FALSE),""))</f>
        <v/>
      </c>
      <c r="D51" s="14">
        <f>IF(B51&lt;&gt;"",VLOOKUP(B51,jeans2,3,FALSE),IF(A51&lt;&gt;"",VLOOKUP(A51,jeans,4,FALSE),""))</f>
        <v/>
      </c>
      <c r="E51" s="14">
        <f>IF(B51&lt;&gt;"",VLOOKUP(B51,jeans2,4,FALSE),IF(A51&lt;&gt;"",VLOOKUP(A51,jeans,5,FALSE),""))</f>
        <v/>
      </c>
      <c r="F51" s="2" t="n"/>
      <c r="G51" s="6" t="n"/>
      <c r="H51" s="3" t="n"/>
      <c r="I51" s="6" t="n"/>
      <c r="J51" s="3" t="n"/>
      <c r="K51" s="6" t="n"/>
      <c r="L51" s="3" t="n"/>
      <c r="M51" s="7" t="n"/>
      <c r="N51" s="11" t="n"/>
      <c r="O51" s="3" t="n"/>
      <c r="P51" s="10" t="n"/>
      <c r="Q51" s="428">
        <f>SUM($F51:$P51)</f>
        <v/>
      </c>
      <c r="R51" s="488" t="n"/>
      <c r="S51" s="489">
        <f>IF(B51&lt;&gt;"",VLOOKUP(B51,jeans2,5,FALSE),IF(A51&lt;&gt;"",VLOOKUP(A51,jeans,6,FALSE),""))</f>
        <v/>
      </c>
      <c r="T51" s="490">
        <f>IFERROR(Q51*S51,"")</f>
        <v/>
      </c>
    </row>
    <row r="52" hidden="1" ht="18" customHeight="1">
      <c r="A52" s="206" t="n"/>
      <c r="B52" s="323" t="n"/>
      <c r="C52" s="14">
        <f>IF(B52&lt;&gt;"",VLOOKUP(B52,jeans2,2,FALSE),IF(A52&lt;&gt;"",VLOOKUP(A52,jeans,3,FALSE),""))</f>
        <v/>
      </c>
      <c r="D52" s="14">
        <f>IF(B52&lt;&gt;"",VLOOKUP(B52,jeans2,3,FALSE),IF(A52&lt;&gt;"",VLOOKUP(A52,jeans,4,FALSE),""))</f>
        <v/>
      </c>
      <c r="E52" s="14">
        <f>IF(B52&lt;&gt;"",VLOOKUP(B52,jeans2,4,FALSE),IF(A52&lt;&gt;"",VLOOKUP(A52,jeans,5,FALSE),""))</f>
        <v/>
      </c>
      <c r="F52" s="2" t="n"/>
      <c r="G52" s="6" t="n"/>
      <c r="H52" s="3" t="n"/>
      <c r="I52" s="6" t="n"/>
      <c r="J52" s="3" t="n"/>
      <c r="K52" s="6" t="n"/>
      <c r="L52" s="3" t="n"/>
      <c r="M52" s="7" t="n"/>
      <c r="N52" s="11" t="n"/>
      <c r="O52" s="3" t="n"/>
      <c r="P52" s="10" t="n"/>
      <c r="Q52" s="428">
        <f>SUM($F52:$P52)</f>
        <v/>
      </c>
      <c r="R52" s="488" t="n"/>
      <c r="S52" s="489">
        <f>IF(B52&lt;&gt;"",VLOOKUP(B52,jeans2,5,FALSE),IF(A52&lt;&gt;"",VLOOKUP(A52,jeans,6,FALSE),""))</f>
        <v/>
      </c>
      <c r="T52" s="490">
        <f>IFERROR(Q52*S52,"")</f>
        <v/>
      </c>
    </row>
    <row r="53" hidden="1" ht="18" customHeight="1">
      <c r="A53" s="206" t="n"/>
      <c r="B53" s="323" t="n"/>
      <c r="C53" s="14">
        <f>IF(B53&lt;&gt;"",VLOOKUP(B53,jeans2,2,FALSE),IF(A53&lt;&gt;"",VLOOKUP(A53,jeans,3,FALSE),""))</f>
        <v/>
      </c>
      <c r="D53" s="14">
        <f>IF(B53&lt;&gt;"",VLOOKUP(B53,jeans2,3,FALSE),IF(A53&lt;&gt;"",VLOOKUP(A53,jeans,4,FALSE),""))</f>
        <v/>
      </c>
      <c r="E53" s="14">
        <f>IF(B53&lt;&gt;"",VLOOKUP(B53,jeans2,4,FALSE),IF(A53&lt;&gt;"",VLOOKUP(A53,jeans,5,FALSE),""))</f>
        <v/>
      </c>
      <c r="F53" s="2" t="n"/>
      <c r="G53" s="6" t="n"/>
      <c r="H53" s="3" t="n"/>
      <c r="I53" s="6" t="n"/>
      <c r="J53" s="3" t="n"/>
      <c r="K53" s="6" t="n"/>
      <c r="L53" s="3" t="n"/>
      <c r="M53" s="7" t="n"/>
      <c r="N53" s="11" t="n"/>
      <c r="O53" s="3" t="n"/>
      <c r="P53" s="10" t="n"/>
      <c r="Q53" s="428">
        <f>SUM($F53:$P53)</f>
        <v/>
      </c>
      <c r="R53" s="488" t="n"/>
      <c r="S53" s="489">
        <f>IF(B53&lt;&gt;"",VLOOKUP(B53,jeans2,5,FALSE),IF(A53&lt;&gt;"",VLOOKUP(A53,jeans,6,FALSE),""))</f>
        <v/>
      </c>
      <c r="T53" s="490">
        <f>IFERROR(Q53*S53,"")</f>
        <v/>
      </c>
    </row>
    <row r="54" hidden="1" ht="18" customHeight="1">
      <c r="A54" s="206" t="n"/>
      <c r="B54" s="323" t="n"/>
      <c r="C54" s="14">
        <f>IF(B54&lt;&gt;"",VLOOKUP(B54,jeans2,2,FALSE),IF(A54&lt;&gt;"",VLOOKUP(A54,jeans,3,FALSE),""))</f>
        <v/>
      </c>
      <c r="D54" s="14">
        <f>IF(B54&lt;&gt;"",VLOOKUP(B54,jeans2,3,FALSE),IF(A54&lt;&gt;"",VLOOKUP(A54,jeans,4,FALSE),""))</f>
        <v/>
      </c>
      <c r="E54" s="14">
        <f>IF(B54&lt;&gt;"",VLOOKUP(B54,jeans2,4,FALSE),IF(A54&lt;&gt;"",VLOOKUP(A54,jeans,5,FALSE),""))</f>
        <v/>
      </c>
      <c r="F54" s="2" t="n"/>
      <c r="G54" s="6" t="n"/>
      <c r="H54" s="3" t="n"/>
      <c r="I54" s="6" t="n"/>
      <c r="J54" s="3" t="n"/>
      <c r="K54" s="6" t="n"/>
      <c r="L54" s="3" t="n"/>
      <c r="M54" s="7" t="n"/>
      <c r="N54" s="11" t="n"/>
      <c r="O54" s="3" t="n"/>
      <c r="P54" s="10" t="n"/>
      <c r="Q54" s="428">
        <f>SUM($F54:$P54)</f>
        <v/>
      </c>
      <c r="R54" s="488" t="n"/>
      <c r="S54" s="489">
        <f>IF(B54&lt;&gt;"",VLOOKUP(B54,jeans2,5,FALSE),IF(A54&lt;&gt;"",VLOOKUP(A54,jeans,6,FALSE),""))</f>
        <v/>
      </c>
      <c r="T54" s="490">
        <f>IFERROR(Q54*S54,"")</f>
        <v/>
      </c>
    </row>
    <row r="55" hidden="1" ht="18" customHeight="1">
      <c r="A55" s="206" t="n"/>
      <c r="B55" s="323" t="n"/>
      <c r="C55" s="14">
        <f>IF(B55&lt;&gt;"",VLOOKUP(B55,jeans2,2,FALSE),IF(A55&lt;&gt;"",VLOOKUP(A55,jeans,3,FALSE),""))</f>
        <v/>
      </c>
      <c r="D55" s="14">
        <f>IF(B55&lt;&gt;"",VLOOKUP(B55,jeans2,3,FALSE),IF(A55&lt;&gt;"",VLOOKUP(A55,jeans,4,FALSE),""))</f>
        <v/>
      </c>
      <c r="E55" s="14">
        <f>IF(B55&lt;&gt;"",VLOOKUP(B55,jeans2,4,FALSE),IF(A55&lt;&gt;"",VLOOKUP(A55,jeans,5,FALSE),""))</f>
        <v/>
      </c>
      <c r="F55" s="2" t="n"/>
      <c r="G55" s="6" t="n"/>
      <c r="H55" s="3" t="n"/>
      <c r="I55" s="6" t="n"/>
      <c r="J55" s="3" t="n"/>
      <c r="K55" s="6" t="n"/>
      <c r="L55" s="3" t="n"/>
      <c r="M55" s="7" t="n"/>
      <c r="N55" s="11" t="n"/>
      <c r="O55" s="3" t="n"/>
      <c r="P55" s="10" t="n"/>
      <c r="Q55" s="428">
        <f>SUM($F55:$P55)</f>
        <v/>
      </c>
      <c r="R55" s="488" t="n"/>
      <c r="S55" s="489">
        <f>IF(B55&lt;&gt;"",VLOOKUP(B55,jeans2,5,FALSE),IF(A55&lt;&gt;"",VLOOKUP(A55,jeans,6,FALSE),""))</f>
        <v/>
      </c>
      <c r="T55" s="490">
        <f>IFERROR(Q55*S55,"")</f>
        <v/>
      </c>
    </row>
    <row r="56" hidden="1" ht="18" customHeight="1">
      <c r="A56" s="206" t="n"/>
      <c r="B56" s="323" t="n"/>
      <c r="C56" s="14">
        <f>IF(B56&lt;&gt;"",VLOOKUP(B56,jeans2,2,FALSE),IF(A56&lt;&gt;"",VLOOKUP(A56,jeans,3,FALSE),""))</f>
        <v/>
      </c>
      <c r="D56" s="14">
        <f>IF(B56&lt;&gt;"",VLOOKUP(B56,jeans2,3,FALSE),IF(A56&lt;&gt;"",VLOOKUP(A56,jeans,4,FALSE),""))</f>
        <v/>
      </c>
      <c r="E56" s="14">
        <f>IF(B56&lt;&gt;"",VLOOKUP(B56,jeans2,4,FALSE),IF(A56&lt;&gt;"",VLOOKUP(A56,jeans,5,FALSE),""))</f>
        <v/>
      </c>
      <c r="F56" s="2" t="n"/>
      <c r="G56" s="6" t="n"/>
      <c r="H56" s="3" t="n"/>
      <c r="I56" s="6" t="n"/>
      <c r="J56" s="3" t="n"/>
      <c r="K56" s="6" t="n"/>
      <c r="L56" s="3" t="n"/>
      <c r="M56" s="7" t="n"/>
      <c r="N56" s="11" t="n"/>
      <c r="O56" s="3" t="n"/>
      <c r="P56" s="10" t="n"/>
      <c r="Q56" s="428">
        <f>SUM($F56:$P56)</f>
        <v/>
      </c>
      <c r="R56" s="488" t="n"/>
      <c r="S56" s="489">
        <f>IF(B56&lt;&gt;"",VLOOKUP(B56,jeans2,5,FALSE),IF(A56&lt;&gt;"",VLOOKUP(A56,jeans,6,FALSE),""))</f>
        <v/>
      </c>
      <c r="T56" s="490">
        <f>IFERROR(Q56*S56,"")</f>
        <v/>
      </c>
    </row>
    <row r="57" hidden="1" ht="18" customHeight="1">
      <c r="A57" s="206" t="n"/>
      <c r="B57" s="323" t="n"/>
      <c r="C57" s="14">
        <f>IF(B57&lt;&gt;"",VLOOKUP(B57,jeans2,2,FALSE),IF(A57&lt;&gt;"",VLOOKUP(A57,jeans,3,FALSE),""))</f>
        <v/>
      </c>
      <c r="D57" s="14">
        <f>IF(B57&lt;&gt;"",VLOOKUP(B57,jeans2,3,FALSE),IF(A57&lt;&gt;"",VLOOKUP(A57,jeans,4,FALSE),""))</f>
        <v/>
      </c>
      <c r="E57" s="14">
        <f>IF(B57&lt;&gt;"",VLOOKUP(B57,jeans2,4,FALSE),IF(A57&lt;&gt;"",VLOOKUP(A57,jeans,5,FALSE),""))</f>
        <v/>
      </c>
      <c r="F57" s="2" t="n"/>
      <c r="G57" s="6" t="n"/>
      <c r="H57" s="3" t="n"/>
      <c r="I57" s="6" t="n"/>
      <c r="J57" s="3" t="n"/>
      <c r="K57" s="6" t="n"/>
      <c r="L57" s="3" t="n"/>
      <c r="M57" s="7" t="n"/>
      <c r="N57" s="11" t="n"/>
      <c r="O57" s="3" t="n"/>
      <c r="P57" s="10" t="n"/>
      <c r="Q57" s="428">
        <f>SUM($F57:$P57)</f>
        <v/>
      </c>
      <c r="R57" s="488" t="n"/>
      <c r="S57" s="489">
        <f>IF(B57&lt;&gt;"",VLOOKUP(B57,jeans2,5,FALSE),IF(A57&lt;&gt;"",VLOOKUP(A57,jeans,6,FALSE),""))</f>
        <v/>
      </c>
      <c r="T57" s="490">
        <f>IFERROR(Q57*S57,"")</f>
        <v/>
      </c>
    </row>
    <row r="58" hidden="1" ht="18" customHeight="1">
      <c r="A58" s="206" t="n"/>
      <c r="B58" s="323" t="n"/>
      <c r="C58" s="14">
        <f>IF(B58&lt;&gt;"",VLOOKUP(B58,jeans2,2,FALSE),IF(A58&lt;&gt;"",VLOOKUP(A58,jeans,3,FALSE),""))</f>
        <v/>
      </c>
      <c r="D58" s="14">
        <f>IF(B58&lt;&gt;"",VLOOKUP(B58,jeans2,3,FALSE),IF(A58&lt;&gt;"",VLOOKUP(A58,jeans,4,FALSE),""))</f>
        <v/>
      </c>
      <c r="E58" s="14">
        <f>IF(B58&lt;&gt;"",VLOOKUP(B58,jeans2,4,FALSE),IF(A58&lt;&gt;"",VLOOKUP(A58,jeans,5,FALSE),""))</f>
        <v/>
      </c>
      <c r="F58" s="2" t="n"/>
      <c r="G58" s="6" t="n"/>
      <c r="H58" s="3" t="n"/>
      <c r="I58" s="6" t="n"/>
      <c r="J58" s="3" t="n"/>
      <c r="K58" s="6" t="n"/>
      <c r="L58" s="3" t="n"/>
      <c r="M58" s="7" t="n"/>
      <c r="N58" s="11" t="n"/>
      <c r="O58" s="3" t="n"/>
      <c r="P58" s="10" t="n"/>
      <c r="Q58" s="428">
        <f>SUM($F58:$P58)</f>
        <v/>
      </c>
      <c r="R58" s="488" t="n"/>
      <c r="S58" s="489">
        <f>IF(B58&lt;&gt;"",VLOOKUP(B58,jeans2,5,FALSE),IF(A58&lt;&gt;"",VLOOKUP(A58,jeans,6,FALSE),""))</f>
        <v/>
      </c>
      <c r="T58" s="490">
        <f>IFERROR(Q58*S58,"")</f>
        <v/>
      </c>
    </row>
    <row r="59" hidden="1" ht="18" customHeight="1" thickBot="1">
      <c r="A59" s="207" t="n"/>
      <c r="B59" s="324" t="n"/>
      <c r="C59" s="118">
        <f>IF(B59&lt;&gt;"",VLOOKUP(B59,jeans2,2,FALSE),IF(A59&lt;&gt;"",VLOOKUP(A59,jeans,3,FALSE),""))</f>
        <v/>
      </c>
      <c r="D59" s="14">
        <f>IF(B59&lt;&gt;"",VLOOKUP(B59,jeans2,3,FALSE),IF(A59&lt;&gt;"",VLOOKUP(A59,jeans,4,FALSE),""))</f>
        <v/>
      </c>
      <c r="E59" s="14">
        <f>IF(B59&lt;&gt;"",VLOOKUP(B59,jeans2,4,FALSE),IF(A59&lt;&gt;"",VLOOKUP(A59,jeans,5,FALSE),""))</f>
        <v/>
      </c>
      <c r="F59" s="119" t="n"/>
      <c r="G59" s="39" t="n"/>
      <c r="H59" s="40" t="n"/>
      <c r="I59" s="39" t="n"/>
      <c r="J59" s="40" t="n"/>
      <c r="K59" s="39" t="n"/>
      <c r="L59" s="40" t="n"/>
      <c r="M59" s="41" t="n"/>
      <c r="N59" s="42" t="n"/>
      <c r="O59" s="40" t="n"/>
      <c r="P59" s="43" t="n"/>
      <c r="Q59" s="428">
        <f>SUM($F59:$P59)</f>
        <v/>
      </c>
      <c r="R59" s="488" t="n"/>
      <c r="S59" s="491">
        <f>IF(B59&lt;&gt;"",VLOOKUP(B59,jeans2,5,FALSE),IF(A59&lt;&gt;"",VLOOKUP(A59,jeans,6,FALSE),""))</f>
        <v/>
      </c>
      <c r="T59" s="492">
        <f>IFERROR(Q59*S59,"")</f>
        <v/>
      </c>
    </row>
    <row r="60" ht="18" customHeight="1" thickBot="1" thickTop="1">
      <c r="A60" s="307" t="n"/>
      <c r="B60" s="325" t="n"/>
      <c r="C60" s="8">
        <f>IF(B60&lt;&gt;"",VLOOKUP(B60,jeans2,2,FALSE),IF(A60&lt;&gt;"",VLOOKUP(A60,jeans,3,FALSE),""))</f>
        <v/>
      </c>
      <c r="D60" s="8">
        <f>IF(B60&lt;&gt;"",VLOOKUP(B60,jeans2,3,FALSE),IF(A60&lt;&gt;"",VLOOKUP(A60,jeans,4,FALSE),""))</f>
        <v/>
      </c>
      <c r="E60" s="308">
        <f>IF(B60&lt;&gt;"",VLOOKUP(B60,jeans2,4,FALSE),IF(A60&lt;&gt;"",VLOOKUP(A60,jeans,5,FALSE),""))</f>
        <v/>
      </c>
      <c r="F60" s="304" t="inlineStr">
        <is>
          <t>CANTIDAD TOTAL DE ARTICULOS</t>
        </is>
      </c>
      <c r="G60" s="305" t="n"/>
      <c r="H60" s="305" t="n"/>
      <c r="I60" s="305" t="n"/>
      <c r="J60" s="305" t="n"/>
      <c r="K60" s="305" t="n"/>
      <c r="L60" s="305" t="n"/>
      <c r="M60" s="305" t="n"/>
      <c r="N60" s="305" t="n"/>
      <c r="O60" s="305" t="n"/>
      <c r="P60" s="306" t="n"/>
      <c r="Q60" s="435">
        <f>SUM(Q15:Q59)</f>
        <v/>
      </c>
      <c r="R60" s="493" t="n"/>
      <c r="S60" s="123">
        <f>IF(B60&lt;&gt;"",VLOOKUP(B60,jeans2,5,FALSE),IF(A60&lt;&gt;"",VLOOKUP(A60,jeans,6,FALSE),""))</f>
        <v/>
      </c>
      <c r="T60" s="494">
        <f>IFERROR(Q60*S60,"")</f>
        <v/>
      </c>
    </row>
    <row r="61" ht="18" customHeight="1">
      <c r="A61" s="307" t="n"/>
      <c r="B61" s="325" t="inlineStr">
        <is>
          <t>OBSERVACIONES</t>
        </is>
      </c>
      <c r="C61" s="8" t="n"/>
      <c r="D61" s="8" t="n"/>
      <c r="E61" s="8" t="n"/>
      <c r="F61" s="330" t="n"/>
      <c r="G61" s="330" t="n"/>
      <c r="H61" s="330" t="n"/>
      <c r="I61" s="330" t="n"/>
      <c r="J61" s="330" t="n"/>
      <c r="K61" s="330" t="n"/>
      <c r="L61" s="330" t="n"/>
      <c r="M61" s="330" t="n"/>
      <c r="N61" s="330" t="n"/>
      <c r="O61" s="330" t="n"/>
      <c r="P61" s="331" t="n"/>
      <c r="Q61" s="332" t="n"/>
      <c r="R61" s="333" t="inlineStr">
        <is>
          <t>Descuento especial:</t>
        </is>
      </c>
      <c r="S61" s="334" t="n">
        <v>0</v>
      </c>
      <c r="T61" s="495">
        <f>+T60*S61</f>
        <v/>
      </c>
    </row>
    <row r="62" ht="18" customHeight="1">
      <c r="A62" s="307" t="n"/>
      <c r="B62" s="325" t="n"/>
      <c r="C62" s="8" t="n"/>
      <c r="D62" s="8" t="n"/>
      <c r="E62" s="8" t="n"/>
      <c r="F62" s="330" t="n"/>
      <c r="G62" s="330" t="n"/>
      <c r="H62" s="330" t="n"/>
      <c r="I62" s="330" t="n"/>
      <c r="J62" s="330" t="n"/>
      <c r="K62" s="330" t="n"/>
      <c r="L62" s="330" t="n"/>
      <c r="M62" s="330" t="n"/>
      <c r="N62" s="330" t="n"/>
      <c r="O62" s="330" t="n"/>
      <c r="P62" s="331" t="n"/>
      <c r="Q62" s="332" t="n"/>
      <c r="R62" s="333" t="n"/>
      <c r="S62" s="334" t="inlineStr">
        <is>
          <t>NETO</t>
        </is>
      </c>
      <c r="T62" s="496">
        <f>+T60-T61</f>
        <v/>
      </c>
    </row>
    <row r="63" ht="18" customHeight="1">
      <c r="A63" s="309" t="n"/>
      <c r="B63" s="326" t="inlineStr">
        <is>
          <t xml:space="preserve">Autorizo para comunicar a terceros la mora o simple retardo de la obligación, en la base de datos SICOM </t>
        </is>
      </c>
      <c r="C63" s="310" t="n"/>
      <c r="D63" s="310" t="n"/>
      <c r="E63" s="310" t="n"/>
      <c r="F63" s="310" t="n"/>
      <c r="G63" s="310" t="n"/>
      <c r="H63" s="310" t="n"/>
      <c r="I63" s="310" t="n"/>
      <c r="J63" s="310" t="n"/>
      <c r="K63" s="310" t="n"/>
      <c r="L63" s="310" t="n"/>
      <c r="M63" s="310" t="n"/>
      <c r="N63" s="310" t="n"/>
      <c r="O63" s="310" t="n"/>
      <c r="P63" s="311" t="n"/>
      <c r="Q63" s="120" t="n"/>
      <c r="R63" s="120" t="n"/>
      <c r="S63" s="124" t="inlineStr">
        <is>
          <t>IVA 19%</t>
        </is>
      </c>
      <c r="T63" s="497">
        <f>T62*19%</f>
        <v/>
      </c>
    </row>
    <row r="64" ht="18" customHeight="1" thickBot="1">
      <c r="A64" s="301" t="n"/>
      <c r="B64" s="327" t="inlineStr">
        <is>
          <t xml:space="preserve">(Sistema consolidado de morosidad y protesto) de DICOM S.A. o en cualquier otra base de datos de morosidades y protestos existentes </t>
        </is>
      </c>
      <c r="C64" s="302" t="n"/>
      <c r="D64" s="302" t="n"/>
      <c r="E64" s="302" t="n"/>
      <c r="F64" s="302" t="n"/>
      <c r="G64" s="302" t="n"/>
      <c r="H64" s="302" t="n"/>
      <c r="I64" s="302" t="n"/>
      <c r="J64" s="302" t="n"/>
      <c r="K64" s="302" t="n"/>
      <c r="L64" s="302" t="n"/>
      <c r="M64" s="302" t="n"/>
      <c r="N64" s="302" t="n"/>
      <c r="O64" s="302" t="n"/>
      <c r="P64" s="303" t="n"/>
      <c r="Q64" s="273" t="n"/>
      <c r="R64" s="274" t="n"/>
      <c r="S64" s="125" t="inlineStr">
        <is>
          <t>TOTAL</t>
        </is>
      </c>
      <c r="T64" s="498">
        <f>T62+T63</f>
        <v/>
      </c>
    </row>
    <row r="65" ht="18" customHeight="1">
      <c r="Q65" s="9" t="n"/>
      <c r="R65" s="8" t="n"/>
    </row>
    <row r="66" ht="18" customHeight="1">
      <c r="T66" s="499" t="n"/>
    </row>
    <row r="67" ht="18" customHeight="1"/>
    <row r="68" ht="18" customHeight="1">
      <c r="C68" s="13" t="n"/>
    </row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Format="1" customHeight="1" s="5">
      <c r="A89" s="208" t="n"/>
      <c r="B89" s="328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6" t="n"/>
    </row>
    <row r="90" ht="18" customFormat="1" customHeight="1" s="5">
      <c r="A90" s="208" t="n"/>
      <c r="B90" s="328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6" t="n"/>
    </row>
    <row r="91" ht="18" customFormat="1" customHeight="1" s="5">
      <c r="A91" s="208" t="n"/>
      <c r="B91" s="328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6" t="n"/>
    </row>
    <row r="92" ht="18" customFormat="1" customHeight="1" s="5">
      <c r="A92" s="208" t="n"/>
      <c r="B92" s="328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6" t="n"/>
    </row>
  </sheetData>
  <mergeCells count="66">
    <mergeCell ref="Q13:R13"/>
    <mergeCell ref="Q56:R56"/>
    <mergeCell ref="Q7:R7"/>
    <mergeCell ref="H13:K13"/>
    <mergeCell ref="Q9:R10"/>
    <mergeCell ref="Q43:R43"/>
    <mergeCell ref="S9:T10"/>
    <mergeCell ref="Q12:R12"/>
    <mergeCell ref="H3:K3"/>
    <mergeCell ref="L7:P7"/>
    <mergeCell ref="H12:K12"/>
    <mergeCell ref="Q42:R42"/>
    <mergeCell ref="Q52:R52"/>
    <mergeCell ref="E3:G4"/>
    <mergeCell ref="L13:P13"/>
    <mergeCell ref="Q8:R8"/>
    <mergeCell ref="H5:K5"/>
    <mergeCell ref="L4:T4"/>
    <mergeCell ref="S8:T8"/>
    <mergeCell ref="Q54:R54"/>
    <mergeCell ref="Q55:R55"/>
    <mergeCell ref="L12:P12"/>
    <mergeCell ref="H8:K8"/>
    <mergeCell ref="L1:T1"/>
    <mergeCell ref="S7:T7"/>
    <mergeCell ref="Q51:R51"/>
    <mergeCell ref="Q58:R58"/>
    <mergeCell ref="Q5:R5"/>
    <mergeCell ref="E5:G6"/>
    <mergeCell ref="Q14:R14"/>
    <mergeCell ref="Q50:R50"/>
    <mergeCell ref="L5:P5"/>
    <mergeCell ref="H1:K1"/>
    <mergeCell ref="H10:K10"/>
    <mergeCell ref="L8:P8"/>
    <mergeCell ref="Q60:R60"/>
    <mergeCell ref="E1:G2"/>
    <mergeCell ref="H4:K4"/>
    <mergeCell ref="H9:K9"/>
    <mergeCell ref="Q59:R59"/>
    <mergeCell ref="Q6:R6"/>
    <mergeCell ref="S6:T6"/>
    <mergeCell ref="Q44:R44"/>
    <mergeCell ref="Q46:R46"/>
    <mergeCell ref="L10:P10"/>
    <mergeCell ref="H6:K6"/>
    <mergeCell ref="E9:G10"/>
    <mergeCell ref="Q49:R49"/>
    <mergeCell ref="N11:P11"/>
    <mergeCell ref="L2:T2"/>
    <mergeCell ref="L9:P9"/>
    <mergeCell ref="Q48:R48"/>
    <mergeCell ref="Q11:R11"/>
    <mergeCell ref="E11:G12"/>
    <mergeCell ref="Q45:R45"/>
    <mergeCell ref="S5:T5"/>
    <mergeCell ref="H11:K11"/>
    <mergeCell ref="L6:P6"/>
    <mergeCell ref="H2:K2"/>
    <mergeCell ref="L11:M11"/>
    <mergeCell ref="H7:K7"/>
    <mergeCell ref="Q57:R57"/>
    <mergeCell ref="L3:T3"/>
    <mergeCell ref="Q53:R53"/>
    <mergeCell ref="E7:G8"/>
    <mergeCell ref="Q47:R47"/>
  </mergeCells>
  <conditionalFormatting sqref="A16 A18:A41">
    <cfRule type="duplicateValues" priority="554" dxfId="0"/>
  </conditionalFormatting>
  <conditionalFormatting sqref="A42:B54">
    <cfRule type="duplicateValues" priority="193" dxfId="0"/>
  </conditionalFormatting>
  <conditionalFormatting sqref="A16 A18:A41 A42:B59">
    <cfRule type="duplicateValues" priority="532" dxfId="0"/>
    <cfRule type="duplicateValues" priority="533" dxfId="0"/>
  </conditionalFormatting>
  <conditionalFormatting sqref="A55:B58">
    <cfRule type="duplicateValues" priority="190" dxfId="0"/>
  </conditionalFormatting>
  <conditionalFormatting sqref="A56:B56">
    <cfRule type="duplicateValues" priority="60" dxfId="0"/>
  </conditionalFormatting>
  <conditionalFormatting sqref="A57:B57">
    <cfRule type="duplicateValues" priority="57" dxfId="0"/>
  </conditionalFormatting>
  <conditionalFormatting sqref="A58:B58">
    <cfRule type="duplicateValues" priority="54" dxfId="0"/>
  </conditionalFormatting>
  <conditionalFormatting sqref="A59:B59">
    <cfRule type="duplicateValues" priority="467" dxfId="0"/>
  </conditionalFormatting>
  <printOptions horizontalCentered="1"/>
  <pageMargins left="0.3937007874015748" right="0.3937007874015748" top="0.7874015748031497" bottom="0.1968503937007874" header="0" footer="0"/>
  <pageSetup orientation="landscape" scale="5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11" sqref="M11"/>
    </sheetView>
  </sheetViews>
  <sheetFormatPr baseColWidth="10" defaultRowHeight="13.2"/>
  <sheetData>
    <row r="1" ht="14.4" customHeight="1">
      <c r="A1" s="340" t="inlineStr">
        <is>
          <t>CODIGO</t>
        </is>
      </c>
      <c r="B1" s="341" t="inlineStr">
        <is>
          <t>TIRO</t>
        </is>
      </c>
      <c r="C1" s="341" t="inlineStr">
        <is>
          <t>BOTA</t>
        </is>
      </c>
      <c r="D1" s="341" t="inlineStr">
        <is>
          <t>COLOR</t>
        </is>
      </c>
      <c r="E1" s="342" t="n">
        <v>36</v>
      </c>
      <c r="F1" s="342" t="n">
        <v>38</v>
      </c>
      <c r="G1" s="342" t="n">
        <v>40</v>
      </c>
      <c r="H1" s="342" t="n">
        <v>42</v>
      </c>
      <c r="I1" s="342" t="n">
        <v>44</v>
      </c>
      <c r="J1" s="342" t="n">
        <v>46</v>
      </c>
      <c r="L1" s="346" t="inlineStr">
        <is>
          <t>CODIGO</t>
        </is>
      </c>
      <c r="M1" s="347" t="inlineStr">
        <is>
          <t>TIRO</t>
        </is>
      </c>
      <c r="N1" s="347" t="inlineStr">
        <is>
          <t>BOTA</t>
        </is>
      </c>
      <c r="O1" s="347" t="inlineStr">
        <is>
          <t>COLOR</t>
        </is>
      </c>
      <c r="P1" s="348" t="n">
        <v>36</v>
      </c>
      <c r="Q1" s="348" t="n">
        <v>38</v>
      </c>
      <c r="R1" s="348" t="n">
        <v>40</v>
      </c>
      <c r="S1" s="348" t="n">
        <v>42</v>
      </c>
      <c r="T1" s="348" t="n">
        <v>44</v>
      </c>
      <c r="U1" s="348" t="n">
        <v>46</v>
      </c>
    </row>
    <row r="2" ht="14.4" customHeight="1">
      <c r="A2" s="343" t="n">
        <v>423600</v>
      </c>
      <c r="B2" s="344" t="inlineStr">
        <is>
          <t>CINTURA</t>
        </is>
      </c>
      <c r="C2" s="344" t="inlineStr">
        <is>
          <t>PALAZZO</t>
        </is>
      </c>
      <c r="D2" s="344" t="n"/>
      <c r="E2" s="345" t="n">
        <v>24</v>
      </c>
      <c r="F2" s="345" t="n">
        <v>46</v>
      </c>
      <c r="G2" s="345" t="n">
        <v>42</v>
      </c>
      <c r="H2" s="345" t="n">
        <v>41</v>
      </c>
      <c r="I2" s="345" t="n">
        <v>32</v>
      </c>
      <c r="J2" s="345" t="n">
        <v>25</v>
      </c>
      <c r="L2" s="344" t="n">
        <v>432900</v>
      </c>
      <c r="M2" s="344" t="inlineStr">
        <is>
          <t>MEDIO</t>
        </is>
      </c>
      <c r="N2" s="344" t="inlineStr">
        <is>
          <t>OXFORD</t>
        </is>
      </c>
      <c r="O2" s="344" t="n"/>
      <c r="P2" s="344" t="n">
        <v>50</v>
      </c>
      <c r="Q2" s="344" t="n">
        <v>118</v>
      </c>
      <c r="R2" s="344" t="n">
        <v>125</v>
      </c>
      <c r="S2" s="344" t="n">
        <v>116</v>
      </c>
      <c r="T2" s="344" t="n">
        <v>83</v>
      </c>
      <c r="U2" s="344" t="n">
        <v>68</v>
      </c>
    </row>
    <row r="3" ht="14.4" customHeight="1">
      <c r="A3" s="343" t="n">
        <v>422200</v>
      </c>
      <c r="B3" s="344" t="inlineStr">
        <is>
          <t>MEDIO</t>
        </is>
      </c>
      <c r="C3" s="344" t="inlineStr">
        <is>
          <t>TOBILLERO</t>
        </is>
      </c>
      <c r="D3" s="344" t="n"/>
      <c r="E3" s="345" t="n">
        <v>13</v>
      </c>
      <c r="F3" s="345" t="n">
        <v>60</v>
      </c>
      <c r="G3" s="345" t="n">
        <v>53</v>
      </c>
      <c r="H3" s="345" t="n">
        <v>48</v>
      </c>
      <c r="I3" s="345" t="n">
        <v>31</v>
      </c>
      <c r="J3" s="345" t="n"/>
      <c r="L3" s="344" t="n">
        <v>431800</v>
      </c>
      <c r="M3" s="344" t="inlineStr">
        <is>
          <t>CINTURA</t>
        </is>
      </c>
      <c r="N3" s="344" t="inlineStr">
        <is>
          <t>WIDE</t>
        </is>
      </c>
      <c r="O3" s="344" t="n"/>
      <c r="P3" s="344" t="n">
        <v>56</v>
      </c>
      <c r="Q3" s="344" t="n">
        <v>117</v>
      </c>
      <c r="R3" s="344" t="n">
        <v>127</v>
      </c>
      <c r="S3" s="344" t="n">
        <v>98</v>
      </c>
      <c r="T3" s="344" t="n">
        <v>79</v>
      </c>
      <c r="U3" s="344" t="n">
        <v>54</v>
      </c>
    </row>
    <row r="4" ht="14.4" customHeight="1">
      <c r="A4" s="343" t="n">
        <v>423500</v>
      </c>
      <c r="B4" s="344" t="inlineStr">
        <is>
          <t>CINTURA</t>
        </is>
      </c>
      <c r="C4" s="344" t="inlineStr">
        <is>
          <t>PITILLO</t>
        </is>
      </c>
      <c r="D4" s="344" t="n"/>
      <c r="E4" s="345" t="n">
        <v>8</v>
      </c>
      <c r="F4" s="345" t="n">
        <v>31</v>
      </c>
      <c r="G4" s="345" t="n">
        <v>31</v>
      </c>
      <c r="H4" s="345" t="n">
        <v>31</v>
      </c>
      <c r="I4" s="345" t="n">
        <v>26</v>
      </c>
      <c r="J4" s="345" t="n">
        <v>11</v>
      </c>
      <c r="L4" s="344" t="n">
        <v>430900</v>
      </c>
      <c r="M4" s="344" t="inlineStr">
        <is>
          <t>CINTURA</t>
        </is>
      </c>
      <c r="N4" s="344" t="inlineStr">
        <is>
          <t>FLARE</t>
        </is>
      </c>
      <c r="O4" s="344" t="n"/>
      <c r="P4" s="344" t="n">
        <v>18</v>
      </c>
      <c r="Q4" s="344" t="n">
        <v>51</v>
      </c>
      <c r="R4" s="344" t="n">
        <v>55</v>
      </c>
      <c r="S4" s="344" t="n">
        <v>48</v>
      </c>
      <c r="T4" s="344" t="n">
        <v>35</v>
      </c>
      <c r="U4" s="344" t="n">
        <v>26</v>
      </c>
    </row>
    <row r="5" ht="14.4" customHeight="1">
      <c r="A5" s="343" t="n">
        <v>420301</v>
      </c>
      <c r="B5" s="344" t="inlineStr">
        <is>
          <t>MEDIO</t>
        </is>
      </c>
      <c r="C5" s="344" t="inlineStr">
        <is>
          <t>TOBILLERO</t>
        </is>
      </c>
      <c r="D5" s="344" t="n"/>
      <c r="E5" s="343" t="n">
        <v>7</v>
      </c>
      <c r="F5" s="343" t="n">
        <v>24</v>
      </c>
      <c r="G5" s="343" t="n">
        <v>27</v>
      </c>
      <c r="H5" s="343" t="n">
        <v>29</v>
      </c>
      <c r="I5" s="343" t="n">
        <v>14</v>
      </c>
      <c r="J5" s="343" t="n">
        <v>4</v>
      </c>
      <c r="L5" s="344" t="n">
        <v>432300</v>
      </c>
      <c r="M5" s="344" t="inlineStr">
        <is>
          <t>CINTURA</t>
        </is>
      </c>
      <c r="N5" s="344" t="inlineStr">
        <is>
          <t>WIDE LEG</t>
        </is>
      </c>
      <c r="O5" s="344" t="n"/>
      <c r="P5" s="344" t="n">
        <v>56</v>
      </c>
      <c r="Q5" s="344" t="n">
        <v>115</v>
      </c>
      <c r="R5" s="344" t="n">
        <v>132</v>
      </c>
      <c r="S5" s="344" t="n">
        <v>122</v>
      </c>
      <c r="T5" s="344" t="n">
        <v>85</v>
      </c>
      <c r="U5" s="344" t="n">
        <v>66</v>
      </c>
    </row>
    <row r="6" ht="14.4" customHeight="1">
      <c r="A6" s="343" t="n">
        <v>420600</v>
      </c>
      <c r="B6" s="344" t="inlineStr">
        <is>
          <t>CINTURA</t>
        </is>
      </c>
      <c r="C6" s="344" t="inlineStr">
        <is>
          <t>PITILLO</t>
        </is>
      </c>
      <c r="D6" s="344" t="n"/>
      <c r="E6" s="345" t="n">
        <v>24</v>
      </c>
      <c r="F6" s="345" t="n">
        <v>3</v>
      </c>
      <c r="G6" s="345" t="n"/>
      <c r="H6" s="345" t="n">
        <v>10</v>
      </c>
      <c r="I6" s="345" t="n">
        <v>18</v>
      </c>
      <c r="J6" s="345" t="n">
        <v>8</v>
      </c>
    </row>
    <row r="7" ht="14.4" customHeight="1">
      <c r="A7" s="343" t="n">
        <v>420100</v>
      </c>
      <c r="B7" s="344" t="inlineStr">
        <is>
          <t>CINTURA</t>
        </is>
      </c>
      <c r="C7" s="344" t="inlineStr">
        <is>
          <t>PITILLO</t>
        </is>
      </c>
      <c r="D7" s="344" t="n"/>
      <c r="E7" s="345" t="n">
        <v>27</v>
      </c>
      <c r="F7" s="345" t="n">
        <v>22</v>
      </c>
      <c r="G7" s="345" t="n">
        <v>52</v>
      </c>
      <c r="H7" s="345" t="n">
        <v>12</v>
      </c>
      <c r="I7" s="345" t="n">
        <v>8</v>
      </c>
      <c r="J7" s="345" t="n"/>
    </row>
    <row r="8" ht="14.4" customHeight="1">
      <c r="A8" s="343" t="n">
        <v>424400</v>
      </c>
      <c r="B8" s="344" t="inlineStr">
        <is>
          <t>CINTURA</t>
        </is>
      </c>
      <c r="C8" s="344" t="inlineStr">
        <is>
          <t>PITILLO</t>
        </is>
      </c>
      <c r="D8" s="344" t="n"/>
      <c r="E8" s="345" t="n">
        <v>27</v>
      </c>
      <c r="F8" s="345" t="n">
        <v>27</v>
      </c>
      <c r="G8" s="345" t="n">
        <v>24</v>
      </c>
      <c r="H8" s="345" t="n">
        <v>32</v>
      </c>
      <c r="I8" s="345" t="n"/>
      <c r="J8" s="345" t="n"/>
    </row>
    <row r="9" ht="14.4" customHeight="1">
      <c r="A9" s="343" t="n">
        <v>422300</v>
      </c>
      <c r="B9" s="344" t="inlineStr">
        <is>
          <t>MEDIO</t>
        </is>
      </c>
      <c r="C9" s="344" t="inlineStr">
        <is>
          <t>FLARE</t>
        </is>
      </c>
      <c r="D9" s="344" t="n"/>
      <c r="E9" s="345" t="n">
        <v>18</v>
      </c>
      <c r="F9" s="345" t="n">
        <v>19</v>
      </c>
      <c r="G9" s="345" t="n">
        <v>11</v>
      </c>
      <c r="H9" s="345" t="n">
        <v>19</v>
      </c>
      <c r="I9" s="345" t="n">
        <v>16</v>
      </c>
      <c r="J9" s="345" t="n"/>
    </row>
    <row r="10" ht="14.4" customHeight="1">
      <c r="A10" s="343" t="n">
        <v>420300</v>
      </c>
      <c r="B10" s="344" t="inlineStr">
        <is>
          <t>MEDIO</t>
        </is>
      </c>
      <c r="C10" s="344" t="inlineStr">
        <is>
          <t>TOBILLERO</t>
        </is>
      </c>
      <c r="D10" s="344" t="n"/>
      <c r="E10" s="343" t="n">
        <v>13</v>
      </c>
      <c r="F10" s="343" t="n">
        <v>15</v>
      </c>
      <c r="G10" s="343" t="n">
        <v>16</v>
      </c>
      <c r="H10" s="343" t="n">
        <v>15</v>
      </c>
      <c r="I10" s="343" t="n">
        <v>11</v>
      </c>
      <c r="J10" s="343" t="n">
        <v>10</v>
      </c>
    </row>
    <row r="11" ht="14.4" customHeight="1">
      <c r="A11" s="343" t="n">
        <v>420400</v>
      </c>
      <c r="B11" s="344" t="inlineStr">
        <is>
          <t>MEDIO</t>
        </is>
      </c>
      <c r="C11" s="344" t="inlineStr">
        <is>
          <t>FLARE</t>
        </is>
      </c>
      <c r="D11" s="344" t="n"/>
      <c r="E11" s="345" t="n">
        <v>26</v>
      </c>
      <c r="F11" s="345" t="n">
        <v>6</v>
      </c>
      <c r="G11" s="345" t="n">
        <v>9</v>
      </c>
      <c r="H11" s="345" t="n">
        <v>7</v>
      </c>
      <c r="I11" s="345" t="n">
        <v>8</v>
      </c>
      <c r="J11" s="345" t="n">
        <v>16</v>
      </c>
    </row>
    <row r="12" ht="14.4" customHeight="1">
      <c r="A12" s="343" t="n">
        <v>423200</v>
      </c>
      <c r="B12" s="344" t="inlineStr">
        <is>
          <t>CINTURA</t>
        </is>
      </c>
      <c r="C12" s="344" t="inlineStr">
        <is>
          <t>OXFORD</t>
        </is>
      </c>
      <c r="D12" s="344" t="n"/>
      <c r="E12" s="345" t="n">
        <v>13</v>
      </c>
      <c r="F12" s="345" t="n">
        <v>1</v>
      </c>
      <c r="G12" s="345" t="n">
        <v>17</v>
      </c>
      <c r="H12" s="345" t="n">
        <v>14</v>
      </c>
      <c r="I12" s="345" t="n">
        <v>12</v>
      </c>
      <c r="J12" s="345" t="n">
        <v>14</v>
      </c>
    </row>
    <row r="13" ht="14.4" customHeight="1">
      <c r="A13" s="343" t="n">
        <v>422500</v>
      </c>
      <c r="B13" s="344" t="inlineStr">
        <is>
          <t>CINTURA</t>
        </is>
      </c>
      <c r="C13" s="344" t="inlineStr">
        <is>
          <t>FLARE</t>
        </is>
      </c>
      <c r="D13" s="344" t="n"/>
      <c r="E13" s="345" t="n">
        <v>8</v>
      </c>
      <c r="F13" s="345" t="n"/>
      <c r="G13" s="345" t="n">
        <v>12</v>
      </c>
      <c r="H13" s="345" t="n">
        <v>15</v>
      </c>
      <c r="I13" s="345" t="n">
        <v>13</v>
      </c>
      <c r="J13" s="345" t="n">
        <v>17</v>
      </c>
    </row>
    <row r="14" ht="14.4" customHeight="1">
      <c r="A14" s="343" t="n">
        <v>424600</v>
      </c>
      <c r="B14" s="344" t="inlineStr">
        <is>
          <t>CINTURA</t>
        </is>
      </c>
      <c r="C14" s="344" t="inlineStr">
        <is>
          <t>TOBILLERO</t>
        </is>
      </c>
      <c r="D14" s="344" t="n"/>
      <c r="E14" s="345" t="n">
        <v>4</v>
      </c>
      <c r="F14" s="345" t="n">
        <v>4</v>
      </c>
      <c r="G14" s="345" t="n">
        <v>22</v>
      </c>
      <c r="H14" s="345" t="n">
        <v>17</v>
      </c>
      <c r="I14" s="345" t="n">
        <v>17</v>
      </c>
      <c r="J14" s="345" t="n"/>
    </row>
    <row r="15" ht="14.4" customHeight="1">
      <c r="A15" s="343" t="n">
        <v>422800</v>
      </c>
      <c r="B15" s="344" t="inlineStr">
        <is>
          <t>MEDIO</t>
        </is>
      </c>
      <c r="C15" s="344" t="inlineStr">
        <is>
          <t>FLARE</t>
        </is>
      </c>
      <c r="D15" s="344" t="n"/>
      <c r="E15" s="345" t="n"/>
      <c r="F15" s="345" t="n">
        <v>4</v>
      </c>
      <c r="G15" s="345" t="n">
        <v>29</v>
      </c>
      <c r="H15" s="345" t="n"/>
      <c r="I15" s="345" t="n">
        <v>28</v>
      </c>
      <c r="J15" s="345" t="n"/>
    </row>
    <row r="16" ht="14.4" customHeight="1">
      <c r="A16" s="343" t="n">
        <v>422000</v>
      </c>
      <c r="B16" s="344" t="inlineStr">
        <is>
          <t>CINTURA</t>
        </is>
      </c>
      <c r="C16" s="344" t="inlineStr">
        <is>
          <t>PITILLO</t>
        </is>
      </c>
      <c r="D16" s="344" t="n"/>
      <c r="E16" s="345" t="n">
        <v>34</v>
      </c>
      <c r="F16" s="345" t="n">
        <v>10</v>
      </c>
      <c r="G16" s="345" t="n">
        <v>11</v>
      </c>
      <c r="H16" s="345" t="n">
        <v>3</v>
      </c>
      <c r="I16" s="345" t="n">
        <v>3</v>
      </c>
      <c r="J16" s="345" t="n"/>
    </row>
    <row r="17" ht="14.4" customHeight="1">
      <c r="A17" s="343" t="n">
        <v>423316</v>
      </c>
      <c r="B17" s="344" t="inlineStr">
        <is>
          <t>CINTURA</t>
        </is>
      </c>
      <c r="C17" s="344" t="inlineStr">
        <is>
          <t>TOBILLERO</t>
        </is>
      </c>
      <c r="D17" s="344" t="n"/>
      <c r="E17" s="345" t="n">
        <v>6</v>
      </c>
      <c r="F17" s="345" t="n">
        <v>14</v>
      </c>
      <c r="G17" s="345" t="n">
        <v>14</v>
      </c>
      <c r="H17" s="345" t="n">
        <v>13</v>
      </c>
      <c r="I17" s="345" t="n">
        <v>8</v>
      </c>
      <c r="J17" s="345" t="n">
        <v>4</v>
      </c>
    </row>
    <row r="18" ht="14.4" customHeight="1">
      <c r="A18" s="343" t="n">
        <v>422101</v>
      </c>
      <c r="B18" s="344" t="inlineStr">
        <is>
          <t>CINTURA</t>
        </is>
      </c>
      <c r="C18" s="344" t="inlineStr">
        <is>
          <t>PITILLO</t>
        </is>
      </c>
      <c r="D18" s="344" t="n"/>
      <c r="E18" s="345" t="n">
        <v>14</v>
      </c>
      <c r="F18" s="345" t="n">
        <v>1</v>
      </c>
      <c r="G18" s="345" t="n">
        <v>15</v>
      </c>
      <c r="H18" s="345" t="n">
        <v>9</v>
      </c>
      <c r="I18" s="345" t="n">
        <v>14</v>
      </c>
      <c r="J18" s="345" t="n"/>
    </row>
    <row r="19" ht="14.4" customHeight="1">
      <c r="A19" s="343" t="n">
        <v>421400</v>
      </c>
      <c r="B19" s="344" t="inlineStr">
        <is>
          <t>CINTURA</t>
        </is>
      </c>
      <c r="C19" s="344" t="inlineStr">
        <is>
          <t>OXFORD</t>
        </is>
      </c>
      <c r="D19" s="344" t="n"/>
      <c r="E19" s="345" t="n">
        <v>7</v>
      </c>
      <c r="F19" s="345" t="n">
        <v>0</v>
      </c>
      <c r="G19" s="345" t="n">
        <v>1</v>
      </c>
      <c r="H19" s="345" t="n">
        <v>1</v>
      </c>
      <c r="I19" s="345" t="n">
        <v>12</v>
      </c>
      <c r="J19" s="345" t="n">
        <v>32</v>
      </c>
    </row>
    <row r="20" ht="14.4" customHeight="1">
      <c r="A20" s="343" t="n">
        <v>420800</v>
      </c>
      <c r="B20" s="344" t="inlineStr">
        <is>
          <t>CINTURA</t>
        </is>
      </c>
      <c r="C20" s="344" t="inlineStr">
        <is>
          <t>FLARE</t>
        </is>
      </c>
      <c r="D20" s="344" t="n"/>
      <c r="E20" s="343" t="n">
        <v>6</v>
      </c>
      <c r="F20" s="343" t="n">
        <v>10</v>
      </c>
      <c r="G20" s="343" t="n">
        <v>12</v>
      </c>
      <c r="H20" s="343" t="n">
        <v>12</v>
      </c>
      <c r="I20" s="343" t="n">
        <v>6</v>
      </c>
      <c r="J20" s="345" t="n">
        <v>6</v>
      </c>
    </row>
    <row r="21" ht="14.4" customHeight="1">
      <c r="A21" s="343" t="n">
        <v>421801</v>
      </c>
      <c r="B21" s="344" t="inlineStr">
        <is>
          <t>CINTURA</t>
        </is>
      </c>
      <c r="C21" s="344" t="inlineStr">
        <is>
          <t>FLARE</t>
        </is>
      </c>
      <c r="D21" s="344" t="n"/>
      <c r="E21" s="345" t="n"/>
      <c r="F21" s="345" t="n"/>
      <c r="G21" s="345" t="n">
        <v>2</v>
      </c>
      <c r="H21" s="345" t="n">
        <v>3</v>
      </c>
      <c r="I21" s="345" t="n">
        <v>13</v>
      </c>
      <c r="J21" s="345" t="n">
        <v>10</v>
      </c>
    </row>
    <row r="22" ht="14.4" customHeight="1">
      <c r="A22" s="343" t="n">
        <v>420160</v>
      </c>
      <c r="B22" s="344" t="inlineStr">
        <is>
          <t>CINTURA</t>
        </is>
      </c>
      <c r="C22" s="344" t="inlineStr">
        <is>
          <t>PITILLO</t>
        </is>
      </c>
      <c r="D22" s="344" t="inlineStr">
        <is>
          <t>CLARO</t>
        </is>
      </c>
      <c r="E22" s="345" t="n">
        <v>7</v>
      </c>
      <c r="F22" s="345" t="n">
        <v>12</v>
      </c>
      <c r="G22" s="345" t="n">
        <v>9</v>
      </c>
      <c r="H22" s="345" t="n">
        <v>10</v>
      </c>
      <c r="I22" s="345" t="n">
        <v>6</v>
      </c>
      <c r="J22" s="345" t="n">
        <v>5</v>
      </c>
    </row>
    <row r="23" ht="14.4" customHeight="1">
      <c r="A23" s="343" t="n">
        <v>421100</v>
      </c>
      <c r="B23" s="344" t="inlineStr">
        <is>
          <t>CINTURA</t>
        </is>
      </c>
      <c r="C23" s="344" t="inlineStr">
        <is>
          <t>FLARE</t>
        </is>
      </c>
      <c r="D23" s="344" t="n"/>
      <c r="E23" s="345" t="n">
        <v>3</v>
      </c>
      <c r="F23" s="345" t="n">
        <v>4</v>
      </c>
      <c r="G23" s="345" t="n">
        <v>6</v>
      </c>
      <c r="H23" s="345" t="n">
        <v>6</v>
      </c>
      <c r="I23" s="345" t="n">
        <v>20</v>
      </c>
      <c r="J23" s="345" t="n">
        <v>7</v>
      </c>
    </row>
    <row r="24" ht="14.4" customHeight="1">
      <c r="A24" s="343" t="n">
        <v>422700</v>
      </c>
      <c r="B24" s="344" t="inlineStr">
        <is>
          <t>CINTURA</t>
        </is>
      </c>
      <c r="C24" s="344" t="inlineStr">
        <is>
          <t>RECTO</t>
        </is>
      </c>
      <c r="D24" s="344" t="n"/>
      <c r="E24" s="345" t="n">
        <v>10</v>
      </c>
      <c r="F24" s="345" t="n">
        <v>14</v>
      </c>
      <c r="G24" s="345" t="n">
        <v>6</v>
      </c>
      <c r="H24" s="345" t="n"/>
      <c r="I24" s="345" t="n">
        <v>6</v>
      </c>
      <c r="J24" s="345" t="n">
        <v>10</v>
      </c>
    </row>
    <row r="25" ht="14.4" customHeight="1">
      <c r="A25" s="343" t="n">
        <v>423000</v>
      </c>
      <c r="B25" s="344" t="inlineStr">
        <is>
          <t>CINTURA</t>
        </is>
      </c>
      <c r="C25" s="344" t="inlineStr">
        <is>
          <t>PALAZZO</t>
        </is>
      </c>
      <c r="D25" s="344" t="n"/>
      <c r="E25" s="345" t="n">
        <v>10</v>
      </c>
      <c r="F25" s="345" t="n"/>
      <c r="G25" s="345" t="n"/>
      <c r="H25" s="345" t="n">
        <v>4</v>
      </c>
      <c r="I25" s="345" t="n">
        <v>21</v>
      </c>
      <c r="J25" s="345" t="n">
        <v>9</v>
      </c>
    </row>
    <row r="26" ht="14.4" customHeight="1">
      <c r="A26" s="343" t="n">
        <v>424900</v>
      </c>
      <c r="B26" s="344" t="inlineStr">
        <is>
          <t xml:space="preserve">CINTURA </t>
        </is>
      </c>
      <c r="C26" s="344" t="inlineStr">
        <is>
          <t>PALAZZO</t>
        </is>
      </c>
      <c r="D26" s="344" t="inlineStr">
        <is>
          <t>negro</t>
        </is>
      </c>
      <c r="E26" s="345" t="n">
        <v>4</v>
      </c>
      <c r="F26" s="345" t="n">
        <v>12</v>
      </c>
      <c r="G26" s="344" t="n">
        <v>13</v>
      </c>
      <c r="H26" s="345" t="n">
        <v>6</v>
      </c>
      <c r="I26" s="345" t="n">
        <v>3</v>
      </c>
      <c r="J26" s="345" t="n">
        <v>0</v>
      </c>
    </row>
    <row r="27" ht="14.4" customHeight="1">
      <c r="A27" s="343" t="n">
        <v>424900</v>
      </c>
      <c r="B27" s="344" t="inlineStr">
        <is>
          <t>CINTURA</t>
        </is>
      </c>
      <c r="C27" s="344" t="inlineStr">
        <is>
          <t>PALAZZO</t>
        </is>
      </c>
      <c r="D27" s="344" t="inlineStr">
        <is>
          <t>GRIS</t>
        </is>
      </c>
      <c r="E27" s="345" t="n">
        <v>9</v>
      </c>
      <c r="F27" s="345" t="n">
        <v>14</v>
      </c>
      <c r="G27" s="343" t="n">
        <v>15</v>
      </c>
      <c r="H27" s="345" t="n">
        <v>6</v>
      </c>
      <c r="I27" s="345" t="n">
        <v>4</v>
      </c>
      <c r="J27" s="345" t="n">
        <v>4</v>
      </c>
    </row>
    <row r="28" ht="14.4" customHeight="1">
      <c r="A28" s="343" t="n">
        <v>421000</v>
      </c>
      <c r="B28" s="344" t="inlineStr">
        <is>
          <t>MEDIO</t>
        </is>
      </c>
      <c r="C28" s="344" t="inlineStr">
        <is>
          <t>OXFORD</t>
        </is>
      </c>
      <c r="D28" s="344" t="n"/>
      <c r="E28" s="343" t="n">
        <v>5</v>
      </c>
      <c r="F28" s="343" t="n">
        <v>15</v>
      </c>
      <c r="G28" s="343" t="n">
        <v>17</v>
      </c>
      <c r="H28" s="343" t="n">
        <v>16</v>
      </c>
      <c r="I28" s="343" t="n">
        <v>11</v>
      </c>
      <c r="J28" s="343" t="n">
        <v>12</v>
      </c>
    </row>
    <row r="29" ht="14.4" customHeight="1">
      <c r="A29" s="343" t="n">
        <v>424000</v>
      </c>
      <c r="B29" s="344" t="inlineStr">
        <is>
          <t>CINTURA</t>
        </is>
      </c>
      <c r="C29" s="344" t="inlineStr">
        <is>
          <t>PITILLO</t>
        </is>
      </c>
      <c r="D29" s="344" t="n"/>
      <c r="E29" s="345" t="n">
        <v>20</v>
      </c>
      <c r="F29" s="345" t="n"/>
      <c r="G29" s="345" t="n">
        <v>3</v>
      </c>
      <c r="H29" s="345" t="n"/>
      <c r="I29" s="345" t="n">
        <v>10</v>
      </c>
      <c r="J29" s="345" t="n"/>
    </row>
    <row r="30" ht="14.4" customHeight="1">
      <c r="A30" s="343" t="n">
        <v>422701</v>
      </c>
      <c r="B30" s="344" t="inlineStr">
        <is>
          <t>CINTURA</t>
        </is>
      </c>
      <c r="C30" s="344" t="inlineStr">
        <is>
          <t>RECTO</t>
        </is>
      </c>
      <c r="D30" s="344" t="n"/>
      <c r="E30" s="345" t="n">
        <v>1</v>
      </c>
      <c r="F30" s="345" t="n"/>
      <c r="G30" s="345" t="n"/>
      <c r="H30" s="345" t="n">
        <v>4</v>
      </c>
      <c r="I30" s="345" t="n">
        <v>11</v>
      </c>
      <c r="J30" s="345" t="n">
        <v>14</v>
      </c>
    </row>
    <row r="31" ht="14.4" customHeight="1">
      <c r="A31" s="343" t="n">
        <v>423448</v>
      </c>
      <c r="B31" s="344" t="inlineStr">
        <is>
          <t xml:space="preserve">CINTURA </t>
        </is>
      </c>
      <c r="C31" s="344" t="inlineStr">
        <is>
          <t>FLARE</t>
        </is>
      </c>
      <c r="D31" s="344" t="n"/>
      <c r="E31" s="345" t="n"/>
      <c r="F31" s="345" t="n"/>
      <c r="G31" s="343" t="n"/>
      <c r="H31" s="345" t="n"/>
      <c r="I31" s="345" t="n">
        <v>4</v>
      </c>
      <c r="J31" s="345" t="n"/>
    </row>
    <row r="32" ht="14.4" customHeight="1">
      <c r="A32" s="343" t="n">
        <v>420101</v>
      </c>
      <c r="B32" s="344" t="inlineStr">
        <is>
          <t>CINTURA</t>
        </is>
      </c>
      <c r="C32" s="344" t="inlineStr">
        <is>
          <t>PITILLO</t>
        </is>
      </c>
      <c r="D32" s="344" t="n"/>
      <c r="E32" s="345" t="n">
        <v>7</v>
      </c>
      <c r="F32" s="345" t="n">
        <v>7</v>
      </c>
      <c r="G32" s="345" t="n">
        <v>7</v>
      </c>
      <c r="H32" s="345" t="n">
        <v>7</v>
      </c>
      <c r="I32" s="345" t="n"/>
      <c r="J32" s="345" t="n">
        <v>2</v>
      </c>
    </row>
    <row r="33" ht="14.4" customHeight="1">
      <c r="A33" s="343" t="n">
        <v>424701</v>
      </c>
      <c r="B33" s="344" t="inlineStr">
        <is>
          <t>CINTURA</t>
        </is>
      </c>
      <c r="C33" s="344" t="inlineStr">
        <is>
          <t>RECTO</t>
        </is>
      </c>
      <c r="D33" s="344" t="n"/>
      <c r="E33" s="345" t="n">
        <v>2</v>
      </c>
      <c r="F33" s="345" t="n"/>
      <c r="G33" s="345" t="n">
        <v>13</v>
      </c>
      <c r="H33" s="345" t="n"/>
      <c r="I33" s="345" t="n">
        <v>13</v>
      </c>
      <c r="J33" s="345" t="n"/>
    </row>
    <row r="34" ht="14.4" customHeight="1">
      <c r="A34" s="343" t="n">
        <v>421901</v>
      </c>
      <c r="B34" s="344" t="inlineStr">
        <is>
          <t>CINTURA</t>
        </is>
      </c>
      <c r="C34" s="344" t="inlineStr">
        <is>
          <t>PITILLO</t>
        </is>
      </c>
      <c r="D34" s="344" t="n"/>
      <c r="E34" s="345" t="n">
        <v>4</v>
      </c>
      <c r="F34" s="345" t="n">
        <v>8</v>
      </c>
      <c r="G34" s="345" t="n">
        <v>6</v>
      </c>
      <c r="H34" s="345" t="n">
        <v>5</v>
      </c>
      <c r="I34" s="345" t="n">
        <v>4</v>
      </c>
      <c r="J34" s="345" t="n">
        <v>1</v>
      </c>
    </row>
    <row r="35" ht="14.4" customHeight="1">
      <c r="A35" s="343" t="n">
        <v>422900</v>
      </c>
      <c r="B35" s="344" t="inlineStr">
        <is>
          <t>CINTURA</t>
        </is>
      </c>
      <c r="C35" s="344" t="inlineStr">
        <is>
          <t>PITILLO</t>
        </is>
      </c>
      <c r="D35" s="344" t="n"/>
      <c r="E35" s="345" t="n">
        <v>23</v>
      </c>
      <c r="F35" s="345" t="n">
        <v>1</v>
      </c>
      <c r="G35" s="345" t="n"/>
      <c r="H35" s="345" t="n"/>
      <c r="I35" s="345" t="n">
        <v>2</v>
      </c>
      <c r="J35" s="345" t="n"/>
    </row>
    <row r="36" ht="14.4" customHeight="1">
      <c r="A36" s="343" t="n">
        <v>421902</v>
      </c>
      <c r="B36" s="344" t="inlineStr">
        <is>
          <t>CINTURA</t>
        </is>
      </c>
      <c r="C36" s="344" t="inlineStr">
        <is>
          <t>PITILLO</t>
        </is>
      </c>
      <c r="D36" s="344" t="n"/>
      <c r="E36" s="345" t="n">
        <v>2</v>
      </c>
      <c r="F36" s="345" t="n">
        <v>6</v>
      </c>
      <c r="G36" s="345" t="n">
        <v>6</v>
      </c>
      <c r="H36" s="345" t="n">
        <v>5</v>
      </c>
      <c r="I36" s="345" t="n">
        <v>4</v>
      </c>
      <c r="J36" s="345" t="n">
        <v>2</v>
      </c>
    </row>
    <row r="37" ht="14.4" customHeight="1">
      <c r="A37" s="343" t="n">
        <v>420501</v>
      </c>
      <c r="B37" s="344" t="inlineStr">
        <is>
          <t>CINTURA</t>
        </is>
      </c>
      <c r="C37" s="344" t="inlineStr">
        <is>
          <t>OXFORD</t>
        </is>
      </c>
      <c r="D37" s="344" t="n"/>
      <c r="E37" s="345" t="n">
        <v>4</v>
      </c>
      <c r="F37" s="345" t="n">
        <v>1</v>
      </c>
      <c r="G37" s="345" t="n">
        <v>5</v>
      </c>
      <c r="H37" s="345" t="n">
        <v>1</v>
      </c>
      <c r="I37" s="345" t="n">
        <v>6</v>
      </c>
      <c r="J37" s="345" t="n">
        <v>4</v>
      </c>
    </row>
    <row r="38" ht="14.4" customHeight="1">
      <c r="A38" s="343" t="n">
        <v>422190</v>
      </c>
      <c r="B38" s="344" t="inlineStr">
        <is>
          <t>CINTURA</t>
        </is>
      </c>
      <c r="C38" s="344" t="inlineStr">
        <is>
          <t>TOBILLERO</t>
        </is>
      </c>
      <c r="D38" s="344" t="inlineStr">
        <is>
          <t>GLITEE</t>
        </is>
      </c>
      <c r="E38" s="345" t="n">
        <v>2</v>
      </c>
      <c r="F38" s="345" t="n">
        <v>5</v>
      </c>
      <c r="G38" s="343" t="n">
        <v>5</v>
      </c>
      <c r="H38" s="345" t="n">
        <v>5</v>
      </c>
      <c r="I38" s="345" t="n">
        <v>3</v>
      </c>
      <c r="J38" s="345" t="n">
        <v>3</v>
      </c>
    </row>
    <row r="39" ht="14.4" customHeight="1">
      <c r="A39" s="343" t="n">
        <v>421900</v>
      </c>
      <c r="B39" s="344" t="inlineStr">
        <is>
          <t>CINTURA</t>
        </is>
      </c>
      <c r="C39" s="344" t="inlineStr">
        <is>
          <t>PITILLO</t>
        </is>
      </c>
      <c r="D39" s="344" t="n"/>
      <c r="E39" s="345" t="n">
        <v>0</v>
      </c>
      <c r="F39" s="345" t="n">
        <v>4</v>
      </c>
      <c r="G39" s="345" t="n">
        <v>7</v>
      </c>
      <c r="H39" s="345" t="n">
        <v>3</v>
      </c>
      <c r="I39" s="345" t="n">
        <v>8</v>
      </c>
      <c r="J39" s="345" t="n"/>
    </row>
    <row r="40" ht="14.4" customHeight="1">
      <c r="A40" s="343" t="n">
        <v>423501</v>
      </c>
      <c r="B40" s="344" t="inlineStr">
        <is>
          <t>CINTURA</t>
        </is>
      </c>
      <c r="C40" s="344" t="inlineStr">
        <is>
          <t>PITILLO</t>
        </is>
      </c>
      <c r="D40" s="344" t="n"/>
      <c r="E40" s="345" t="n">
        <v>2</v>
      </c>
      <c r="F40" s="345" t="n">
        <v>6</v>
      </c>
      <c r="G40" s="345" t="n">
        <v>1</v>
      </c>
      <c r="H40" s="345" t="n">
        <v>6</v>
      </c>
      <c r="I40" s="345" t="n">
        <v>2</v>
      </c>
      <c r="J40" s="345" t="n">
        <v>6</v>
      </c>
    </row>
    <row r="41" ht="14.4" customHeight="1">
      <c r="A41" s="343" t="n">
        <v>423308</v>
      </c>
      <c r="B41" s="344" t="inlineStr">
        <is>
          <t>CINTURA</t>
        </is>
      </c>
      <c r="C41" s="344" t="inlineStr">
        <is>
          <t>TOBILLERO</t>
        </is>
      </c>
      <c r="D41" s="344" t="n"/>
      <c r="E41" s="345" t="n"/>
      <c r="F41" s="345" t="n">
        <v>5</v>
      </c>
      <c r="G41" s="345" t="n">
        <v>3</v>
      </c>
      <c r="H41" s="345" t="n">
        <v>4</v>
      </c>
      <c r="I41" s="345" t="n">
        <v>9</v>
      </c>
      <c r="J41" s="345" t="n"/>
    </row>
    <row r="42" ht="14.4" customHeight="1">
      <c r="A42" s="343" t="n">
        <v>423408</v>
      </c>
      <c r="B42" s="344" t="inlineStr">
        <is>
          <t>CINTURA</t>
        </is>
      </c>
      <c r="C42" s="344" t="inlineStr">
        <is>
          <t>FLARE</t>
        </is>
      </c>
      <c r="D42" s="344" t="n"/>
      <c r="E42" s="345" t="n"/>
      <c r="F42" s="345" t="n">
        <v>14</v>
      </c>
      <c r="G42" s="345" t="n"/>
      <c r="H42" s="345" t="n">
        <v>2</v>
      </c>
      <c r="I42" s="345" t="n">
        <v>4</v>
      </c>
      <c r="J42" s="345" t="n"/>
    </row>
    <row r="43" ht="14.4" customHeight="1">
      <c r="A43" s="343" t="n">
        <v>424801</v>
      </c>
      <c r="B43" s="344" t="inlineStr">
        <is>
          <t>CINTURA</t>
        </is>
      </c>
      <c r="C43" s="344" t="inlineStr">
        <is>
          <t>RECTO</t>
        </is>
      </c>
      <c r="D43" s="344" t="n"/>
      <c r="E43" s="345" t="n">
        <v>4</v>
      </c>
      <c r="F43" s="345" t="n"/>
      <c r="G43" s="345" t="n">
        <v>10</v>
      </c>
      <c r="H43" s="345" t="n"/>
      <c r="I43" s="345" t="n">
        <v>9</v>
      </c>
      <c r="J43" s="345" t="n"/>
    </row>
    <row r="44" ht="14.4" customHeight="1">
      <c r="A44" s="343" t="n">
        <v>420900</v>
      </c>
      <c r="B44" s="344" t="inlineStr">
        <is>
          <t>MEDIO</t>
        </is>
      </c>
      <c r="C44" s="344" t="inlineStr">
        <is>
          <t>PITILLO</t>
        </is>
      </c>
      <c r="D44" s="344" t="n"/>
      <c r="E44" s="345" t="n"/>
      <c r="F44" s="345" t="n">
        <v>5</v>
      </c>
      <c r="G44" s="345" t="n"/>
      <c r="H44" s="345" t="n"/>
      <c r="I44" s="345" t="n">
        <v>4</v>
      </c>
      <c r="J44" s="345" t="n">
        <v>10</v>
      </c>
    </row>
    <row r="45" ht="14.4" customHeight="1">
      <c r="A45" s="343" t="n">
        <v>423900</v>
      </c>
      <c r="B45" s="344" t="inlineStr">
        <is>
          <t>CINTURA</t>
        </is>
      </c>
      <c r="C45" s="344" t="inlineStr">
        <is>
          <t>FLARE</t>
        </is>
      </c>
      <c r="D45" s="344" t="n"/>
      <c r="E45" s="345" t="n">
        <v>2</v>
      </c>
      <c r="F45" s="345" t="n"/>
      <c r="G45" s="345" t="n">
        <v>9</v>
      </c>
      <c r="H45" s="345" t="n"/>
      <c r="I45" s="345" t="n">
        <v>8</v>
      </c>
      <c r="J45" s="345" t="n"/>
    </row>
    <row r="46" ht="14.4" customHeight="1">
      <c r="A46" s="343" t="n">
        <v>422100</v>
      </c>
      <c r="B46" s="344" t="inlineStr">
        <is>
          <t>CINTURA</t>
        </is>
      </c>
      <c r="C46" s="344" t="inlineStr">
        <is>
          <t>TOBILLERO</t>
        </is>
      </c>
      <c r="D46" s="344" t="n"/>
      <c r="E46" s="345" t="n"/>
      <c r="F46" s="345" t="n"/>
      <c r="G46" s="345" t="n"/>
      <c r="H46" s="345" t="n"/>
      <c r="I46" s="345" t="n">
        <v>5</v>
      </c>
      <c r="J46" s="345" t="n">
        <v>13</v>
      </c>
    </row>
    <row r="47" ht="14.4" customHeight="1">
      <c r="A47" s="343" t="n">
        <v>424500</v>
      </c>
      <c r="B47" s="344" t="inlineStr">
        <is>
          <t>CINTURA</t>
        </is>
      </c>
      <c r="C47" s="344" t="inlineStr">
        <is>
          <t>PITILLO</t>
        </is>
      </c>
      <c r="D47" s="344" t="n"/>
      <c r="E47" s="345" t="n">
        <v>4</v>
      </c>
      <c r="F47" s="345" t="n"/>
      <c r="G47" s="345" t="n"/>
      <c r="H47" s="345" t="n">
        <v>3</v>
      </c>
      <c r="I47" s="345" t="n">
        <v>3</v>
      </c>
      <c r="J47" s="345" t="n"/>
    </row>
    <row r="48" ht="14.4" customHeight="1">
      <c r="A48" s="343" t="n">
        <v>424700</v>
      </c>
      <c r="B48" s="344" t="inlineStr">
        <is>
          <t>CINTURA</t>
        </is>
      </c>
      <c r="C48" s="344" t="inlineStr">
        <is>
          <t>RECTO</t>
        </is>
      </c>
      <c r="D48" s="344" t="n"/>
      <c r="E48" s="345" t="n">
        <v>11</v>
      </c>
      <c r="F48" s="345" t="n">
        <v>1</v>
      </c>
      <c r="G48" s="345" t="n"/>
      <c r="H48" s="345" t="n"/>
      <c r="I48" s="345" t="n"/>
      <c r="J48" s="345" t="n">
        <v>5</v>
      </c>
    </row>
    <row r="49" ht="14.4" customHeight="1">
      <c r="A49" s="343" t="n">
        <v>420802</v>
      </c>
      <c r="B49" s="344" t="inlineStr">
        <is>
          <t>CINTURA</t>
        </is>
      </c>
      <c r="C49" s="344" t="inlineStr">
        <is>
          <t>FLARE</t>
        </is>
      </c>
      <c r="D49" s="344" t="n"/>
      <c r="E49" s="344" t="n"/>
      <c r="F49" s="345" t="n">
        <v>1</v>
      </c>
      <c r="G49" s="345" t="n">
        <v>5</v>
      </c>
      <c r="H49" s="345" t="n">
        <v>5</v>
      </c>
      <c r="I49" s="345" t="n">
        <v>3</v>
      </c>
      <c r="J49" s="345" t="n">
        <v>3</v>
      </c>
    </row>
    <row r="50" ht="14.4" customHeight="1">
      <c r="A50" s="343" t="n">
        <v>420200</v>
      </c>
      <c r="B50" s="344" t="inlineStr">
        <is>
          <t>CINTURA</t>
        </is>
      </c>
      <c r="C50" s="344" t="inlineStr">
        <is>
          <t>RECTO</t>
        </is>
      </c>
      <c r="D50" s="344" t="n"/>
      <c r="E50" s="345" t="n"/>
      <c r="F50" s="345" t="n">
        <v>1</v>
      </c>
      <c r="G50" s="345" t="n">
        <v>1</v>
      </c>
      <c r="H50" s="345" t="n"/>
      <c r="I50" s="345" t="n">
        <v>2</v>
      </c>
      <c r="J50" s="345" t="n">
        <v>11</v>
      </c>
    </row>
    <row r="51" ht="14.4" customHeight="1">
      <c r="A51" s="343" t="n">
        <v>421301</v>
      </c>
      <c r="B51" s="344" t="inlineStr">
        <is>
          <t>CINTURA</t>
        </is>
      </c>
      <c r="C51" s="344" t="inlineStr">
        <is>
          <t>OXFORD</t>
        </is>
      </c>
      <c r="D51" s="344" t="n"/>
      <c r="E51" s="345" t="n">
        <v>3</v>
      </c>
      <c r="F51" s="345" t="n"/>
      <c r="G51" s="345" t="n">
        <v>6</v>
      </c>
      <c r="H51" s="345" t="n">
        <v>2</v>
      </c>
      <c r="I51" s="345" t="n">
        <v>4</v>
      </c>
      <c r="J51" s="345" t="n"/>
    </row>
    <row r="52" ht="14.4" customHeight="1">
      <c r="A52" s="343" t="n">
        <v>424300</v>
      </c>
      <c r="B52" s="344" t="inlineStr">
        <is>
          <t>CINTURA</t>
        </is>
      </c>
      <c r="C52" s="344" t="inlineStr">
        <is>
          <t>PITILLO</t>
        </is>
      </c>
      <c r="D52" s="344" t="n"/>
      <c r="E52" s="345" t="n"/>
      <c r="F52" s="345" t="n">
        <v>5</v>
      </c>
      <c r="G52" s="345" t="n">
        <v>2</v>
      </c>
      <c r="H52" s="345" t="n">
        <v>3</v>
      </c>
      <c r="I52" s="345" t="n"/>
      <c r="J52" s="345" t="n">
        <v>6</v>
      </c>
    </row>
    <row r="53" ht="14.4" customHeight="1">
      <c r="A53" s="343" t="n">
        <v>421402</v>
      </c>
      <c r="B53" s="344" t="inlineStr">
        <is>
          <t>CINTURA</t>
        </is>
      </c>
      <c r="C53" s="344" t="inlineStr">
        <is>
          <t>OXFORD</t>
        </is>
      </c>
      <c r="D53" s="344" t="n"/>
      <c r="E53" s="345" t="n"/>
      <c r="F53" s="345" t="n">
        <v>3</v>
      </c>
      <c r="G53" s="345" t="n">
        <v>1</v>
      </c>
      <c r="H53" s="345" t="n">
        <v>4</v>
      </c>
      <c r="I53" s="345" t="n">
        <v>3</v>
      </c>
      <c r="J53" s="345" t="n">
        <v>2</v>
      </c>
    </row>
    <row r="54" ht="14.4" customHeight="1">
      <c r="A54" s="343" t="n">
        <v>425600</v>
      </c>
      <c r="B54" s="344" t="inlineStr">
        <is>
          <t>CINTURA</t>
        </is>
      </c>
      <c r="C54" s="344" t="inlineStr">
        <is>
          <t>PALAZZO</t>
        </is>
      </c>
      <c r="D54" s="344" t="n"/>
      <c r="E54" s="343" t="n">
        <v>2</v>
      </c>
      <c r="F54" s="343" t="n"/>
      <c r="G54" s="343" t="n"/>
      <c r="H54" s="343" t="n"/>
      <c r="I54" s="343" t="n">
        <v>2</v>
      </c>
      <c r="J54" s="343" t="n">
        <v>7</v>
      </c>
    </row>
    <row r="55" ht="14.4" customHeight="1">
      <c r="A55" s="343" t="n">
        <v>423304</v>
      </c>
      <c r="B55" s="344" t="inlineStr">
        <is>
          <t>CINTURA</t>
        </is>
      </c>
      <c r="C55" s="344" t="inlineStr">
        <is>
          <t>TOBILLERO</t>
        </is>
      </c>
      <c r="D55" s="344" t="n"/>
      <c r="E55" s="345" t="n"/>
      <c r="F55" s="345" t="n"/>
      <c r="G55" s="343" t="n"/>
      <c r="H55" s="345" t="n"/>
      <c r="I55" s="345" t="n">
        <v>6</v>
      </c>
      <c r="J55" s="345" t="n">
        <v>2</v>
      </c>
    </row>
    <row r="56" ht="14.4" customHeight="1">
      <c r="A56" s="343" t="n">
        <v>421300</v>
      </c>
      <c r="B56" s="344" t="inlineStr">
        <is>
          <t>CINTURA</t>
        </is>
      </c>
      <c r="C56" s="344" t="inlineStr">
        <is>
          <t>OXFORD</t>
        </is>
      </c>
      <c r="D56" s="344" t="n"/>
      <c r="E56" s="345" t="n">
        <v>2</v>
      </c>
      <c r="F56" s="345" t="n"/>
      <c r="G56" s="345" t="n"/>
      <c r="H56" s="345" t="n">
        <v>4</v>
      </c>
      <c r="I56" s="345" t="n"/>
      <c r="J56" s="345" t="n">
        <v>4</v>
      </c>
    </row>
    <row r="57" ht="14.4" customHeight="1">
      <c r="A57" s="343" t="n">
        <v>424960</v>
      </c>
      <c r="B57" s="344" t="inlineStr">
        <is>
          <t>CINTURA</t>
        </is>
      </c>
      <c r="C57" s="344" t="inlineStr">
        <is>
          <t>PALAZZO</t>
        </is>
      </c>
      <c r="D57" s="344" t="n"/>
      <c r="E57" s="345" t="n">
        <v>1</v>
      </c>
      <c r="F57" s="345" t="n">
        <v>2</v>
      </c>
      <c r="G57" s="343" t="n">
        <v>2</v>
      </c>
      <c r="H57" s="345" t="n">
        <v>2</v>
      </c>
      <c r="I57" s="345" t="n">
        <v>1</v>
      </c>
      <c r="J57" s="345" t="n">
        <v>1</v>
      </c>
    </row>
    <row r="58" ht="14.4" customHeight="1">
      <c r="A58" s="343" t="n">
        <v>421800</v>
      </c>
      <c r="B58" s="344" t="inlineStr">
        <is>
          <t>CINTURA</t>
        </is>
      </c>
      <c r="C58" s="344" t="inlineStr">
        <is>
          <t>FLARE</t>
        </is>
      </c>
      <c r="D58" s="344" t="n"/>
      <c r="E58" s="345" t="n"/>
      <c r="F58" s="345" t="n"/>
      <c r="G58" s="345" t="n">
        <v>3</v>
      </c>
      <c r="H58" s="345" t="n">
        <v>2</v>
      </c>
      <c r="I58" s="345" t="n">
        <v>2</v>
      </c>
      <c r="J58" s="345" t="n">
        <v>1</v>
      </c>
    </row>
    <row r="59" ht="14.4" customHeight="1">
      <c r="A59" s="343" t="n">
        <v>423348</v>
      </c>
      <c r="B59" s="344" t="inlineStr">
        <is>
          <t>CINTURA</t>
        </is>
      </c>
      <c r="C59" s="344" t="inlineStr">
        <is>
          <t>TOBILLERO</t>
        </is>
      </c>
      <c r="D59" s="344" t="n"/>
      <c r="E59" s="345" t="n"/>
      <c r="F59" s="345" t="n">
        <v>2</v>
      </c>
      <c r="G59" s="343" t="n">
        <v>2</v>
      </c>
      <c r="H59" s="345" t="n">
        <v>1</v>
      </c>
      <c r="I59" s="345" t="n">
        <v>3</v>
      </c>
      <c r="J59" s="345" t="n"/>
    </row>
    <row r="60" ht="14.4" customHeight="1">
      <c r="A60" s="343" t="n">
        <v>422601</v>
      </c>
      <c r="B60" s="344" t="inlineStr">
        <is>
          <t>MEDIO</t>
        </is>
      </c>
      <c r="C60" s="344" t="inlineStr">
        <is>
          <t>PITILLO</t>
        </is>
      </c>
      <c r="D60" s="344" t="n"/>
      <c r="E60" s="345" t="n"/>
      <c r="F60" s="345" t="n"/>
      <c r="G60" s="345" t="n"/>
      <c r="H60" s="345" t="n"/>
      <c r="I60" s="345" t="n">
        <v>7</v>
      </c>
      <c r="J60" s="345" t="n"/>
    </row>
    <row r="61" ht="14.4" customHeight="1">
      <c r="A61" s="343" t="n">
        <v>421401</v>
      </c>
      <c r="B61" s="344" t="inlineStr">
        <is>
          <t>CINTURA</t>
        </is>
      </c>
      <c r="C61" s="344" t="inlineStr">
        <is>
          <t>OXFORD</t>
        </is>
      </c>
      <c r="D61" s="344" t="n"/>
      <c r="E61" s="345" t="n"/>
      <c r="F61" s="345" t="n">
        <v>2</v>
      </c>
      <c r="G61" s="345" t="n">
        <v>4</v>
      </c>
      <c r="H61" s="345" t="n"/>
      <c r="I61" s="345" t="n"/>
      <c r="J61" s="345" t="n">
        <v>1</v>
      </c>
    </row>
    <row r="62" ht="14.4" customHeight="1">
      <c r="A62" s="343" t="n">
        <v>421001</v>
      </c>
      <c r="B62" s="344" t="inlineStr">
        <is>
          <t>MEDIO</t>
        </is>
      </c>
      <c r="C62" s="344" t="inlineStr">
        <is>
          <t>RECTO</t>
        </is>
      </c>
      <c r="D62" s="344" t="n"/>
      <c r="E62" s="344" t="n"/>
      <c r="F62" s="344" t="n"/>
      <c r="G62" s="344" t="n">
        <v>2</v>
      </c>
      <c r="H62" s="344" t="n">
        <v>1</v>
      </c>
      <c r="I62" s="344" t="n">
        <v>1</v>
      </c>
      <c r="J62" s="344" t="n">
        <v>2</v>
      </c>
    </row>
    <row r="63" ht="14.4" customHeight="1">
      <c r="A63" s="343" t="n">
        <v>420500</v>
      </c>
      <c r="B63" s="344" t="inlineStr">
        <is>
          <t xml:space="preserve">CINTURA </t>
        </is>
      </c>
      <c r="C63" s="344" t="inlineStr">
        <is>
          <t>OXFORD</t>
        </is>
      </c>
      <c r="D63" s="344" t="n"/>
      <c r="E63" s="343" t="n"/>
      <c r="F63" s="343" t="n">
        <v>1</v>
      </c>
      <c r="G63" s="343" t="n">
        <v>2</v>
      </c>
      <c r="H63" s="345" t="n"/>
      <c r="I63" s="343" t="n">
        <v>2</v>
      </c>
      <c r="J63" s="345" t="n"/>
    </row>
    <row r="64" ht="14.4" customHeight="1">
      <c r="A64" s="343" t="n">
        <v>420402</v>
      </c>
      <c r="B64" s="344" t="inlineStr">
        <is>
          <t>MEDIO</t>
        </is>
      </c>
      <c r="C64" s="344" t="inlineStr">
        <is>
          <t>FLARE</t>
        </is>
      </c>
      <c r="D64" s="344" t="n"/>
      <c r="E64" s="345" t="n"/>
      <c r="F64" s="345" t="n"/>
      <c r="G64" s="345" t="n"/>
      <c r="H64" s="345" t="n"/>
      <c r="I64" s="345" t="n">
        <v>5</v>
      </c>
      <c r="J64" s="345" t="n"/>
    </row>
    <row r="65" ht="14.4" customHeight="1">
      <c r="A65" s="343" t="n">
        <v>423416</v>
      </c>
      <c r="B65" s="344" t="inlineStr">
        <is>
          <t xml:space="preserve">CINTURA </t>
        </is>
      </c>
      <c r="C65" s="344" t="inlineStr">
        <is>
          <t>FLARE</t>
        </is>
      </c>
      <c r="D65" s="344" t="n"/>
      <c r="E65" s="345" t="n">
        <v>1</v>
      </c>
      <c r="F65" s="345" t="n"/>
      <c r="G65" s="345" t="n">
        <v>1</v>
      </c>
      <c r="H65" s="345" t="n"/>
      <c r="I65" s="345" t="n">
        <v>2</v>
      </c>
      <c r="J65" s="345" t="n"/>
    </row>
    <row r="66" ht="14.4" customHeight="1">
      <c r="A66" s="343" t="n">
        <v>422600</v>
      </c>
      <c r="B66" s="344" t="inlineStr">
        <is>
          <t xml:space="preserve">MEDIO </t>
        </is>
      </c>
      <c r="C66" s="344" t="inlineStr">
        <is>
          <t>PITILLO</t>
        </is>
      </c>
      <c r="D66" s="344" t="n"/>
      <c r="E66" s="343" t="n"/>
      <c r="F66" s="343" t="n"/>
      <c r="G66" s="343" t="n"/>
      <c r="H66" s="343" t="n"/>
      <c r="I66" s="343" t="n"/>
      <c r="J66" s="343" t="n">
        <v>3</v>
      </c>
    </row>
    <row r="67" ht="14.4" customHeight="1">
      <c r="A67" s="343" t="n">
        <v>423309</v>
      </c>
      <c r="B67" s="344" t="inlineStr">
        <is>
          <t>CINTURA</t>
        </is>
      </c>
      <c r="C67" s="344" t="inlineStr">
        <is>
          <t>TOBILLERO</t>
        </is>
      </c>
      <c r="D67" s="344" t="n"/>
      <c r="E67" s="345" t="n"/>
      <c r="F67" s="345" t="n">
        <v>1</v>
      </c>
      <c r="G67" s="345" t="n">
        <v>1</v>
      </c>
      <c r="H67" s="345" t="n">
        <v>1</v>
      </c>
      <c r="I67" s="345" t="n"/>
      <c r="J67" s="345" t="n"/>
    </row>
    <row r="68" ht="14.4" customHeight="1">
      <c r="A68" s="343" t="n">
        <v>422400</v>
      </c>
      <c r="B68" s="344" t="inlineStr">
        <is>
          <t>MEDIO</t>
        </is>
      </c>
      <c r="C68" s="344" t="inlineStr">
        <is>
          <t>OXFORD</t>
        </is>
      </c>
      <c r="D68" s="344" t="n"/>
      <c r="E68" s="343" t="n"/>
      <c r="F68" s="343" t="n"/>
      <c r="G68" s="343" t="n"/>
      <c r="H68" s="343" t="n"/>
      <c r="I68" s="343" t="n">
        <v>2</v>
      </c>
      <c r="J68" s="343" t="n"/>
    </row>
    <row r="69" ht="14.4" customHeight="1">
      <c r="A69" s="343" t="n">
        <v>422401</v>
      </c>
      <c r="B69" s="344" t="inlineStr">
        <is>
          <t>MEDIO</t>
        </is>
      </c>
      <c r="C69" s="344" t="inlineStr">
        <is>
          <t>OXFORD</t>
        </is>
      </c>
      <c r="D69" s="344" t="n"/>
      <c r="E69" s="344" t="n"/>
      <c r="F69" s="344" t="n"/>
      <c r="G69" s="344" t="n"/>
      <c r="H69" s="344" t="n"/>
      <c r="I69" s="344" t="n"/>
      <c r="J69" s="344" t="n"/>
    </row>
    <row r="70" ht="14.4" customHeight="1">
      <c r="A70" s="343" t="n">
        <v>423800</v>
      </c>
      <c r="B70" s="344" t="inlineStr">
        <is>
          <t>CINTURA</t>
        </is>
      </c>
      <c r="C70" s="344" t="inlineStr">
        <is>
          <t>PALAZZO</t>
        </is>
      </c>
      <c r="D70" s="344" t="inlineStr">
        <is>
          <t> </t>
        </is>
      </c>
      <c r="E70" s="343" t="n"/>
      <c r="F70" s="343" t="n"/>
      <c r="G70" s="343" t="n"/>
      <c r="H70" s="343" t="n"/>
      <c r="I70" s="343" t="n"/>
      <c r="J70" s="343" t="n"/>
    </row>
    <row r="71" ht="14.4" customHeight="1">
      <c r="A71" s="343" t="n">
        <v>424200</v>
      </c>
      <c r="B71" s="344" t="inlineStr">
        <is>
          <t>CINTURA</t>
        </is>
      </c>
      <c r="C71" s="344" t="inlineStr">
        <is>
          <t>PALAZZO</t>
        </is>
      </c>
      <c r="D71" s="344" t="n"/>
      <c r="E71" s="343" t="n"/>
      <c r="F71" s="343" t="n">
        <v>1</v>
      </c>
      <c r="G71" s="343" t="n"/>
      <c r="H71" s="343" t="n">
        <v>9</v>
      </c>
      <c r="I71" s="343" t="n">
        <v>1</v>
      </c>
      <c r="J71" s="343" t="n">
        <v>3</v>
      </c>
    </row>
    <row r="72" ht="14.4" customHeight="1">
      <c r="A72" s="343" t="n">
        <v>423409</v>
      </c>
      <c r="B72" s="344" t="inlineStr">
        <is>
          <t xml:space="preserve">CINTURA </t>
        </is>
      </c>
      <c r="C72" s="344" t="inlineStr">
        <is>
          <t>FLARE</t>
        </is>
      </c>
      <c r="D72" s="344" t="n"/>
      <c r="E72" s="345" t="n"/>
      <c r="F72" s="345" t="n"/>
      <c r="G72" s="345" t="n"/>
      <c r="H72" s="345" t="n"/>
      <c r="I72" s="345" t="n"/>
      <c r="J72" s="345" t="n"/>
    </row>
    <row r="73" ht="14.4" customHeight="1">
      <c r="A73" s="343" t="n">
        <v>423404</v>
      </c>
      <c r="B73" s="344" t="inlineStr">
        <is>
          <t>CINTURA</t>
        </is>
      </c>
      <c r="C73" s="344" t="inlineStr">
        <is>
          <t>FLARE</t>
        </is>
      </c>
      <c r="D73" s="344" t="n"/>
      <c r="E73" s="345" t="n"/>
      <c r="F73" s="345" t="n"/>
      <c r="G73" s="345" t="n"/>
      <c r="H73" s="345" t="n"/>
      <c r="I73" s="345" t="n"/>
      <c r="J73" s="345" t="n"/>
    </row>
    <row r="74" ht="14.4" customHeight="1">
      <c r="A74" s="343" t="n">
        <v>420801</v>
      </c>
      <c r="B74" s="344" t="inlineStr">
        <is>
          <t>CINTURA</t>
        </is>
      </c>
      <c r="C74" s="344" t="inlineStr">
        <is>
          <t>FLARE</t>
        </is>
      </c>
      <c r="D74" s="344" t="n"/>
      <c r="E74" s="344" t="n"/>
      <c r="F74" s="343" t="n"/>
      <c r="G74" s="343" t="n"/>
      <c r="H74" s="343" t="n"/>
      <c r="I74" s="343" t="n"/>
      <c r="J74" s="345" t="n"/>
    </row>
    <row r="75" ht="14.4" customHeight="1">
      <c r="A75" s="343" t="n">
        <v>420160</v>
      </c>
      <c r="B75" s="344" t="inlineStr">
        <is>
          <t xml:space="preserve">CINTURA </t>
        </is>
      </c>
      <c r="C75" s="344" t="inlineStr">
        <is>
          <t>PITILLO</t>
        </is>
      </c>
      <c r="D75" s="344" t="inlineStr">
        <is>
          <t>OSCURO</t>
        </is>
      </c>
      <c r="E75" s="345" t="n"/>
      <c r="F75" s="345" t="n"/>
      <c r="G75" s="345" t="n"/>
      <c r="H75" s="345" t="n"/>
      <c r="I75" s="345" t="n"/>
      <c r="J75" s="34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Hoja2">
    <outlinePr summaryBelow="1" summaryRight="1"/>
    <pageSetUpPr fitToPage="1"/>
  </sheetPr>
  <dimension ref="A1:R440"/>
  <sheetViews>
    <sheetView showGridLines="0" topLeftCell="A412" zoomScaleNormal="100" workbookViewId="0">
      <selection activeCell="C436" sqref="C436"/>
    </sheetView>
  </sheetViews>
  <sheetFormatPr baseColWidth="10" defaultColWidth="11.44140625" defaultRowHeight="15.6"/>
  <cols>
    <col width="14.21875" bestFit="1" customWidth="1" style="239" min="1" max="1"/>
    <col width="13.44140625" bestFit="1" customWidth="1" style="315" min="2" max="2"/>
    <col width="78.44140625" customWidth="1" style="46" min="3" max="3"/>
    <col width="25" customWidth="1" style="46" min="4" max="4"/>
    <col width="16" customWidth="1" style="46" min="5" max="5"/>
    <col width="9.6640625" customWidth="1" style="47" min="6" max="6"/>
    <col width="11.44140625" customWidth="1" style="46" min="7" max="7"/>
    <col width="19.77734375" customWidth="1" style="46" min="8" max="8"/>
    <col width="40.33203125" bestFit="1" customWidth="1" style="46" min="9" max="9"/>
    <col width="11.44140625" customWidth="1" style="46" min="10" max="14"/>
    <col width="19.5546875" customWidth="1" style="46" min="15" max="15"/>
    <col width="31.5546875" customWidth="1" style="46" min="16" max="16"/>
    <col width="11.44140625" customWidth="1" style="46" min="17" max="16384"/>
  </cols>
  <sheetData>
    <row r="1" ht="21.6" customFormat="1" customHeight="1" s="138">
      <c r="A1" s="240" t="inlineStr">
        <is>
          <t>ARTICULO</t>
        </is>
      </c>
      <c r="B1" s="240" t="inlineStr">
        <is>
          <t>CODIGO</t>
        </is>
      </c>
      <c r="C1" s="145" t="inlineStr">
        <is>
          <t>DESCRIPCIÓN</t>
        </is>
      </c>
      <c r="D1" s="145" t="inlineStr">
        <is>
          <t>TIRO</t>
        </is>
      </c>
      <c r="E1" s="146" t="inlineStr">
        <is>
          <t>BOTA</t>
        </is>
      </c>
      <c r="F1" s="145" t="inlineStr">
        <is>
          <t>PRECIO</t>
        </is>
      </c>
    </row>
    <row r="2" ht="19.2" customHeight="1">
      <c r="A2" s="241" t="n">
        <v>3801</v>
      </c>
      <c r="B2" s="241" t="n">
        <v>3801</v>
      </c>
      <c r="C2" s="147" t="inlineStr">
        <is>
          <t xml:space="preserve">Pretina revés, doble bolsillo relojero, cierre bota </t>
        </is>
      </c>
      <c r="D2" s="139" t="inlineStr">
        <is>
          <t>Cintura</t>
        </is>
      </c>
      <c r="E2" s="139" t="inlineStr">
        <is>
          <t>Tobillero</t>
        </is>
      </c>
      <c r="F2" s="140" t="n">
        <v>24990</v>
      </c>
    </row>
    <row r="3" ht="19.2" customHeight="1">
      <c r="A3" s="241" t="n">
        <v>3802</v>
      </c>
      <c r="B3" s="241" t="n">
        <v>3802</v>
      </c>
      <c r="C3" s="147" t="inlineStr">
        <is>
          <t xml:space="preserve">Smart Denim pinza costado sin basta </t>
        </is>
      </c>
      <c r="D3" s="139" t="inlineStr">
        <is>
          <t>Cintura</t>
        </is>
      </c>
      <c r="E3" s="139" t="inlineStr">
        <is>
          <t>Oxford</t>
        </is>
      </c>
      <c r="F3" s="140" t="n">
        <v>25990</v>
      </c>
    </row>
    <row r="4" ht="19.2" customHeight="1">
      <c r="A4" s="241" t="n">
        <v>3818</v>
      </c>
      <c r="B4" s="241" t="n">
        <v>3818</v>
      </c>
      <c r="C4" s="147" t="inlineStr">
        <is>
          <t>Marengo con roturas láser</t>
        </is>
      </c>
      <c r="D4" s="139" t="inlineStr">
        <is>
          <t>Cintura</t>
        </is>
      </c>
      <c r="E4" s="139" t="inlineStr">
        <is>
          <t>Recto</t>
        </is>
      </c>
      <c r="F4" s="140" t="n">
        <v>24990</v>
      </c>
    </row>
    <row r="5" ht="19.2" customHeight="1">
      <c r="A5" s="241" t="inlineStr">
        <is>
          <t>3821-00</t>
        </is>
      </c>
      <c r="B5" s="241" t="inlineStr">
        <is>
          <t>3821-00</t>
        </is>
      </c>
      <c r="C5" s="147" t="inlineStr">
        <is>
          <t xml:space="preserve">Imprentado biodesgastado </t>
        </is>
      </c>
      <c r="D5" s="139" t="inlineStr">
        <is>
          <t>Medio</t>
        </is>
      </c>
      <c r="E5" s="139" t="inlineStr">
        <is>
          <t>Oxford</t>
        </is>
      </c>
      <c r="F5" s="140" t="n">
        <v>24990</v>
      </c>
    </row>
    <row r="6" ht="19.2" customHeight="1">
      <c r="A6" s="241" t="inlineStr">
        <is>
          <t>3821-01</t>
        </is>
      </c>
      <c r="B6" s="241" t="inlineStr">
        <is>
          <t>3821-01</t>
        </is>
      </c>
      <c r="C6" s="147" t="inlineStr">
        <is>
          <t>Bolsillo delantero, costura ancha, Imprentado ox.</t>
        </is>
      </c>
      <c r="D6" s="139" t="inlineStr">
        <is>
          <t>Medio</t>
        </is>
      </c>
      <c r="E6" s="139" t="inlineStr">
        <is>
          <t>Oxford</t>
        </is>
      </c>
      <c r="F6" s="140" t="n">
        <v>24990</v>
      </c>
    </row>
    <row r="7" ht="19.2" customHeight="1">
      <c r="A7" s="241" t="n">
        <v>3826</v>
      </c>
      <c r="B7" s="241" t="n">
        <v>3826</v>
      </c>
      <c r="C7" s="147" t="inlineStr">
        <is>
          <t>Vestido negro con cinturón</t>
        </is>
      </c>
      <c r="D7" s="141" t="inlineStr">
        <is>
          <t>Vestido</t>
        </is>
      </c>
      <c r="E7" s="139" t="inlineStr">
        <is>
          <t>Muslo</t>
        </is>
      </c>
      <c r="F7" s="140" t="n">
        <v>28990</v>
      </c>
    </row>
    <row r="8" ht="19.2" customHeight="1">
      <c r="A8" s="241" t="inlineStr">
        <is>
          <t>3832-09</t>
        </is>
      </c>
      <c r="B8" s="241" t="inlineStr">
        <is>
          <t>3832-09</t>
        </is>
      </c>
      <c r="C8" s="147" t="inlineStr">
        <is>
          <t>Verde con pretina desflecada</t>
        </is>
      </c>
      <c r="D8" s="139" t="inlineStr">
        <is>
          <t xml:space="preserve">Cintura </t>
        </is>
      </c>
      <c r="E8" s="139" t="inlineStr">
        <is>
          <t>Palazzo</t>
        </is>
      </c>
      <c r="F8" s="140" t="n">
        <v>26990</v>
      </c>
    </row>
    <row r="9" ht="19.2" customHeight="1">
      <c r="A9" s="241" t="n">
        <v>3834</v>
      </c>
      <c r="B9" s="241" t="n">
        <v>3834</v>
      </c>
      <c r="C9" s="147" t="inlineStr">
        <is>
          <t>Clásico 5 bolsillos, gris con repaso costura</t>
        </is>
      </c>
      <c r="D9" s="139" t="inlineStr">
        <is>
          <t>Cintura</t>
        </is>
      </c>
      <c r="E9" s="139" t="inlineStr">
        <is>
          <t>Palazzo</t>
        </is>
      </c>
      <c r="F9" s="140" t="n">
        <v>26990</v>
      </c>
    </row>
    <row r="10" ht="19.2" customHeight="1">
      <c r="A10" s="242" t="n">
        <v>3837</v>
      </c>
      <c r="B10" s="242" t="n">
        <v>3837</v>
      </c>
      <c r="C10" s="147" t="inlineStr">
        <is>
          <t>Cargo negro Eco Cuero</t>
        </is>
      </c>
      <c r="D10" s="139" t="inlineStr">
        <is>
          <t>Cintura</t>
        </is>
      </c>
      <c r="E10" s="139" t="inlineStr">
        <is>
          <t>Recto</t>
        </is>
      </c>
      <c r="F10" s="140" t="n">
        <v>26990</v>
      </c>
    </row>
    <row r="11" ht="19.2" customHeight="1">
      <c r="A11" s="242" t="n">
        <v>3840</v>
      </c>
      <c r="B11" s="242" t="n">
        <v>3840</v>
      </c>
      <c r="C11" s="147" t="inlineStr">
        <is>
          <t>Clásico gris gravillado, bolsillos traseros curvos</t>
        </is>
      </c>
      <c r="D11" s="139" t="inlineStr">
        <is>
          <t xml:space="preserve">Cintura </t>
        </is>
      </c>
      <c r="E11" s="139" t="inlineStr">
        <is>
          <t>Flare</t>
        </is>
      </c>
      <c r="F11" s="140" t="n">
        <v>25990</v>
      </c>
    </row>
    <row r="12" ht="19.2" customHeight="1">
      <c r="A12" s="241" t="inlineStr">
        <is>
          <t>3846-04</t>
        </is>
      </c>
      <c r="B12" s="241" t="inlineStr">
        <is>
          <t>3846-04</t>
        </is>
      </c>
      <c r="C12" s="147" t="inlineStr">
        <is>
          <t>Cargo 4 bolsillos color chocolate</t>
        </is>
      </c>
      <c r="D12" s="139" t="inlineStr">
        <is>
          <t>Medio</t>
        </is>
      </c>
      <c r="E12" s="139" t="inlineStr">
        <is>
          <t>Palazzo</t>
        </is>
      </c>
      <c r="F12" s="140" t="n">
        <v>26990</v>
      </c>
    </row>
    <row r="13" ht="19.2" customHeight="1">
      <c r="A13" s="241" t="inlineStr">
        <is>
          <t>3846-06</t>
        </is>
      </c>
      <c r="B13" s="241" t="inlineStr">
        <is>
          <t>3846-06</t>
        </is>
      </c>
      <c r="C13" s="147" t="inlineStr">
        <is>
          <t>Cargo 4 bolsillos teñido orgánico con nueces</t>
        </is>
      </c>
      <c r="D13" s="139" t="inlineStr">
        <is>
          <t>Medio</t>
        </is>
      </c>
      <c r="E13" s="139" t="inlineStr">
        <is>
          <t>Palazzo</t>
        </is>
      </c>
      <c r="F13" s="140" t="n">
        <v>26990</v>
      </c>
    </row>
    <row r="14" ht="19.2" customHeight="1">
      <c r="A14" s="241" t="inlineStr">
        <is>
          <t>3846-09</t>
        </is>
      </c>
      <c r="B14" s="241" t="inlineStr">
        <is>
          <t>3846-09</t>
        </is>
      </c>
      <c r="C14" s="147" t="inlineStr">
        <is>
          <t>Cargo 4 bolsillos color Verde Oliva</t>
        </is>
      </c>
      <c r="D14" s="139" t="inlineStr">
        <is>
          <t>Medio</t>
        </is>
      </c>
      <c r="E14" s="139" t="inlineStr">
        <is>
          <t>Palazzo</t>
        </is>
      </c>
      <c r="F14" s="140" t="n">
        <v>26990</v>
      </c>
    </row>
    <row r="15" ht="19.2" customHeight="1">
      <c r="A15" s="241" t="inlineStr">
        <is>
          <t>3846-38</t>
        </is>
      </c>
      <c r="B15" s="241" t="inlineStr">
        <is>
          <t>3846-38</t>
        </is>
      </c>
      <c r="C15" s="147" t="inlineStr">
        <is>
          <t>Cargo 4 bolsillos color Ostra</t>
        </is>
      </c>
      <c r="D15" s="139" t="inlineStr">
        <is>
          <t>Medio</t>
        </is>
      </c>
      <c r="E15" s="139" t="inlineStr">
        <is>
          <t>Palazzo</t>
        </is>
      </c>
      <c r="F15" s="140" t="n">
        <v>26990</v>
      </c>
    </row>
    <row r="16" ht="19.2" customHeight="1">
      <c r="A16" s="241" t="inlineStr">
        <is>
          <t>3846-71</t>
        </is>
      </c>
      <c r="B16" s="241" t="inlineStr">
        <is>
          <t>3846-71</t>
        </is>
      </c>
      <c r="C16" s="147" t="inlineStr">
        <is>
          <t xml:space="preserve">Cargo 4 bolsillos color Terracota </t>
        </is>
      </c>
      <c r="D16" s="139" t="inlineStr">
        <is>
          <t>Medio</t>
        </is>
      </c>
      <c r="E16" s="139" t="inlineStr">
        <is>
          <t>Palazzo</t>
        </is>
      </c>
      <c r="F16" s="140" t="n">
        <v>26990</v>
      </c>
    </row>
    <row r="17" ht="19.2" customHeight="1">
      <c r="A17" s="241" t="n">
        <v>3849</v>
      </c>
      <c r="B17" s="241" t="n">
        <v>3849</v>
      </c>
      <c r="C17" s="147" t="inlineStr">
        <is>
          <t>Clásico</t>
        </is>
      </c>
      <c r="D17" s="139" t="inlineStr">
        <is>
          <t>Cintura</t>
        </is>
      </c>
      <c r="E17" s="139" t="inlineStr">
        <is>
          <t>Pitillo</t>
        </is>
      </c>
      <c r="F17" s="140" t="n">
        <v>24990</v>
      </c>
    </row>
    <row r="18" ht="19.2" customHeight="1">
      <c r="A18" s="241" t="inlineStr">
        <is>
          <t>3853-04</t>
        </is>
      </c>
      <c r="B18" s="241" t="inlineStr">
        <is>
          <t>3853-04</t>
        </is>
      </c>
      <c r="C18" s="147" t="inlineStr">
        <is>
          <t>Cargo/cinturón chocolate hilo al tono</t>
        </is>
      </c>
      <c r="D18" s="139" t="inlineStr">
        <is>
          <t>Cintura</t>
        </is>
      </c>
      <c r="E18" s="139" t="inlineStr">
        <is>
          <t>Oxford</t>
        </is>
      </c>
      <c r="F18" s="140" t="n">
        <v>26990</v>
      </c>
    </row>
    <row r="19" ht="19.2" customHeight="1">
      <c r="A19" s="241" t="n">
        <v>3851</v>
      </c>
      <c r="B19" s="241" t="n">
        <v>3851</v>
      </c>
      <c r="C19" s="147" t="inlineStr">
        <is>
          <t>Pieza lateral</t>
        </is>
      </c>
      <c r="D19" s="139" t="inlineStr">
        <is>
          <t>Cintura</t>
        </is>
      </c>
      <c r="E19" s="139" t="inlineStr">
        <is>
          <t>Palazzo</t>
        </is>
      </c>
      <c r="F19" s="140" t="n">
        <v>26990</v>
      </c>
    </row>
    <row r="20" ht="19.2" customHeight="1">
      <c r="A20" s="241" t="n">
        <v>3857</v>
      </c>
      <c r="B20" s="241" t="n">
        <v>3857</v>
      </c>
      <c r="C20" s="147" t="inlineStr">
        <is>
          <t xml:space="preserve">Azúl focalizado tenue, pinzas delanteras y traseras </t>
        </is>
      </c>
      <c r="D20" s="139" t="inlineStr">
        <is>
          <t>Cintura</t>
        </is>
      </c>
      <c r="E20" s="139" t="inlineStr">
        <is>
          <t>Pitillo</t>
        </is>
      </c>
      <c r="F20" s="140" t="n">
        <v>24990</v>
      </c>
    </row>
    <row r="21" ht="19.2" customHeight="1">
      <c r="A21" s="241" t="n">
        <v>3858</v>
      </c>
      <c r="B21" s="241" t="n">
        <v>3858</v>
      </c>
      <c r="C21" s="147" t="inlineStr">
        <is>
          <t>Wide Leg marengo</t>
        </is>
      </c>
      <c r="D21" s="139" t="inlineStr">
        <is>
          <t>Cintura</t>
        </is>
      </c>
      <c r="E21" s="139" t="inlineStr">
        <is>
          <t>Recto/ Cargo</t>
        </is>
      </c>
      <c r="F21" s="140" t="n">
        <v>26990</v>
      </c>
    </row>
    <row r="22" ht="19.2" customHeight="1">
      <c r="A22" s="241" t="n">
        <v>3859</v>
      </c>
      <c r="B22" s="241" t="n">
        <v>3859</v>
      </c>
      <c r="C22" s="147" t="inlineStr">
        <is>
          <t>Casaca oversize, bordado, gravillado</t>
        </is>
      </c>
      <c r="D22" s="142" t="inlineStr">
        <is>
          <t>Casaca</t>
        </is>
      </c>
      <c r="E22" s="139" t="n"/>
      <c r="F22" s="140" t="n">
        <v>25990</v>
      </c>
    </row>
    <row r="23" ht="19.2" customHeight="1">
      <c r="A23" s="241" t="n">
        <v>3860</v>
      </c>
      <c r="B23" s="241" t="n">
        <v>3860</v>
      </c>
      <c r="C23" s="147" t="inlineStr">
        <is>
          <t>Corte  diagonal en pretina</t>
        </is>
      </c>
      <c r="D23" s="139" t="inlineStr">
        <is>
          <t>Medio</t>
        </is>
      </c>
      <c r="E23" s="139" t="inlineStr">
        <is>
          <t>Tobillero</t>
        </is>
      </c>
      <c r="F23" s="140" t="n">
        <v>24990</v>
      </c>
    </row>
    <row r="24" ht="19.2" customHeight="1">
      <c r="A24" s="241" t="n">
        <v>3861</v>
      </c>
      <c r="B24" s="241" t="n">
        <v>3861</v>
      </c>
      <c r="C24" s="147" t="inlineStr">
        <is>
          <t>HIGH WAIST sin pinza</t>
        </is>
      </c>
      <c r="D24" s="139" t="inlineStr">
        <is>
          <t>Cintura</t>
        </is>
      </c>
      <c r="E24" s="139" t="inlineStr">
        <is>
          <t>Recto</t>
        </is>
      </c>
      <c r="F24" s="140" t="n">
        <v>24990</v>
      </c>
    </row>
    <row r="25" ht="19.2" customHeight="1">
      <c r="A25" s="241" t="inlineStr">
        <is>
          <t>3862-00</t>
        </is>
      </c>
      <c r="B25" s="241" t="inlineStr">
        <is>
          <t>3862-00</t>
        </is>
      </c>
      <c r="C25" s="147" t="inlineStr">
        <is>
          <t>Clásico color negro bolsillos traseros ovalados</t>
        </is>
      </c>
      <c r="D25" s="139" t="inlineStr">
        <is>
          <t>Medio</t>
        </is>
      </c>
      <c r="E25" s="139" t="inlineStr">
        <is>
          <t>Recto</t>
        </is>
      </c>
      <c r="F25" s="140" t="n">
        <v>24990</v>
      </c>
    </row>
    <row r="26" ht="19.2" customHeight="1">
      <c r="A26" s="241" t="inlineStr">
        <is>
          <t>3862-01</t>
        </is>
      </c>
      <c r="B26" s="241" t="inlineStr">
        <is>
          <t>3862-01</t>
        </is>
      </c>
      <c r="C26" s="147" t="inlineStr">
        <is>
          <t>Clásico Gris focalizado bolsillos traseros ovalados</t>
        </is>
      </c>
      <c r="D26" s="139" t="inlineStr">
        <is>
          <t>Medio</t>
        </is>
      </c>
      <c r="E26" s="139" t="inlineStr">
        <is>
          <t>Recto</t>
        </is>
      </c>
      <c r="F26" s="140" t="n">
        <v>24990</v>
      </c>
    </row>
    <row r="27" ht="19.2" customHeight="1">
      <c r="A27" s="241" t="n">
        <v>3865</v>
      </c>
      <c r="B27" s="241" t="n">
        <v>3865</v>
      </c>
      <c r="C27" s="147" t="inlineStr">
        <is>
          <t>Push in push up azúl focalizado</t>
        </is>
      </c>
      <c r="D27" s="139" t="inlineStr">
        <is>
          <t>Cintura</t>
        </is>
      </c>
      <c r="E27" s="139" t="inlineStr">
        <is>
          <t>Flare</t>
        </is>
      </c>
      <c r="F27" s="140" t="n">
        <v>25990</v>
      </c>
    </row>
    <row r="28" ht="19.2" customHeight="1">
      <c r="A28" s="241" t="n">
        <v>3869</v>
      </c>
      <c r="B28" s="241" t="n">
        <v>3869</v>
      </c>
      <c r="C28" s="147" t="inlineStr">
        <is>
          <t>Negro pestaña bolsillo delantero</t>
        </is>
      </c>
      <c r="D28" s="139" t="inlineStr">
        <is>
          <t>Cintura</t>
        </is>
      </c>
      <c r="E28" s="139" t="inlineStr">
        <is>
          <t>Flare</t>
        </is>
      </c>
      <c r="F28" s="140" t="n">
        <v>25990</v>
      </c>
    </row>
    <row r="29" ht="19.2" customHeight="1">
      <c r="A29" s="241" t="n">
        <v>3870</v>
      </c>
      <c r="B29" s="241" t="n">
        <v>3870</v>
      </c>
      <c r="C29" s="147" t="inlineStr">
        <is>
          <t>Casaca oversize con tapetas, gravillado</t>
        </is>
      </c>
      <c r="D29" s="142" t="inlineStr">
        <is>
          <t>Casaca</t>
        </is>
      </c>
      <c r="E29" s="139" t="n"/>
      <c r="F29" s="140" t="n">
        <v>26990</v>
      </c>
    </row>
    <row r="30" ht="19.2" customHeight="1">
      <c r="A30" s="241" t="inlineStr">
        <is>
          <t>3871-00</t>
        </is>
      </c>
      <c r="B30" s="241" t="inlineStr">
        <is>
          <t>3871-00</t>
        </is>
      </c>
      <c r="C30" s="147" t="inlineStr">
        <is>
          <t>Pretina ancha con doble botón Bio Medio</t>
        </is>
      </c>
      <c r="D30" s="139" t="inlineStr">
        <is>
          <t>Cintura</t>
        </is>
      </c>
      <c r="E30" s="139" t="inlineStr">
        <is>
          <t>Pitillo</t>
        </is>
      </c>
      <c r="F30" s="140" t="n">
        <v>24990</v>
      </c>
    </row>
    <row r="31" ht="19.2" customHeight="1">
      <c r="A31" s="241" t="inlineStr">
        <is>
          <t>3871-01</t>
        </is>
      </c>
      <c r="B31" s="241" t="inlineStr">
        <is>
          <t>3871-01</t>
        </is>
      </c>
      <c r="C31" s="147" t="inlineStr">
        <is>
          <t>Pretina ancha c/doble botón, focalizado oxidado</t>
        </is>
      </c>
      <c r="D31" s="139" t="inlineStr">
        <is>
          <t>Cintura</t>
        </is>
      </c>
      <c r="E31" s="139" t="inlineStr">
        <is>
          <t>Pitillo</t>
        </is>
      </c>
      <c r="F31" s="140" t="n">
        <v>24990</v>
      </c>
    </row>
    <row r="32" ht="19.2" customHeight="1">
      <c r="A32" s="241" t="n">
        <v>3877</v>
      </c>
      <c r="B32" s="241" t="n">
        <v>3877</v>
      </c>
      <c r="C32" s="147" t="inlineStr">
        <is>
          <t>Negro  con aplicación Lumen</t>
        </is>
      </c>
      <c r="D32" s="139" t="inlineStr">
        <is>
          <t>Cintura</t>
        </is>
      </c>
      <c r="E32" s="139" t="inlineStr">
        <is>
          <t>Pitillo</t>
        </is>
      </c>
      <c r="F32" s="140" t="n">
        <v>24990</v>
      </c>
    </row>
    <row r="33" ht="19.2" customHeight="1">
      <c r="A33" s="241" t="n">
        <v>3878</v>
      </c>
      <c r="B33" s="241" t="n">
        <v>3878</v>
      </c>
      <c r="C33" s="147" t="inlineStr">
        <is>
          <t>Pretina desflecada sin basta desflecada</t>
        </is>
      </c>
      <c r="D33" s="139" t="inlineStr">
        <is>
          <t>Cintura</t>
        </is>
      </c>
      <c r="E33" s="139" t="inlineStr">
        <is>
          <t>Palazzo</t>
        </is>
      </c>
      <c r="F33" s="140" t="n">
        <v>26990</v>
      </c>
    </row>
    <row r="34" ht="19.2" customHeight="1">
      <c r="A34" s="241" t="n">
        <v>3879</v>
      </c>
      <c r="B34" s="241" t="n">
        <v>3879</v>
      </c>
      <c r="C34" s="147" t="inlineStr">
        <is>
          <t xml:space="preserve">Tajali en bota, pieza en altura bigotes </t>
        </is>
      </c>
      <c r="D34" s="139" t="inlineStr">
        <is>
          <t>Medio</t>
        </is>
      </c>
      <c r="E34" s="139" t="inlineStr">
        <is>
          <t>Tobillero</t>
        </is>
      </c>
      <c r="F34" s="140" t="n">
        <v>24990</v>
      </c>
    </row>
    <row r="35" ht="19.2" customHeight="1">
      <c r="A35" s="241" t="n">
        <v>3880</v>
      </c>
      <c r="B35" s="241" t="n">
        <v>3880</v>
      </c>
      <c r="C35" s="147" t="inlineStr">
        <is>
          <t xml:space="preserve">Smart Denim roturas delanteras </t>
        </is>
      </c>
      <c r="D35" s="139" t="inlineStr">
        <is>
          <t>Cintura</t>
        </is>
      </c>
      <c r="E35" s="139" t="inlineStr">
        <is>
          <t>Tobillero</t>
        </is>
      </c>
      <c r="F35" s="140" t="n">
        <v>24990</v>
      </c>
    </row>
    <row r="36" ht="19.2" customHeight="1">
      <c r="A36" s="243" t="inlineStr">
        <is>
          <t>3882-00</t>
        </is>
      </c>
      <c r="B36" s="243" t="inlineStr">
        <is>
          <t>3882-00</t>
        </is>
      </c>
      <c r="C36" s="147" t="inlineStr">
        <is>
          <t>Marengo gravillado 2 pasadores, pinza lateral</t>
        </is>
      </c>
      <c r="D36" s="140" t="inlineStr">
        <is>
          <t xml:space="preserve">Cintura </t>
        </is>
      </c>
      <c r="E36" s="139" t="inlineStr">
        <is>
          <t>Recto</t>
        </is>
      </c>
      <c r="F36" s="140" t="n">
        <v>24990</v>
      </c>
    </row>
    <row r="37" ht="19.2" customHeight="1">
      <c r="A37" s="243" t="inlineStr">
        <is>
          <t>3882-01</t>
        </is>
      </c>
      <c r="B37" s="243" t="inlineStr">
        <is>
          <t>3882-01</t>
        </is>
      </c>
      <c r="C37" s="147" t="inlineStr">
        <is>
          <t>Negro 2 pasadores, pinza lateral</t>
        </is>
      </c>
      <c r="D37" s="140" t="inlineStr">
        <is>
          <t xml:space="preserve">Cintura </t>
        </is>
      </c>
      <c r="E37" s="139" t="inlineStr">
        <is>
          <t>Recto</t>
        </is>
      </c>
      <c r="F37" s="140" t="n">
        <v>24990</v>
      </c>
    </row>
    <row r="38" ht="19.2" customHeight="1">
      <c r="A38" s="242" t="n">
        <v>3883</v>
      </c>
      <c r="B38" s="242" t="n">
        <v>3883</v>
      </c>
      <c r="C38" s="147" t="inlineStr">
        <is>
          <t>Clásico 5 bolsillos bolsillo trasero destroyed</t>
        </is>
      </c>
      <c r="D38" s="140" t="inlineStr">
        <is>
          <t>Cintura</t>
        </is>
      </c>
      <c r="E38" s="139" t="inlineStr">
        <is>
          <t>Recto</t>
        </is>
      </c>
      <c r="F38" s="140" t="n">
        <v>24990</v>
      </c>
    </row>
    <row r="39" ht="19.2" customHeight="1">
      <c r="A39" s="244" t="n">
        <v>3886</v>
      </c>
      <c r="B39" s="244" t="n">
        <v>3886</v>
      </c>
      <c r="C39" s="147" t="inlineStr">
        <is>
          <t xml:space="preserve">Wide Leg  azúl focalizado tenue </t>
        </is>
      </c>
      <c r="D39" s="140" t="inlineStr">
        <is>
          <t xml:space="preserve">Cintura </t>
        </is>
      </c>
      <c r="E39" s="140" t="inlineStr">
        <is>
          <t>Palazzo</t>
        </is>
      </c>
      <c r="F39" s="140" t="n">
        <v>26990</v>
      </c>
    </row>
    <row r="40" ht="19.2" customHeight="1">
      <c r="A40" s="242" t="n">
        <v>3888</v>
      </c>
      <c r="B40" s="242" t="n">
        <v>3888</v>
      </c>
      <c r="C40" s="147" t="inlineStr">
        <is>
          <t xml:space="preserve">Cargo azúl, con bolsillos carpinteros </t>
        </is>
      </c>
      <c r="D40" s="140" t="inlineStr">
        <is>
          <t xml:space="preserve">Cintura </t>
        </is>
      </c>
      <c r="E40" s="139" t="inlineStr">
        <is>
          <t>Recto</t>
        </is>
      </c>
      <c r="F40" s="140" t="n">
        <v>26990</v>
      </c>
    </row>
    <row r="41" ht="19.2" customHeight="1">
      <c r="A41" s="242" t="n">
        <v>3889</v>
      </c>
      <c r="B41" s="242" t="n">
        <v>3889</v>
      </c>
      <c r="C41" s="147" t="inlineStr">
        <is>
          <t>Azúl focalizado 2 pasadores atraque V</t>
        </is>
      </c>
      <c r="D41" s="140" t="inlineStr">
        <is>
          <t xml:space="preserve">Cintura </t>
        </is>
      </c>
      <c r="E41" s="139" t="inlineStr">
        <is>
          <t>Oxford</t>
        </is>
      </c>
      <c r="F41" s="140" t="n">
        <v>25990</v>
      </c>
    </row>
    <row r="42" ht="19.2" customHeight="1">
      <c r="A42" s="242" t="n">
        <v>3891</v>
      </c>
      <c r="B42" s="242" t="n">
        <v>3891</v>
      </c>
      <c r="C42" s="147" t="inlineStr">
        <is>
          <t xml:space="preserve">Cargo 4 bolsillos,  Bolsillo Argentino </t>
        </is>
      </c>
      <c r="D42" s="140" t="inlineStr">
        <is>
          <t xml:space="preserve">Cintura </t>
        </is>
      </c>
      <c r="E42" s="140" t="inlineStr">
        <is>
          <t>Flare</t>
        </is>
      </c>
      <c r="F42" s="140" t="n">
        <v>26990</v>
      </c>
    </row>
    <row r="43" ht="19.2" customHeight="1">
      <c r="A43" s="242" t="inlineStr">
        <is>
          <t>3892-00</t>
        </is>
      </c>
      <c r="B43" s="242" t="inlineStr">
        <is>
          <t>3892-00</t>
        </is>
      </c>
      <c r="C43" s="147" t="inlineStr">
        <is>
          <t>Cargo 4 bolsillos Gravillado celeste</t>
        </is>
      </c>
      <c r="D43" s="140" t="inlineStr">
        <is>
          <t xml:space="preserve">Cintura </t>
        </is>
      </c>
      <c r="E43" s="139" t="inlineStr">
        <is>
          <t>Recto</t>
        </is>
      </c>
      <c r="F43" s="140" t="n">
        <v>26990</v>
      </c>
    </row>
    <row r="44" ht="19.2" customHeight="1">
      <c r="A44" s="242" t="inlineStr">
        <is>
          <t>3892-01</t>
        </is>
      </c>
      <c r="B44" s="242" t="inlineStr">
        <is>
          <t>3892-01</t>
        </is>
      </c>
      <c r="C44" s="147" t="inlineStr">
        <is>
          <t>Cargo 4 bolsillos Bio Focalizado azúl</t>
        </is>
      </c>
      <c r="D44" s="140" t="inlineStr">
        <is>
          <t xml:space="preserve">Cintura </t>
        </is>
      </c>
      <c r="E44" s="139" t="inlineStr">
        <is>
          <t>Recto</t>
        </is>
      </c>
      <c r="F44" s="140" t="n">
        <v>26990</v>
      </c>
    </row>
    <row r="45" ht="19.2" customHeight="1">
      <c r="A45" s="242" t="n">
        <v>3893</v>
      </c>
      <c r="B45" s="242" t="n">
        <v>3893</v>
      </c>
      <c r="C45" s="147" t="inlineStr">
        <is>
          <t>Cargo Gris gravillado</t>
        </is>
      </c>
      <c r="D45" s="140" t="inlineStr">
        <is>
          <t>Cintura</t>
        </is>
      </c>
      <c r="E45" s="139" t="inlineStr">
        <is>
          <t>Palazzo</t>
        </is>
      </c>
      <c r="F45" s="140" t="n">
        <v>26990</v>
      </c>
    </row>
    <row r="46" ht="19.2" customHeight="1">
      <c r="A46" s="242" t="n">
        <v>3896</v>
      </c>
      <c r="B46" s="242" t="n">
        <v>3896</v>
      </c>
      <c r="C46" s="147" t="inlineStr">
        <is>
          <t>Casaca clásica, aplicación eco cuero</t>
        </is>
      </c>
      <c r="D46" s="142" t="inlineStr">
        <is>
          <t>Casaca</t>
        </is>
      </c>
      <c r="E46" s="140" t="inlineStr">
        <is>
          <t>Negro</t>
        </is>
      </c>
      <c r="F46" s="140" t="n">
        <v>27990</v>
      </c>
    </row>
    <row r="47" ht="19.2" customHeight="1">
      <c r="A47" s="242" t="n">
        <v>3897</v>
      </c>
      <c r="B47" s="242" t="n">
        <v>3897</v>
      </c>
      <c r="C47" s="147" t="inlineStr">
        <is>
          <t>Negro Eco Cuero</t>
        </is>
      </c>
      <c r="D47" s="140" t="inlineStr">
        <is>
          <t xml:space="preserve">Cintura </t>
        </is>
      </c>
      <c r="E47" s="140" t="inlineStr">
        <is>
          <t>Flare</t>
        </is>
      </c>
      <c r="F47" s="140" t="n">
        <v>25990</v>
      </c>
    </row>
    <row r="48" ht="19.2" customHeight="1">
      <c r="A48" s="242" t="n">
        <v>3898</v>
      </c>
      <c r="B48" s="242" t="n">
        <v>3898</v>
      </c>
      <c r="C48" s="147" t="inlineStr">
        <is>
          <t>Clásico Eco Cuero</t>
        </is>
      </c>
      <c r="D48" s="139" t="inlineStr">
        <is>
          <t>Cintura</t>
        </is>
      </c>
      <c r="E48" s="139" t="inlineStr">
        <is>
          <t>Pitillo</t>
        </is>
      </c>
      <c r="F48" s="140" t="n">
        <v>24990</v>
      </c>
    </row>
    <row r="49" ht="19.2" customHeight="1">
      <c r="A49" s="242" t="inlineStr">
        <is>
          <t>3894-00</t>
        </is>
      </c>
      <c r="B49" s="242" t="inlineStr">
        <is>
          <t>3894-00</t>
        </is>
      </c>
      <c r="C49" s="147" t="inlineStr">
        <is>
          <t>Clásico azúl bolsillos traseros ovalados</t>
        </is>
      </c>
      <c r="D49" s="139" t="inlineStr">
        <is>
          <t>Cintura</t>
        </is>
      </c>
      <c r="E49" s="139" t="inlineStr">
        <is>
          <t>Pitillo</t>
        </is>
      </c>
      <c r="F49" s="140" t="n">
        <v>24990</v>
      </c>
    </row>
    <row r="50" ht="19.2" customHeight="1">
      <c r="A50" s="242" t="inlineStr">
        <is>
          <t>3894-01</t>
        </is>
      </c>
      <c r="B50" s="242" t="inlineStr">
        <is>
          <t>3894-01</t>
        </is>
      </c>
      <c r="C50" s="147" t="inlineStr">
        <is>
          <t>Clásico azúl bols. tras. ovalados c/repaso costura</t>
        </is>
      </c>
      <c r="D50" s="139" t="inlineStr">
        <is>
          <t>Cintura</t>
        </is>
      </c>
      <c r="E50" s="139" t="inlineStr">
        <is>
          <t>Pitillo</t>
        </is>
      </c>
      <c r="F50" s="140" t="n">
        <v>24990</v>
      </c>
    </row>
    <row r="51" ht="19.2" customHeight="1">
      <c r="A51" s="242" t="n">
        <v>3150</v>
      </c>
      <c r="B51" s="242" t="n">
        <v>3150</v>
      </c>
      <c r="C51" s="147" t="inlineStr">
        <is>
          <t>Clásico Oxidado</t>
        </is>
      </c>
      <c r="D51" s="139" t="inlineStr">
        <is>
          <t>Cintura</t>
        </is>
      </c>
      <c r="E51" s="140" t="inlineStr">
        <is>
          <t>Pitillo</t>
        </is>
      </c>
      <c r="F51" s="140" t="n">
        <v>24990</v>
      </c>
    </row>
    <row r="52" ht="19.2" customHeight="1">
      <c r="A52" s="245" t="inlineStr">
        <is>
          <t>X3805</t>
        </is>
      </c>
      <c r="B52" s="245" t="inlineStr">
        <is>
          <t>X3805</t>
        </is>
      </c>
      <c r="C52" s="148" t="inlineStr">
        <is>
          <t>Corte pierna</t>
        </is>
      </c>
      <c r="D52" s="143" t="inlineStr">
        <is>
          <t>Cintura</t>
        </is>
      </c>
      <c r="E52" s="143" t="inlineStr">
        <is>
          <t>Flare</t>
        </is>
      </c>
      <c r="F52" s="144" t="n">
        <v>25990</v>
      </c>
    </row>
    <row r="53" ht="19.2" customHeight="1">
      <c r="A53" s="245" t="inlineStr">
        <is>
          <t>X3875</t>
        </is>
      </c>
      <c r="B53" s="245" t="inlineStr">
        <is>
          <t>X3875</t>
        </is>
      </c>
      <c r="C53" s="148" t="inlineStr">
        <is>
          <t>Smart Denim, azul focalizado tenue</t>
        </is>
      </c>
      <c r="D53" s="143" t="inlineStr">
        <is>
          <t>Cintura</t>
        </is>
      </c>
      <c r="E53" s="143" t="inlineStr">
        <is>
          <t>Flare</t>
        </is>
      </c>
      <c r="F53" s="144" t="n">
        <v>25990</v>
      </c>
    </row>
    <row r="54" ht="19.2" customHeight="1">
      <c r="A54" s="246" t="inlineStr">
        <is>
          <t>X3895</t>
        </is>
      </c>
      <c r="B54" s="246" t="inlineStr">
        <is>
          <t>X3895</t>
        </is>
      </c>
      <c r="C54" s="148" t="inlineStr">
        <is>
          <t>Roturas delanteras y bolsillos traseros</t>
        </is>
      </c>
      <c r="D54" s="143" t="inlineStr">
        <is>
          <t>Cintura</t>
        </is>
      </c>
      <c r="E54" s="143" t="inlineStr">
        <is>
          <t>Recto</t>
        </is>
      </c>
      <c r="F54" s="144" t="n">
        <v>24990</v>
      </c>
    </row>
    <row r="55" ht="19.2" customHeight="1">
      <c r="A55" s="246" t="inlineStr">
        <is>
          <t>X123826</t>
        </is>
      </c>
      <c r="B55" s="246" t="inlineStr">
        <is>
          <t>X123826</t>
        </is>
      </c>
      <c r="C55" s="148" t="inlineStr">
        <is>
          <t xml:space="preserve">Vestido Negro Cinturon </t>
        </is>
      </c>
      <c r="D55" s="144" t="inlineStr">
        <is>
          <t>Vestido</t>
        </is>
      </c>
      <c r="E55" s="144" t="n"/>
      <c r="F55" s="144" t="n">
        <v>28990</v>
      </c>
    </row>
    <row r="56" ht="17.4" customHeight="1">
      <c r="A56" s="242" t="n">
        <v>3633</v>
      </c>
      <c r="B56" s="242" t="n">
        <v>3633</v>
      </c>
      <c r="C56" s="147" t="inlineStr">
        <is>
          <t xml:space="preserve">Jean clásico </t>
        </is>
      </c>
      <c r="D56" s="139" t="inlineStr">
        <is>
          <t>Cintura</t>
        </is>
      </c>
      <c r="E56" s="139" t="inlineStr">
        <is>
          <t>Pitillo</t>
        </is>
      </c>
      <c r="F56" s="140" t="n">
        <v>24990</v>
      </c>
    </row>
    <row r="57" ht="17.4" customHeight="1">
      <c r="A57" s="242" t="n">
        <v>3802</v>
      </c>
      <c r="B57" s="242" t="n">
        <v>3802</v>
      </c>
      <c r="C57" s="147" t="inlineStr">
        <is>
          <t>Basta deflecada</t>
        </is>
      </c>
      <c r="D57" s="139" t="inlineStr">
        <is>
          <t>Cintura</t>
        </is>
      </c>
      <c r="E57" s="139" t="inlineStr">
        <is>
          <t>Oxford</t>
        </is>
      </c>
      <c r="F57" s="140" t="n">
        <v>25990</v>
      </c>
    </row>
    <row r="58" ht="17.4" customHeight="1">
      <c r="A58" s="242" t="n">
        <v>3862</v>
      </c>
      <c r="B58" s="242" t="n">
        <v>3862</v>
      </c>
      <c r="C58" s="147" t="inlineStr">
        <is>
          <t>Clásico</t>
        </is>
      </c>
      <c r="D58" s="139" t="inlineStr">
        <is>
          <t>Medio</t>
        </is>
      </c>
      <c r="E58" s="139" t="inlineStr">
        <is>
          <t>Recto</t>
        </is>
      </c>
      <c r="F58" s="140" t="n">
        <v>24990</v>
      </c>
    </row>
    <row r="59" ht="17.4" customHeight="1">
      <c r="A59" s="242" t="inlineStr">
        <is>
          <t>3865-00</t>
        </is>
      </c>
      <c r="B59" s="242" t="inlineStr">
        <is>
          <t>3865-00</t>
        </is>
      </c>
      <c r="C59" s="147" t="inlineStr">
        <is>
          <t>Push in Push up azul oscuro</t>
        </is>
      </c>
      <c r="D59" s="139" t="inlineStr">
        <is>
          <t xml:space="preserve">Cintura </t>
        </is>
      </c>
      <c r="E59" s="139" t="inlineStr">
        <is>
          <t>Flare</t>
        </is>
      </c>
      <c r="F59" s="140" t="n">
        <v>25990</v>
      </c>
    </row>
    <row r="60" ht="17.4" customHeight="1">
      <c r="A60" s="242" t="inlineStr">
        <is>
          <t>3865-01</t>
        </is>
      </c>
      <c r="B60" s="242" t="inlineStr">
        <is>
          <t>3865-01</t>
        </is>
      </c>
      <c r="C60" s="147" t="inlineStr">
        <is>
          <t>Push in Push up lavado claro</t>
        </is>
      </c>
      <c r="D60" s="139" t="inlineStr">
        <is>
          <t xml:space="preserve">Cintura </t>
        </is>
      </c>
      <c r="E60" s="139" t="inlineStr">
        <is>
          <t>Flare</t>
        </is>
      </c>
      <c r="F60" s="140" t="n">
        <v>25990</v>
      </c>
    </row>
    <row r="61" ht="17.4" customHeight="1">
      <c r="A61" s="242" t="inlineStr">
        <is>
          <t>3878-00</t>
        </is>
      </c>
      <c r="B61" s="242" t="inlineStr">
        <is>
          <t>3878-00</t>
        </is>
      </c>
      <c r="C61" s="147" t="inlineStr">
        <is>
          <t>Smart Denim azul oscuro</t>
        </is>
      </c>
      <c r="D61" s="139" t="inlineStr">
        <is>
          <t>Cintura</t>
        </is>
      </c>
      <c r="E61" s="139" t="inlineStr">
        <is>
          <t>Tobillero</t>
        </is>
      </c>
      <c r="F61" s="140" t="n">
        <v>24990</v>
      </c>
    </row>
    <row r="62" ht="17.4" customHeight="1">
      <c r="A62" s="242" t="inlineStr">
        <is>
          <t>3878-01</t>
        </is>
      </c>
      <c r="B62" s="242" t="inlineStr">
        <is>
          <t>3878-01</t>
        </is>
      </c>
      <c r="C62" s="147" t="inlineStr">
        <is>
          <t>Smart Denim lavado claro</t>
        </is>
      </c>
      <c r="D62" s="139" t="inlineStr">
        <is>
          <t>Cintura</t>
        </is>
      </c>
      <c r="E62" s="139" t="inlineStr">
        <is>
          <t>Tobillero</t>
        </is>
      </c>
      <c r="F62" s="140" t="n">
        <v>24990</v>
      </c>
    </row>
    <row r="63" ht="17.4" customHeight="1">
      <c r="A63" s="242" t="n">
        <v>3880</v>
      </c>
      <c r="B63" s="242" t="n">
        <v>3880</v>
      </c>
      <c r="C63" s="147" t="inlineStr">
        <is>
          <t>Clásico</t>
        </is>
      </c>
      <c r="D63" s="139" t="inlineStr">
        <is>
          <t>Cintura</t>
        </is>
      </c>
      <c r="E63" s="139" t="inlineStr">
        <is>
          <t>Tobillero</t>
        </is>
      </c>
      <c r="F63" s="140" t="n">
        <v>24990</v>
      </c>
    </row>
    <row r="64" ht="17.4" customHeight="1">
      <c r="A64" s="242" t="n">
        <v>3882</v>
      </c>
      <c r="B64" s="242" t="n">
        <v>3882</v>
      </c>
      <c r="C64" s="147" t="inlineStr">
        <is>
          <t>Bordado</t>
        </is>
      </c>
      <c r="D64" s="139" t="inlineStr">
        <is>
          <t>Cintura</t>
        </is>
      </c>
      <c r="E64" s="139" t="inlineStr">
        <is>
          <t>Recto</t>
        </is>
      </c>
      <c r="F64" s="140" t="n">
        <v>24990</v>
      </c>
    </row>
    <row r="65" ht="17.4" customHeight="1">
      <c r="A65" s="242" t="n">
        <v>3894</v>
      </c>
      <c r="B65" s="242" t="n">
        <v>3894</v>
      </c>
      <c r="C65" s="147" t="inlineStr">
        <is>
          <t>Clásico</t>
        </is>
      </c>
      <c r="D65" s="139" t="inlineStr">
        <is>
          <t>Cintura</t>
        </is>
      </c>
      <c r="E65" s="139" t="inlineStr">
        <is>
          <t>Pitillo</t>
        </is>
      </c>
      <c r="F65" s="140" t="n">
        <v>24990</v>
      </c>
    </row>
    <row r="66" ht="17.4" customHeight="1">
      <c r="A66" s="242" t="n">
        <v>3902</v>
      </c>
      <c r="B66" s="242" t="n">
        <v>3902</v>
      </c>
      <c r="C66" s="147" t="inlineStr">
        <is>
          <t>Smart denim bolsillos redondos</t>
        </is>
      </c>
      <c r="D66" s="139" t="inlineStr">
        <is>
          <t>Cintura</t>
        </is>
      </c>
      <c r="E66" s="139" t="inlineStr">
        <is>
          <t>Recto</t>
        </is>
      </c>
      <c r="F66" s="140" t="n">
        <v>24990</v>
      </c>
    </row>
    <row r="67" ht="17.4" customHeight="1">
      <c r="A67" s="242" t="n">
        <v>3904</v>
      </c>
      <c r="B67" s="242" t="n">
        <v>3904</v>
      </c>
      <c r="C67" s="147" t="inlineStr">
        <is>
          <t>Bolsillo con tapeta sobre pretina</t>
        </is>
      </c>
      <c r="D67" s="139" t="inlineStr">
        <is>
          <t>Cadera</t>
        </is>
      </c>
      <c r="E67" s="139" t="inlineStr">
        <is>
          <t>Palazzo</t>
        </is>
      </c>
      <c r="F67" s="140" t="n">
        <v>24990</v>
      </c>
    </row>
    <row r="68" ht="17.4" customHeight="1">
      <c r="A68" s="242" t="n">
        <v>3905</v>
      </c>
      <c r="B68" s="242" t="n">
        <v>3905</v>
      </c>
      <c r="C68" s="147" t="inlineStr">
        <is>
          <t>Detalle pierna + bolsillos rectos</t>
        </is>
      </c>
      <c r="D68" s="139" t="inlineStr">
        <is>
          <t>Cintura</t>
        </is>
      </c>
      <c r="E68" s="139" t="inlineStr">
        <is>
          <t>Flare</t>
        </is>
      </c>
      <c r="F68" s="140" t="n">
        <v>25990</v>
      </c>
    </row>
    <row r="69" ht="17.4" customHeight="1">
      <c r="A69" s="242" t="n">
        <v>3906</v>
      </c>
      <c r="B69" s="242" t="n">
        <v>3906</v>
      </c>
      <c r="C69" s="147" t="inlineStr">
        <is>
          <t>Detalles en boca de bolsillos</t>
        </is>
      </c>
      <c r="D69" s="139" t="inlineStr">
        <is>
          <t>Medio</t>
        </is>
      </c>
      <c r="E69" s="139" t="inlineStr">
        <is>
          <t>Oxford</t>
        </is>
      </c>
      <c r="F69" s="140" t="n">
        <v>25990</v>
      </c>
    </row>
    <row r="70" ht="17.4" customHeight="1">
      <c r="A70" s="242" t="n">
        <v>3915</v>
      </c>
      <c r="B70" s="242" t="n">
        <v>3915</v>
      </c>
      <c r="C70" s="147" t="inlineStr">
        <is>
          <t>Smart denim bordado</t>
        </is>
      </c>
      <c r="D70" s="139" t="inlineStr">
        <is>
          <t>Cintura</t>
        </is>
      </c>
      <c r="E70" s="139" t="inlineStr">
        <is>
          <t>Pitillo</t>
        </is>
      </c>
      <c r="F70" s="140" t="n">
        <v>24990</v>
      </c>
    </row>
    <row r="71" ht="17.4" customHeight="1">
      <c r="A71" s="242" t="inlineStr">
        <is>
          <t>3919-00</t>
        </is>
      </c>
      <c r="B71" s="242" t="inlineStr">
        <is>
          <t>3919-00</t>
        </is>
      </c>
      <c r="C71" s="147" t="inlineStr">
        <is>
          <t>Cinturón de tela + tajalí</t>
        </is>
      </c>
      <c r="D71" s="139" t="inlineStr">
        <is>
          <t>Cintura</t>
        </is>
      </c>
      <c r="E71" s="139" t="inlineStr">
        <is>
          <t>Tobillero</t>
        </is>
      </c>
      <c r="F71" s="140" t="n">
        <v>25990</v>
      </c>
    </row>
    <row r="72" ht="17.4" customHeight="1">
      <c r="A72" s="242" t="inlineStr">
        <is>
          <t>3919-01</t>
        </is>
      </c>
      <c r="B72" s="242" t="inlineStr">
        <is>
          <t>3919-01</t>
        </is>
      </c>
      <c r="C72" s="147" t="inlineStr">
        <is>
          <t>Cinturón de tela + tajalí+glitter</t>
        </is>
      </c>
      <c r="D72" s="139" t="inlineStr">
        <is>
          <t>Cintura</t>
        </is>
      </c>
      <c r="E72" s="139" t="inlineStr">
        <is>
          <t>Tobillero</t>
        </is>
      </c>
      <c r="F72" s="140" t="n">
        <v>25990</v>
      </c>
    </row>
    <row r="73" ht="17.4" customHeight="1">
      <c r="A73" s="242" t="n">
        <v>3921</v>
      </c>
      <c r="B73" s="242" t="n">
        <v>3921</v>
      </c>
      <c r="C73" s="147" t="inlineStr">
        <is>
          <t>Bolsillos costuras 1/8</t>
        </is>
      </c>
      <c r="D73" s="139" t="inlineStr">
        <is>
          <t>Cintura</t>
        </is>
      </c>
      <c r="E73" s="139" t="inlineStr">
        <is>
          <t>Pitillo</t>
        </is>
      </c>
      <c r="F73" s="140" t="n">
        <v>24990</v>
      </c>
    </row>
    <row r="74" ht="17.4" customHeight="1">
      <c r="A74" s="242" t="n">
        <v>3922</v>
      </c>
      <c r="B74" s="242" t="n">
        <v>3922</v>
      </c>
      <c r="C74" s="147" t="inlineStr">
        <is>
          <t>Bolsillos carpinteros y cinturón</t>
        </is>
      </c>
      <c r="D74" s="139" t="inlineStr">
        <is>
          <t>Cintura</t>
        </is>
      </c>
      <c r="E74" s="139" t="inlineStr">
        <is>
          <t>Flare</t>
        </is>
      </c>
      <c r="F74" s="140" t="n">
        <v>25990</v>
      </c>
    </row>
    <row r="75" ht="17.4" customHeight="1">
      <c r="A75" s="242" t="n">
        <v>3932</v>
      </c>
      <c r="B75" s="242" t="n">
        <v>3932</v>
      </c>
      <c r="C75" s="147" t="inlineStr">
        <is>
          <t>Relojeros de tope+2 tonos de hilo</t>
        </is>
      </c>
      <c r="D75" s="139" t="inlineStr">
        <is>
          <t>Medio</t>
        </is>
      </c>
      <c r="E75" s="139" t="inlineStr">
        <is>
          <t>Pitillo</t>
        </is>
      </c>
      <c r="F75" s="140" t="n">
        <v>24990</v>
      </c>
    </row>
    <row r="76" ht="17.4" customHeight="1">
      <c r="A76" s="242" t="n">
        <v>3937</v>
      </c>
      <c r="B76" s="242" t="n">
        <v>3937</v>
      </c>
      <c r="C76" s="147" t="inlineStr">
        <is>
          <t>Relojeros de tope + bordados</t>
        </is>
      </c>
      <c r="D76" s="139" t="inlineStr">
        <is>
          <t>Cintura</t>
        </is>
      </c>
      <c r="E76" s="139" t="inlineStr">
        <is>
          <t>Oxford</t>
        </is>
      </c>
      <c r="F76" s="140" t="n">
        <v>26990</v>
      </c>
    </row>
    <row r="77" ht="17.4" customHeight="1">
      <c r="A77" s="242" t="n">
        <v>3940</v>
      </c>
      <c r="B77" s="242" t="n">
        <v>3940</v>
      </c>
      <c r="C77" s="147" t="inlineStr">
        <is>
          <t>Cargo + bolsillos parche (argentino)</t>
        </is>
      </c>
      <c r="D77" s="139" t="inlineStr">
        <is>
          <t>Cintura</t>
        </is>
      </c>
      <c r="E77" s="139" t="inlineStr">
        <is>
          <t>Recto</t>
        </is>
      </c>
      <c r="F77" s="140" t="n">
        <v>24990</v>
      </c>
    </row>
    <row r="78" ht="17.4" customHeight="1">
      <c r="A78" s="242" t="n">
        <v>3941</v>
      </c>
      <c r="B78" s="242" t="n">
        <v>3941</v>
      </c>
      <c r="C78" s="147" t="inlineStr">
        <is>
          <t>Aplicaciones lumen</t>
        </is>
      </c>
      <c r="D78" s="139" t="inlineStr">
        <is>
          <t>Cintura</t>
        </is>
      </c>
      <c r="E78" s="139" t="inlineStr">
        <is>
          <t>Pitillo</t>
        </is>
      </c>
      <c r="F78" s="140" t="n">
        <v>24990</v>
      </c>
    </row>
    <row r="79" ht="17.4" customHeight="1">
      <c r="A79" s="242" t="n">
        <v>3944</v>
      </c>
      <c r="B79" s="242" t="n">
        <v>3944</v>
      </c>
      <c r="C79" s="147" t="inlineStr">
        <is>
          <t>Bolsillos con tapeta</t>
        </is>
      </c>
      <c r="D79" s="139" t="inlineStr">
        <is>
          <t>Cintura</t>
        </is>
      </c>
      <c r="E79" s="139" t="inlineStr">
        <is>
          <t>Palazzo</t>
        </is>
      </c>
      <c r="F79" s="140" t="n">
        <v>26990</v>
      </c>
    </row>
    <row r="80" ht="17.4" customHeight="1">
      <c r="A80" s="242" t="n">
        <v>3947</v>
      </c>
      <c r="B80" s="242" t="n">
        <v>3947</v>
      </c>
      <c r="C80" s="147" t="inlineStr">
        <is>
          <t>Push in Push up + bordados</t>
        </is>
      </c>
      <c r="D80" s="139" t="inlineStr">
        <is>
          <t>Cintura</t>
        </is>
      </c>
      <c r="E80" s="139" t="inlineStr">
        <is>
          <t>Flare</t>
        </is>
      </c>
      <c r="F80" s="140" t="n">
        <v>25990</v>
      </c>
    </row>
    <row r="81" ht="17.4" customHeight="1">
      <c r="A81" s="242" t="inlineStr">
        <is>
          <t>3950-00</t>
        </is>
      </c>
      <c r="B81" s="242" t="inlineStr">
        <is>
          <t>3950-00</t>
        </is>
      </c>
      <c r="C81" s="147" t="inlineStr">
        <is>
          <t>Pliegue en bolsillos y relojero</t>
        </is>
      </c>
      <c r="D81" s="139" t="inlineStr">
        <is>
          <t>Cintura</t>
        </is>
      </c>
      <c r="E81" s="139" t="inlineStr">
        <is>
          <t>Flare</t>
        </is>
      </c>
      <c r="F81" s="140" t="n">
        <v>25990</v>
      </c>
    </row>
    <row r="82" ht="17.4" customHeight="1">
      <c r="A82" s="242" t="inlineStr">
        <is>
          <t>3950-01</t>
        </is>
      </c>
      <c r="B82" s="242" t="inlineStr">
        <is>
          <t>3950-01</t>
        </is>
      </c>
      <c r="C82" s="147" t="inlineStr">
        <is>
          <t>Pliegue en bolsillos y relojero</t>
        </is>
      </c>
      <c r="D82" s="139" t="inlineStr">
        <is>
          <t>Cintura</t>
        </is>
      </c>
      <c r="E82" s="139" t="inlineStr">
        <is>
          <t>Flare</t>
        </is>
      </c>
      <c r="F82" s="140" t="n">
        <v>25990</v>
      </c>
    </row>
    <row r="83" ht="17.4" customHeight="1">
      <c r="A83" s="242" t="inlineStr">
        <is>
          <t>3950-02</t>
        </is>
      </c>
      <c r="B83" s="242" t="inlineStr">
        <is>
          <t>3950-02</t>
        </is>
      </c>
      <c r="C83" s="147" t="inlineStr">
        <is>
          <t>Pliegue en bolsillos y relojero</t>
        </is>
      </c>
      <c r="D83" s="139" t="inlineStr">
        <is>
          <t>Cintura</t>
        </is>
      </c>
      <c r="E83" s="139" t="inlineStr">
        <is>
          <t>Flare</t>
        </is>
      </c>
      <c r="F83" s="140" t="n">
        <v>25990</v>
      </c>
    </row>
    <row r="84" ht="17.4" customHeight="1">
      <c r="A84" s="242" t="inlineStr">
        <is>
          <t>3954-00</t>
        </is>
      </c>
      <c r="B84" s="242" t="inlineStr">
        <is>
          <t>3954-00</t>
        </is>
      </c>
      <c r="C84" s="147" t="inlineStr">
        <is>
          <t>Pliegue en bolsillos y relojero</t>
        </is>
      </c>
      <c r="D84" s="139" t="inlineStr">
        <is>
          <t>Cintura</t>
        </is>
      </c>
      <c r="E84" s="139" t="inlineStr">
        <is>
          <t>Palazzo</t>
        </is>
      </c>
      <c r="F84" s="140" t="n">
        <v>25990</v>
      </c>
    </row>
    <row r="85" ht="17.4" customHeight="1">
      <c r="A85" s="242" t="inlineStr">
        <is>
          <t>3954-01</t>
        </is>
      </c>
      <c r="B85" s="242" t="inlineStr">
        <is>
          <t>3954-01</t>
        </is>
      </c>
      <c r="C85" s="147" t="inlineStr">
        <is>
          <t>Pliegue en bolsillos y relojero</t>
        </is>
      </c>
      <c r="D85" s="139" t="inlineStr">
        <is>
          <t>Cintura</t>
        </is>
      </c>
      <c r="E85" s="139" t="inlineStr">
        <is>
          <t>Palazzo</t>
        </is>
      </c>
      <c r="F85" s="140" t="n">
        <v>25990</v>
      </c>
    </row>
    <row r="86" ht="17.4" customHeight="1">
      <c r="A86" s="242" t="inlineStr">
        <is>
          <t>3954-02</t>
        </is>
      </c>
      <c r="B86" s="242" t="inlineStr">
        <is>
          <t>3954-02</t>
        </is>
      </c>
      <c r="C86" s="147" t="inlineStr">
        <is>
          <t>Pliegue en bolsillos y relojero</t>
        </is>
      </c>
      <c r="D86" s="139" t="inlineStr">
        <is>
          <t>Cintura</t>
        </is>
      </c>
      <c r="E86" s="139" t="inlineStr">
        <is>
          <t>Palazzo</t>
        </is>
      </c>
      <c r="F86" s="140" t="n">
        <v>25990</v>
      </c>
    </row>
    <row r="87" ht="17.4" customHeight="1">
      <c r="A87" s="242" t="n">
        <v>3955</v>
      </c>
      <c r="B87" s="242" t="n">
        <v>3955</v>
      </c>
      <c r="C87" s="147" t="inlineStr">
        <is>
          <t>Clásico Push in Push up</t>
        </is>
      </c>
      <c r="D87" s="139" t="inlineStr">
        <is>
          <t>Cintura</t>
        </is>
      </c>
      <c r="E87" s="139" t="inlineStr">
        <is>
          <t>Palazzo</t>
        </is>
      </c>
      <c r="F87" s="140" t="n">
        <v>26990</v>
      </c>
    </row>
    <row r="88" ht="17.4" customHeight="1">
      <c r="A88" s="242" t="n">
        <v>3957</v>
      </c>
      <c r="B88" s="242" t="n">
        <v>3957</v>
      </c>
      <c r="C88" s="147" t="inlineStr">
        <is>
          <t>Aplicaciones lumen</t>
        </is>
      </c>
      <c r="D88" s="139" t="inlineStr">
        <is>
          <t>Cintura</t>
        </is>
      </c>
      <c r="E88" s="139" t="inlineStr">
        <is>
          <t>Pitillo</t>
        </is>
      </c>
      <c r="F88" s="140" t="n">
        <v>25990</v>
      </c>
    </row>
    <row r="89" ht="17.4" customHeight="1">
      <c r="A89" s="242" t="inlineStr">
        <is>
          <t>3958-00</t>
        </is>
      </c>
      <c r="B89" s="242" t="inlineStr">
        <is>
          <t>3958-00</t>
        </is>
      </c>
      <c r="C89" s="147" t="inlineStr">
        <is>
          <t>Eco Cuero Negro</t>
        </is>
      </c>
      <c r="D89" s="139" t="inlineStr">
        <is>
          <t>Cintura</t>
        </is>
      </c>
      <c r="E89" s="139" t="inlineStr">
        <is>
          <t>Palazzo</t>
        </is>
      </c>
      <c r="F89" s="140" t="n">
        <v>28990</v>
      </c>
    </row>
    <row r="90" ht="17.4" customHeight="1">
      <c r="A90" s="242" t="inlineStr">
        <is>
          <t>3958-01</t>
        </is>
      </c>
      <c r="B90" s="242" t="inlineStr">
        <is>
          <t>3958-01</t>
        </is>
      </c>
      <c r="C90" s="147" t="inlineStr">
        <is>
          <t>Eco Cuero Café</t>
        </is>
      </c>
      <c r="D90" s="139" t="inlineStr">
        <is>
          <t>Cintura</t>
        </is>
      </c>
      <c r="E90" s="139" t="inlineStr">
        <is>
          <t>Palazzo</t>
        </is>
      </c>
      <c r="F90" s="140" t="n">
        <v>28990</v>
      </c>
    </row>
    <row r="91" ht="17.4" customHeight="1">
      <c r="A91" s="242" t="inlineStr">
        <is>
          <t>3960-00</t>
        </is>
      </c>
      <c r="B91" s="242" t="inlineStr">
        <is>
          <t>3960-00</t>
        </is>
      </c>
      <c r="C91" s="147" t="inlineStr">
        <is>
          <t>Pliegue en bolsillos y relojero</t>
        </is>
      </c>
      <c r="D91" s="139" t="inlineStr">
        <is>
          <t>Cintura</t>
        </is>
      </c>
      <c r="E91" s="139" t="inlineStr">
        <is>
          <t>Palazzo</t>
        </is>
      </c>
      <c r="F91" s="140" t="n">
        <v>24990</v>
      </c>
    </row>
    <row r="92" ht="17.4" customHeight="1">
      <c r="A92" s="242" t="inlineStr">
        <is>
          <t>3960-01</t>
        </is>
      </c>
      <c r="B92" s="242" t="inlineStr">
        <is>
          <t>3960-01</t>
        </is>
      </c>
      <c r="C92" s="147" t="inlineStr">
        <is>
          <t>Pliegue en bolsillos y relojero</t>
        </is>
      </c>
      <c r="D92" s="139" t="inlineStr">
        <is>
          <t>Cintura</t>
        </is>
      </c>
      <c r="E92" s="139" t="inlineStr">
        <is>
          <t>Palazzo</t>
        </is>
      </c>
      <c r="F92" s="140" t="n">
        <v>24990</v>
      </c>
    </row>
    <row r="93" ht="17.4" customHeight="1">
      <c r="A93" s="242" t="n">
        <v>3961</v>
      </c>
      <c r="B93" s="242" t="n">
        <v>3961</v>
      </c>
      <c r="C93" s="147" t="inlineStr">
        <is>
          <t>Clásico 2 tonos de hilo</t>
        </is>
      </c>
      <c r="D93" s="139" t="inlineStr">
        <is>
          <t>Cintura</t>
        </is>
      </c>
      <c r="E93" s="139" t="inlineStr">
        <is>
          <t>Pitillo</t>
        </is>
      </c>
      <c r="F93" s="140" t="n">
        <v>23990</v>
      </c>
    </row>
    <row r="94" ht="17.4" customHeight="1">
      <c r="A94" s="242" t="n">
        <v>3962</v>
      </c>
      <c r="B94" s="242" t="n">
        <v>3962</v>
      </c>
      <c r="C94" s="147" t="inlineStr">
        <is>
          <t>Relojeros de tope</t>
        </is>
      </c>
      <c r="D94" s="139" t="inlineStr">
        <is>
          <t>Cintura</t>
        </is>
      </c>
      <c r="E94" s="139" t="inlineStr">
        <is>
          <t>Recto</t>
        </is>
      </c>
      <c r="F94" s="140" t="n">
        <v>23990</v>
      </c>
    </row>
    <row r="95" ht="17.4" customHeight="1">
      <c r="A95" s="242" t="inlineStr">
        <is>
          <t>3966-00</t>
        </is>
      </c>
      <c r="B95" s="242" t="inlineStr">
        <is>
          <t>3966-00</t>
        </is>
      </c>
      <c r="C95" s="147" t="inlineStr">
        <is>
          <t>Leopardo oscuro</t>
        </is>
      </c>
      <c r="D95" s="139" t="inlineStr">
        <is>
          <t>Medio</t>
        </is>
      </c>
      <c r="E95" s="139" t="inlineStr">
        <is>
          <t>Palazzo</t>
        </is>
      </c>
      <c r="F95" s="140" t="n">
        <v>28990</v>
      </c>
    </row>
    <row r="96" ht="17.4" customHeight="1">
      <c r="A96" s="242" t="n">
        <v>3967</v>
      </c>
      <c r="B96" s="242" t="n">
        <v>3967</v>
      </c>
      <c r="C96" s="147" t="inlineStr">
        <is>
          <t>Tabaco</t>
        </is>
      </c>
      <c r="D96" s="139" t="inlineStr">
        <is>
          <t>Cintura</t>
        </is>
      </c>
      <c r="E96" s="139" t="inlineStr">
        <is>
          <t>Palazzo</t>
        </is>
      </c>
      <c r="F96" s="140" t="n">
        <v>25990</v>
      </c>
    </row>
    <row r="97" ht="17.4" customHeight="1">
      <c r="A97" s="242" t="n">
        <v>3968</v>
      </c>
      <c r="B97" s="242" t="n">
        <v>3968</v>
      </c>
      <c r="C97" s="147" t="inlineStr">
        <is>
          <t>Vino</t>
        </is>
      </c>
      <c r="D97" s="139" t="inlineStr">
        <is>
          <t>Cintura</t>
        </is>
      </c>
      <c r="E97" s="139" t="inlineStr">
        <is>
          <t>Pitillo</t>
        </is>
      </c>
      <c r="F97" s="140" t="n">
        <v>24990</v>
      </c>
    </row>
    <row r="98" ht="17.4" customHeight="1">
      <c r="A98" s="242" t="inlineStr">
        <is>
          <t>3969-00</t>
        </is>
      </c>
      <c r="B98" s="242" t="inlineStr">
        <is>
          <t>3969-00</t>
        </is>
      </c>
      <c r="C98" s="147" t="inlineStr">
        <is>
          <t>Leopardo claro</t>
        </is>
      </c>
      <c r="D98" s="139" t="inlineStr">
        <is>
          <t>Cintura</t>
        </is>
      </c>
      <c r="E98" s="139" t="inlineStr">
        <is>
          <t>Flare</t>
        </is>
      </c>
      <c r="F98" s="140" t="n">
        <v>28990</v>
      </c>
    </row>
    <row r="99" ht="17.4" customHeight="1">
      <c r="A99" s="242" t="inlineStr">
        <is>
          <t>3969-01</t>
        </is>
      </c>
      <c r="B99" s="242" t="inlineStr">
        <is>
          <t>3969-01</t>
        </is>
      </c>
      <c r="C99" s="147" t="inlineStr">
        <is>
          <t>Cebra</t>
        </is>
      </c>
      <c r="D99" s="139" t="inlineStr">
        <is>
          <t>Cintura</t>
        </is>
      </c>
      <c r="E99" s="139" t="inlineStr">
        <is>
          <t>Flare</t>
        </is>
      </c>
      <c r="F99" s="140" t="n">
        <v>28990</v>
      </c>
    </row>
    <row r="100" ht="17.4" customHeight="1">
      <c r="A100" s="242" t="inlineStr">
        <is>
          <t>3970-00</t>
        </is>
      </c>
      <c r="B100" s="242" t="inlineStr">
        <is>
          <t>3970-00</t>
        </is>
      </c>
      <c r="C100" s="147" t="inlineStr">
        <is>
          <t>Vaca verde oliva</t>
        </is>
      </c>
      <c r="D100" s="139" t="inlineStr">
        <is>
          <t>Medio</t>
        </is>
      </c>
      <c r="E100" s="139" t="inlineStr">
        <is>
          <t>Palazzo</t>
        </is>
      </c>
      <c r="F100" s="140" t="n">
        <v>28990</v>
      </c>
    </row>
    <row r="101" ht="17.4" customHeight="1">
      <c r="A101" s="242" t="inlineStr">
        <is>
          <t>3971-00</t>
        </is>
      </c>
      <c r="B101" s="242" t="inlineStr">
        <is>
          <t>3971-00</t>
        </is>
      </c>
      <c r="C101" s="147" t="inlineStr">
        <is>
          <t>Pliegue en bolsillos y relojero</t>
        </is>
      </c>
      <c r="D101" s="139" t="inlineStr">
        <is>
          <t>Cintura</t>
        </is>
      </c>
      <c r="E101" s="139" t="inlineStr">
        <is>
          <t>Palazzo</t>
        </is>
      </c>
      <c r="F101" s="140" t="n">
        <v>25990</v>
      </c>
    </row>
    <row r="102" ht="17.4" customHeight="1">
      <c r="A102" s="242" t="inlineStr">
        <is>
          <t>3971-01</t>
        </is>
      </c>
      <c r="B102" s="242" t="inlineStr">
        <is>
          <t>3971-01</t>
        </is>
      </c>
      <c r="C102" s="147" t="inlineStr">
        <is>
          <t>Pliegue en bolsillos y relojero</t>
        </is>
      </c>
      <c r="D102" s="139" t="inlineStr">
        <is>
          <t>Cintura</t>
        </is>
      </c>
      <c r="E102" s="139" t="inlineStr">
        <is>
          <t>Palazzo</t>
        </is>
      </c>
      <c r="F102" s="140" t="n">
        <v>25990</v>
      </c>
    </row>
    <row r="103" ht="17.4" customHeight="1">
      <c r="A103" s="242" t="n">
        <v>3972</v>
      </c>
      <c r="B103" s="242" t="n">
        <v>3972</v>
      </c>
      <c r="C103" s="147" t="inlineStr">
        <is>
          <t>Vaca</t>
        </is>
      </c>
      <c r="D103" s="139" t="inlineStr">
        <is>
          <t>Cintura</t>
        </is>
      </c>
      <c r="E103" s="139" t="inlineStr">
        <is>
          <t>Flare</t>
        </is>
      </c>
      <c r="F103" s="140" t="n">
        <v>28990</v>
      </c>
    </row>
    <row r="104" ht="17.4" customHeight="1">
      <c r="A104" s="242" t="n">
        <v>3984</v>
      </c>
      <c r="B104" s="242" t="n">
        <v>3984</v>
      </c>
      <c r="C104" s="147" t="inlineStr">
        <is>
          <t>Glitter azul</t>
        </is>
      </c>
      <c r="D104" s="139" t="inlineStr">
        <is>
          <t xml:space="preserve">Cintura </t>
        </is>
      </c>
      <c r="E104" s="139" t="inlineStr">
        <is>
          <t>Flare</t>
        </is>
      </c>
      <c r="F104" s="140" t="n">
        <v>28990</v>
      </c>
    </row>
    <row r="105" ht="17.4" customHeight="1">
      <c r="A105" s="242" t="n">
        <v>3985</v>
      </c>
      <c r="B105" s="242" t="n">
        <v>3985</v>
      </c>
      <c r="C105" s="147" t="inlineStr">
        <is>
          <t>Glitter negro</t>
        </is>
      </c>
      <c r="D105" s="139" t="inlineStr">
        <is>
          <t>Cintura</t>
        </is>
      </c>
      <c r="E105" s="139" t="inlineStr">
        <is>
          <t>Flare</t>
        </is>
      </c>
      <c r="F105" s="140" t="n">
        <v>28990</v>
      </c>
    </row>
    <row r="106" ht="17.4" customHeight="1" thickBot="1">
      <c r="A106" s="242" t="n">
        <v>3990</v>
      </c>
      <c r="B106" s="242" t="n">
        <v>3990</v>
      </c>
      <c r="C106" s="183" t="inlineStr">
        <is>
          <t>Gris focalizado</t>
        </is>
      </c>
      <c r="D106" s="184" t="inlineStr">
        <is>
          <t>Medio</t>
        </is>
      </c>
      <c r="E106" s="139" t="inlineStr">
        <is>
          <t>Recto</t>
        </is>
      </c>
      <c r="F106" s="140" t="n">
        <v>24990</v>
      </c>
    </row>
    <row r="107">
      <c r="A107" s="247" t="n">
        <v>4001</v>
      </c>
      <c r="B107" s="247" t="n">
        <v>4001</v>
      </c>
      <c r="C107" s="180" t="inlineStr">
        <is>
          <t xml:space="preserve">Celeste Corte lateral con Bol delanteros Retencion </t>
        </is>
      </c>
      <c r="D107" s="190" t="inlineStr">
        <is>
          <t>Medio</t>
        </is>
      </c>
      <c r="E107" s="197" t="inlineStr">
        <is>
          <t>Palazzo</t>
        </is>
      </c>
      <c r="F107" s="500" t="n">
        <v>26990</v>
      </c>
      <c r="I107" s="149" t="n">
        <v>4001</v>
      </c>
      <c r="J107" s="150" t="inlineStr">
        <is>
          <t>Medio</t>
        </is>
      </c>
      <c r="K107" s="150" t="inlineStr">
        <is>
          <t>Palazzo</t>
        </is>
      </c>
      <c r="L107" s="500" t="n">
        <v>26990</v>
      </c>
    </row>
    <row r="108">
      <c r="A108" s="248" t="n">
        <v>4003</v>
      </c>
      <c r="B108" s="248" t="n">
        <v>4003</v>
      </c>
      <c r="C108" s="179" t="inlineStr">
        <is>
          <t>Gris Pinza Lateral Bols delant. Destroyed</t>
        </is>
      </c>
      <c r="D108" s="190" t="inlineStr">
        <is>
          <t>Cintura</t>
        </is>
      </c>
      <c r="E108" s="190" t="inlineStr">
        <is>
          <t>Palazzo</t>
        </is>
      </c>
      <c r="F108" s="501" t="n">
        <v>25990</v>
      </c>
      <c r="G108" s="185" t="n"/>
      <c r="I108" s="152" t="n">
        <v>4003</v>
      </c>
      <c r="J108" s="153" t="inlineStr">
        <is>
          <t>Cintura</t>
        </is>
      </c>
      <c r="K108" s="153" t="inlineStr">
        <is>
          <t>Palazzo</t>
        </is>
      </c>
      <c r="L108" s="501" t="n">
        <v>25990</v>
      </c>
    </row>
    <row r="109">
      <c r="A109" s="248" t="n">
        <v>4008</v>
      </c>
      <c r="B109" s="248" t="n">
        <v>4008</v>
      </c>
      <c r="C109" s="179" t="inlineStr">
        <is>
          <t>Bio Medio Doble Relojero 1 Con Cierre</t>
        </is>
      </c>
      <c r="D109" s="190" t="inlineStr">
        <is>
          <t>Cintura</t>
        </is>
      </c>
      <c r="E109" s="190" t="inlineStr">
        <is>
          <t>Flare</t>
        </is>
      </c>
      <c r="F109" s="501" t="n">
        <v>25990</v>
      </c>
      <c r="G109" s="185" t="n"/>
      <c r="I109" s="152" t="n">
        <v>4003</v>
      </c>
      <c r="J109" s="153" t="inlineStr">
        <is>
          <t>Cintura</t>
        </is>
      </c>
      <c r="K109" s="153" t="inlineStr">
        <is>
          <t>Palazzo</t>
        </is>
      </c>
      <c r="L109" s="501" t="n">
        <v>25990</v>
      </c>
    </row>
    <row r="110">
      <c r="A110" s="248" t="n">
        <v>4009</v>
      </c>
      <c r="B110" s="248" t="n">
        <v>4009</v>
      </c>
      <c r="C110" s="179" t="inlineStr">
        <is>
          <t>Bio medio Pinza Lateral Bordado M</t>
        </is>
      </c>
      <c r="D110" s="190" t="inlineStr">
        <is>
          <t>Cintura</t>
        </is>
      </c>
      <c r="E110" s="190" t="inlineStr">
        <is>
          <t>Oxford</t>
        </is>
      </c>
      <c r="F110" s="501" t="n">
        <v>25990</v>
      </c>
      <c r="I110" s="152" t="n">
        <v>4013</v>
      </c>
      <c r="J110" s="155" t="inlineStr">
        <is>
          <t>Cintura</t>
        </is>
      </c>
      <c r="K110" s="155" t="inlineStr">
        <is>
          <t>Palazzo</t>
        </is>
      </c>
      <c r="L110" s="501" t="n">
        <v>25990</v>
      </c>
    </row>
    <row r="111" ht="15.75" customHeight="1">
      <c r="A111" s="248" t="n">
        <v>4010</v>
      </c>
      <c r="B111" s="248" t="n">
        <v>4010</v>
      </c>
      <c r="C111" s="179" t="inlineStr">
        <is>
          <t>Bio Celeste Bols. Traseros M</t>
        </is>
      </c>
      <c r="D111" s="190" t="inlineStr">
        <is>
          <t>Cintura</t>
        </is>
      </c>
      <c r="E111" s="190" t="inlineStr">
        <is>
          <t>Tobillero</t>
        </is>
      </c>
      <c r="F111" s="501" t="n">
        <v>24990</v>
      </c>
      <c r="I111" s="152" t="n">
        <v>4024</v>
      </c>
      <c r="J111" s="153" t="inlineStr">
        <is>
          <t>Cintura</t>
        </is>
      </c>
      <c r="K111" s="153" t="inlineStr">
        <is>
          <t>Palazzo</t>
        </is>
      </c>
      <c r="L111" s="501" t="n">
        <v>25990</v>
      </c>
    </row>
    <row r="112" ht="15" customHeight="1">
      <c r="A112" s="248" t="n">
        <v>4013</v>
      </c>
      <c r="B112" s="248" t="n">
        <v>4013</v>
      </c>
      <c r="C112" s="179" t="inlineStr">
        <is>
          <t>Bio celeste Bols Delantero Pinza lateral</t>
        </is>
      </c>
      <c r="D112" s="198" t="inlineStr">
        <is>
          <t>Cintura</t>
        </is>
      </c>
      <c r="E112" s="198" t="inlineStr">
        <is>
          <t>Palazzo</t>
        </is>
      </c>
      <c r="F112" s="501" t="n">
        <v>25990</v>
      </c>
      <c r="I112" s="152" t="n">
        <v>4026</v>
      </c>
      <c r="J112" s="153" t="inlineStr">
        <is>
          <t>Cintura</t>
        </is>
      </c>
      <c r="K112" s="153" t="inlineStr">
        <is>
          <t>Palazzo</t>
        </is>
      </c>
      <c r="L112" s="501" t="n">
        <v>25990</v>
      </c>
    </row>
    <row r="113">
      <c r="A113" s="248" t="n">
        <v>4018</v>
      </c>
      <c r="B113" s="248" t="n">
        <v>4018</v>
      </c>
      <c r="C113" s="179" t="inlineStr">
        <is>
          <t>Bio Medio Push In  Bols. Traseros Ovala</t>
        </is>
      </c>
      <c r="D113" s="190" t="inlineStr">
        <is>
          <t>Cintura</t>
        </is>
      </c>
      <c r="E113" s="190" t="inlineStr">
        <is>
          <t>Pitillo</t>
        </is>
      </c>
      <c r="F113" s="501" t="n">
        <v>24990</v>
      </c>
      <c r="I113" s="152" t="n">
        <v>4034</v>
      </c>
      <c r="J113" s="153" t="inlineStr">
        <is>
          <t>Cintura</t>
        </is>
      </c>
      <c r="K113" s="153" t="inlineStr">
        <is>
          <t>Palazzo</t>
        </is>
      </c>
      <c r="L113" s="501" t="n">
        <v>25990</v>
      </c>
    </row>
    <row r="114">
      <c r="A114" s="248" t="n">
        <v>4019</v>
      </c>
      <c r="B114" s="248" t="n">
        <v>4019</v>
      </c>
      <c r="C114" s="179" t="n"/>
      <c r="D114" s="190" t="inlineStr">
        <is>
          <t>Medio</t>
        </is>
      </c>
      <c r="E114" s="190" t="inlineStr">
        <is>
          <t>Pitillo</t>
        </is>
      </c>
      <c r="F114" s="501" t="n">
        <v>23990</v>
      </c>
      <c r="I114" s="152" t="n">
        <v>4035</v>
      </c>
      <c r="J114" s="153" t="inlineStr">
        <is>
          <t>Medio</t>
        </is>
      </c>
      <c r="K114" s="153" t="inlineStr">
        <is>
          <t>Palazo</t>
        </is>
      </c>
      <c r="L114" s="501" t="n">
        <v>25990</v>
      </c>
    </row>
    <row r="115" ht="16.5" customHeight="1" thickBot="1">
      <c r="A115" s="232" t="n">
        <v>4019</v>
      </c>
      <c r="B115" s="232" t="n">
        <v>4019</v>
      </c>
      <c r="C115" s="196" t="inlineStr">
        <is>
          <t>bio medio relojero largo 3 costuras Bol Ovala</t>
        </is>
      </c>
      <c r="D115" s="189" t="inlineStr">
        <is>
          <t>Cintura</t>
        </is>
      </c>
      <c r="E115" s="189" t="inlineStr">
        <is>
          <t>Pitillo</t>
        </is>
      </c>
      <c r="F115" s="191" t="n">
        <v>23990</v>
      </c>
      <c r="I115" s="156" t="n">
        <v>4036</v>
      </c>
      <c r="J115" s="157" t="inlineStr">
        <is>
          <t>Cintura</t>
        </is>
      </c>
      <c r="K115" s="157" t="inlineStr">
        <is>
          <t>Palazzo</t>
        </is>
      </c>
      <c r="L115" s="502" t="n">
        <v>25990</v>
      </c>
    </row>
    <row r="116" ht="16.2" customHeight="1" thickBot="1">
      <c r="A116" s="249" t="n">
        <v>4024</v>
      </c>
      <c r="B116" s="249" t="n">
        <v>4024</v>
      </c>
      <c r="C116" s="179" t="inlineStr">
        <is>
          <t xml:space="preserve">Bio Oscuro  Bols.Delante 1 Pinza Trasera </t>
        </is>
      </c>
      <c r="D116" s="190" t="inlineStr">
        <is>
          <t>Cintura</t>
        </is>
      </c>
      <c r="E116" s="199" t="inlineStr">
        <is>
          <t>Palazzo</t>
        </is>
      </c>
      <c r="F116" s="502" t="n">
        <v>26990</v>
      </c>
      <c r="I116" s="192" t="n"/>
      <c r="J116" s="157" t="n"/>
      <c r="K116" s="157" t="n"/>
      <c r="L116" s="502" t="n"/>
    </row>
    <row r="117" ht="16.2" customHeight="1" thickBot="1">
      <c r="A117" s="249" t="n">
        <v>4026</v>
      </c>
      <c r="B117" s="249" t="n">
        <v>4026</v>
      </c>
      <c r="C117" s="179" t="n"/>
      <c r="D117" s="190" t="inlineStr">
        <is>
          <t>Cintura</t>
        </is>
      </c>
      <c r="E117" s="199" t="inlineStr">
        <is>
          <t>Palazzo</t>
        </is>
      </c>
      <c r="F117" s="502" t="n">
        <v>25990</v>
      </c>
      <c r="I117" s="159" t="inlineStr">
        <is>
          <t>4036-90</t>
        </is>
      </c>
      <c r="J117" s="157" t="inlineStr">
        <is>
          <t>Cintura</t>
        </is>
      </c>
      <c r="K117" s="157" t="inlineStr">
        <is>
          <t>Palazzo</t>
        </is>
      </c>
      <c r="L117" s="502" t="n">
        <v>27990</v>
      </c>
    </row>
    <row r="118" ht="16.2" customHeight="1" thickBot="1">
      <c r="A118" s="250" t="n">
        <v>4028</v>
      </c>
      <c r="B118" s="250" t="n">
        <v>4028</v>
      </c>
      <c r="C118" s="179" t="inlineStr">
        <is>
          <t>Gravillado Celeste con Bols. Delanteros</t>
        </is>
      </c>
      <c r="D118" s="190" t="inlineStr">
        <is>
          <t>Cintura</t>
        </is>
      </c>
      <c r="E118" s="199" t="inlineStr">
        <is>
          <t>Wide leg</t>
        </is>
      </c>
      <c r="F118" s="502" t="n">
        <v>25990</v>
      </c>
      <c r="I118" s="160" t="n">
        <v>4061</v>
      </c>
      <c r="J118" s="161" t="inlineStr">
        <is>
          <t>Cintura</t>
        </is>
      </c>
      <c r="K118" s="161" t="inlineStr">
        <is>
          <t>Palazzo</t>
        </is>
      </c>
      <c r="L118" s="503" t="n">
        <v>26990</v>
      </c>
    </row>
    <row r="119" ht="16.2" customHeight="1" thickBot="1">
      <c r="A119" s="250" t="n">
        <v>4033</v>
      </c>
      <c r="B119" s="250" t="n">
        <v>4033</v>
      </c>
      <c r="C119" s="179" t="n"/>
      <c r="D119" s="190" t="inlineStr">
        <is>
          <t xml:space="preserve">Cintura </t>
        </is>
      </c>
      <c r="E119" s="199" t="inlineStr">
        <is>
          <t>Recto</t>
        </is>
      </c>
      <c r="F119" s="502" t="n">
        <v>24990</v>
      </c>
      <c r="I119" s="152" t="inlineStr">
        <is>
          <t>4063-00</t>
        </is>
      </c>
      <c r="J119" s="153" t="inlineStr">
        <is>
          <t>Cintura</t>
        </is>
      </c>
      <c r="K119" s="153" t="inlineStr">
        <is>
          <t>Palazzo</t>
        </is>
      </c>
      <c r="L119" s="501" t="n">
        <v>25990</v>
      </c>
    </row>
    <row r="120">
      <c r="A120" s="251" t="n">
        <v>4034</v>
      </c>
      <c r="B120" s="251" t="n">
        <v>4034</v>
      </c>
      <c r="C120" s="179" t="inlineStr">
        <is>
          <t>Celeste Bolsillos Traseros Carpinteros</t>
        </is>
      </c>
      <c r="D120" s="190" t="inlineStr">
        <is>
          <t>Cintura</t>
        </is>
      </c>
      <c r="E120" s="200" t="inlineStr">
        <is>
          <t>Palazzo</t>
        </is>
      </c>
      <c r="F120" s="503" t="n">
        <v>25990</v>
      </c>
      <c r="I120" s="156" t="n"/>
      <c r="J120" s="161" t="n"/>
      <c r="K120" s="161" t="n"/>
      <c r="L120" s="503" t="n"/>
    </row>
    <row r="121" ht="16.2" customHeight="1" thickBot="1">
      <c r="A121" s="248" t="n">
        <v>4035</v>
      </c>
      <c r="B121" s="248" t="n">
        <v>4035</v>
      </c>
      <c r="C121" s="179" t="inlineStr">
        <is>
          <t xml:space="preserve">Celeste Cargo 4 Bols. Con Fuelle </t>
        </is>
      </c>
      <c r="D121" s="190" t="inlineStr">
        <is>
          <t>Cintura</t>
        </is>
      </c>
      <c r="E121" s="190" t="inlineStr">
        <is>
          <t>Palazo</t>
        </is>
      </c>
      <c r="F121" s="501" t="n">
        <v>25990</v>
      </c>
      <c r="I121" s="163" t="inlineStr">
        <is>
          <t>4063-02</t>
        </is>
      </c>
      <c r="J121" s="157" t="inlineStr">
        <is>
          <t>Cintura</t>
        </is>
      </c>
      <c r="K121" s="157" t="inlineStr">
        <is>
          <t>Palazzo</t>
        </is>
      </c>
      <c r="L121" s="502" t="n">
        <v>25990</v>
      </c>
    </row>
    <row r="122">
      <c r="A122" s="248" t="n">
        <v>4036</v>
      </c>
      <c r="B122" s="248" t="n">
        <v>4036</v>
      </c>
      <c r="C122" s="179" t="n"/>
      <c r="D122" s="190" t="inlineStr">
        <is>
          <t>Cintura</t>
        </is>
      </c>
      <c r="E122" s="190" t="inlineStr">
        <is>
          <t>Palazzo</t>
        </is>
      </c>
      <c r="F122" s="501" t="n">
        <v>25990</v>
      </c>
      <c r="I122" s="150" t="inlineStr">
        <is>
          <t>4002-00</t>
        </is>
      </c>
      <c r="J122" s="150" t="inlineStr">
        <is>
          <t>Medio</t>
        </is>
      </c>
      <c r="K122" s="150" t="inlineStr">
        <is>
          <t>Oxford</t>
        </is>
      </c>
      <c r="L122" s="500" t="n">
        <v>25990</v>
      </c>
    </row>
    <row r="123" ht="15.75" customHeight="1" thickBot="1">
      <c r="A123" s="252" t="n">
        <v>4042</v>
      </c>
      <c r="B123" s="252" t="n">
        <v>4042</v>
      </c>
      <c r="C123" s="179" t="inlineStr">
        <is>
          <t>bio medio Push in Push Up Doble Relojero</t>
        </is>
      </c>
      <c r="D123" s="190" t="inlineStr">
        <is>
          <t>Medio</t>
        </is>
      </c>
      <c r="E123" s="199" t="inlineStr">
        <is>
          <t>Tobillero</t>
        </is>
      </c>
      <c r="F123" s="502" t="n">
        <v>24990</v>
      </c>
      <c r="I123" s="153" t="inlineStr">
        <is>
          <t>4002-03</t>
        </is>
      </c>
      <c r="J123" s="153" t="inlineStr">
        <is>
          <t>Medio</t>
        </is>
      </c>
      <c r="K123" s="153" t="inlineStr">
        <is>
          <t>Oxford</t>
        </is>
      </c>
      <c r="L123" s="501" t="n">
        <v>25990</v>
      </c>
    </row>
    <row r="124">
      <c r="A124" s="253" t="n">
        <v>4044</v>
      </c>
      <c r="B124" s="253" t="n">
        <v>4044</v>
      </c>
      <c r="C124" s="179" t="n"/>
      <c r="D124" s="190" t="inlineStr">
        <is>
          <t>Cintura</t>
        </is>
      </c>
      <c r="E124" s="197" t="inlineStr">
        <is>
          <t>Flare</t>
        </is>
      </c>
      <c r="F124" s="500" t="n">
        <v>26990</v>
      </c>
      <c r="I124" s="153" t="n">
        <v>4004</v>
      </c>
      <c r="J124" s="153" t="inlineStr">
        <is>
          <t>Cintura</t>
        </is>
      </c>
      <c r="K124" s="153" t="inlineStr">
        <is>
          <t>Oxford</t>
        </is>
      </c>
      <c r="L124" s="501" t="n">
        <v>25990</v>
      </c>
    </row>
    <row r="125">
      <c r="A125" s="233" t="n">
        <v>4044</v>
      </c>
      <c r="B125" s="233" t="n">
        <v>4044</v>
      </c>
      <c r="C125" s="179" t="inlineStr">
        <is>
          <t>BIO medio Azul   Push in Push Up Bol Bor</t>
        </is>
      </c>
      <c r="D125" s="179" t="inlineStr">
        <is>
          <t>Cintura</t>
        </is>
      </c>
      <c r="E125" s="179" t="inlineStr">
        <is>
          <t>Flare</t>
        </is>
      </c>
      <c r="F125" s="191" t="n">
        <v>25990</v>
      </c>
      <c r="I125" s="161" t="n"/>
      <c r="J125" s="161" t="n"/>
      <c r="K125" s="161" t="n"/>
      <c r="L125" s="503" t="n"/>
    </row>
    <row r="126" ht="16.5" customHeight="1" thickBot="1">
      <c r="A126" s="233" t="n">
        <v>4044</v>
      </c>
      <c r="B126" s="233" t="n">
        <v>4044</v>
      </c>
      <c r="C126" s="179" t="inlineStr">
        <is>
          <t>BIO medio Azul   Push in Push Up Bol Bor</t>
        </is>
      </c>
      <c r="D126" s="179" t="inlineStr">
        <is>
          <t xml:space="preserve">Cintura </t>
        </is>
      </c>
      <c r="E126" s="179" t="inlineStr">
        <is>
          <t>Flare</t>
        </is>
      </c>
      <c r="F126" s="29" t="n">
        <v>25990</v>
      </c>
      <c r="I126" s="157" t="n">
        <v>4009</v>
      </c>
      <c r="J126" s="157" t="inlineStr">
        <is>
          <t>Cintura</t>
        </is>
      </c>
      <c r="K126" s="157" t="inlineStr">
        <is>
          <t>Oxford</t>
        </is>
      </c>
      <c r="L126" s="502" t="n">
        <v>25990</v>
      </c>
    </row>
    <row r="127">
      <c r="A127" s="254" t="n">
        <v>4051</v>
      </c>
      <c r="B127" s="254" t="n">
        <v>4051</v>
      </c>
      <c r="C127" s="179" t="inlineStr">
        <is>
          <t>Bio medio Smarth  Denim  Sin Basta</t>
        </is>
      </c>
      <c r="D127" s="190" t="inlineStr">
        <is>
          <t xml:space="preserve">Cintura </t>
        </is>
      </c>
      <c r="E127" s="190" t="inlineStr">
        <is>
          <t>Pitillo</t>
        </is>
      </c>
      <c r="F127" s="504" t="n">
        <v>23990</v>
      </c>
      <c r="I127" s="164" t="n">
        <v>4008</v>
      </c>
      <c r="J127" s="150" t="inlineStr">
        <is>
          <t>Cintura</t>
        </is>
      </c>
      <c r="K127" s="150" t="inlineStr">
        <is>
          <t>Flare</t>
        </is>
      </c>
      <c r="L127" s="500" t="n">
        <v>25990</v>
      </c>
    </row>
    <row r="128">
      <c r="A128" s="254" t="n">
        <v>4052</v>
      </c>
      <c r="B128" s="254" t="n">
        <v>4052</v>
      </c>
      <c r="C128" s="180" t="inlineStr">
        <is>
          <t>Gravilado Azul 2 Reloj  con Alforzas Bol Traseros</t>
        </is>
      </c>
      <c r="D128" s="190" t="inlineStr">
        <is>
          <t>Medio</t>
        </is>
      </c>
      <c r="E128" s="190" t="inlineStr">
        <is>
          <t>Flare</t>
        </is>
      </c>
      <c r="F128" s="504" t="n">
        <v>26990</v>
      </c>
      <c r="I128" s="165" t="n">
        <v>4011</v>
      </c>
      <c r="J128" s="153" t="inlineStr">
        <is>
          <t>Cintura</t>
        </is>
      </c>
      <c r="K128" s="153" t="inlineStr">
        <is>
          <t>Flare</t>
        </is>
      </c>
      <c r="L128" s="501" t="n">
        <v>24990</v>
      </c>
    </row>
    <row r="129" ht="16.2" customHeight="1" thickBot="1">
      <c r="A129" s="255" t="n">
        <v>4053</v>
      </c>
      <c r="B129" s="255" t="n">
        <v>4053</v>
      </c>
      <c r="C129" s="179" t="inlineStr">
        <is>
          <t>Bio Celeste Bolsillos grandes Destroyed</t>
        </is>
      </c>
      <c r="D129" s="190" t="inlineStr">
        <is>
          <t>Cintura</t>
        </is>
      </c>
      <c r="E129" s="190" t="inlineStr">
        <is>
          <t>Wide leg</t>
        </is>
      </c>
      <c r="F129" s="504" t="n">
        <v>26990</v>
      </c>
      <c r="I129" s="165" t="n">
        <v>4011</v>
      </c>
      <c r="J129" s="153" t="inlineStr">
        <is>
          <t>Cintura</t>
        </is>
      </c>
      <c r="K129" s="153" t="inlineStr">
        <is>
          <t>Flare</t>
        </is>
      </c>
      <c r="L129" s="501" t="n">
        <v>24990</v>
      </c>
    </row>
    <row r="130">
      <c r="A130" s="256" t="n">
        <v>4053</v>
      </c>
      <c r="B130" s="256" t="n">
        <v>4053</v>
      </c>
      <c r="C130" s="179" t="n"/>
      <c r="D130" s="190" t="inlineStr">
        <is>
          <t>Cintura</t>
        </is>
      </c>
      <c r="E130" s="190" t="inlineStr">
        <is>
          <t>Recto</t>
        </is>
      </c>
      <c r="F130" s="504" t="n">
        <v>24990</v>
      </c>
      <c r="I130" s="165" t="n"/>
      <c r="J130" s="153" t="n"/>
      <c r="K130" s="153" t="n"/>
      <c r="L130" s="501" t="n"/>
    </row>
    <row r="131">
      <c r="A131" s="257" t="n">
        <v>4056</v>
      </c>
      <c r="B131" s="257" t="n">
        <v>4056</v>
      </c>
      <c r="C131" s="179" t="inlineStr">
        <is>
          <t>Negro  Pinza Lateral Bols. Corte M</t>
        </is>
      </c>
      <c r="D131" s="190" t="inlineStr">
        <is>
          <t xml:space="preserve">Cintura </t>
        </is>
      </c>
      <c r="E131" s="190" t="inlineStr">
        <is>
          <t>Pitillo</t>
        </is>
      </c>
      <c r="F131" s="504" t="n">
        <v>24990</v>
      </c>
      <c r="I131" s="165" t="n">
        <v>4012</v>
      </c>
      <c r="J131" s="153" t="inlineStr">
        <is>
          <t>Cintura</t>
        </is>
      </c>
      <c r="K131" s="153" t="inlineStr">
        <is>
          <t>Flare</t>
        </is>
      </c>
      <c r="L131" s="501" t="n">
        <v>25990</v>
      </c>
    </row>
    <row r="132" ht="15.75" customHeight="1">
      <c r="A132" s="234" t="n">
        <v>4060</v>
      </c>
      <c r="B132" s="234" t="n">
        <v>4060</v>
      </c>
      <c r="C132" s="179" t="inlineStr">
        <is>
          <t xml:space="preserve">Blanco Clasico </t>
        </is>
      </c>
      <c r="D132" s="179" t="n"/>
      <c r="E132" s="179" t="n"/>
      <c r="F132" s="29" t="n"/>
      <c r="I132" s="165" t="n">
        <v>4012</v>
      </c>
      <c r="J132" s="153" t="inlineStr">
        <is>
          <t>Cintura</t>
        </is>
      </c>
      <c r="K132" s="153" t="inlineStr">
        <is>
          <t>Flare</t>
        </is>
      </c>
      <c r="L132" s="501" t="n">
        <v>25990</v>
      </c>
    </row>
    <row r="133">
      <c r="A133" s="258" t="n">
        <v>4061</v>
      </c>
      <c r="B133" s="258" t="n">
        <v>4061</v>
      </c>
      <c r="C133" s="179" t="inlineStr">
        <is>
          <t xml:space="preserve">Blanco clasico </t>
        </is>
      </c>
      <c r="D133" s="190" t="inlineStr">
        <is>
          <t>Cintura</t>
        </is>
      </c>
      <c r="E133" s="190" t="inlineStr">
        <is>
          <t>Palazzo</t>
        </is>
      </c>
      <c r="F133" s="504" t="n">
        <v>26990</v>
      </c>
      <c r="I133" s="165" t="n">
        <v>4027</v>
      </c>
      <c r="J133" s="153" t="inlineStr">
        <is>
          <t>Cintura</t>
        </is>
      </c>
      <c r="K133" s="153" t="inlineStr">
        <is>
          <t>Flare</t>
        </is>
      </c>
      <c r="L133" s="501" t="n">
        <v>26990</v>
      </c>
    </row>
    <row r="134" ht="15.75" customHeight="1">
      <c r="A134" s="233" t="n">
        <v>4061</v>
      </c>
      <c r="B134" s="233" t="n">
        <v>4061</v>
      </c>
      <c r="C134" s="179" t="inlineStr">
        <is>
          <t xml:space="preserve">Blanco Clasico </t>
        </is>
      </c>
      <c r="D134" s="179" t="inlineStr">
        <is>
          <t>Cintura</t>
        </is>
      </c>
      <c r="E134" s="179" t="inlineStr">
        <is>
          <t>Pitillo</t>
        </is>
      </c>
      <c r="F134" s="29" t="n">
        <v>24990</v>
      </c>
      <c r="I134" s="165" t="n"/>
      <c r="J134" s="153" t="n"/>
      <c r="K134" s="153" t="n"/>
      <c r="L134" s="501" t="n"/>
    </row>
    <row r="135">
      <c r="A135" s="259" t="n">
        <v>4064</v>
      </c>
      <c r="B135" s="259" t="n">
        <v>4064</v>
      </c>
      <c r="C135" s="179" t="inlineStr">
        <is>
          <t>Bio Medio Pasador Doble Bols. Delat</t>
        </is>
      </c>
      <c r="D135" s="190" t="inlineStr">
        <is>
          <t>Cintura</t>
        </is>
      </c>
      <c r="E135" s="190" t="inlineStr">
        <is>
          <t>WIDE LEG</t>
        </is>
      </c>
      <c r="F135" s="504" t="n">
        <v>25990</v>
      </c>
      <c r="I135" s="165" t="n">
        <v>4029</v>
      </c>
      <c r="J135" s="153" t="inlineStr">
        <is>
          <t>Cintura</t>
        </is>
      </c>
      <c r="K135" s="153" t="inlineStr">
        <is>
          <t>Flare</t>
        </is>
      </c>
      <c r="L135" s="501" t="n">
        <v>26990</v>
      </c>
    </row>
    <row r="136">
      <c r="A136" s="259" t="n">
        <v>4065</v>
      </c>
      <c r="B136" s="259" t="n">
        <v>4065</v>
      </c>
      <c r="C136" s="179" t="n"/>
      <c r="D136" s="190" t="inlineStr">
        <is>
          <t>Cintura</t>
        </is>
      </c>
      <c r="E136" s="190" t="inlineStr">
        <is>
          <t>Flare</t>
        </is>
      </c>
      <c r="F136" s="504" t="n">
        <v>27990</v>
      </c>
      <c r="I136" s="165" t="n">
        <v>4044</v>
      </c>
      <c r="J136" s="153" t="inlineStr">
        <is>
          <t>Cintura</t>
        </is>
      </c>
      <c r="K136" s="153" t="inlineStr">
        <is>
          <t>Flare</t>
        </is>
      </c>
      <c r="L136" s="501" t="n">
        <v>26990</v>
      </c>
    </row>
    <row r="137" ht="15.75" customHeight="1">
      <c r="A137" s="233" t="n">
        <v>4065</v>
      </c>
      <c r="B137" s="233" t="n">
        <v>4065</v>
      </c>
      <c r="C137" s="179" t="inlineStr">
        <is>
          <t xml:space="preserve">Blanco Clasico </t>
        </is>
      </c>
      <c r="D137" s="179" t="inlineStr">
        <is>
          <t>Cintura</t>
        </is>
      </c>
      <c r="E137" s="179" t="inlineStr">
        <is>
          <t>Flare</t>
        </is>
      </c>
      <c r="F137" s="29" t="n">
        <v>25990</v>
      </c>
      <c r="I137" s="165" t="n">
        <v>4052</v>
      </c>
      <c r="J137" s="153" t="inlineStr">
        <is>
          <t>Medio</t>
        </is>
      </c>
      <c r="K137" s="153" t="inlineStr">
        <is>
          <t>Flare</t>
        </is>
      </c>
      <c r="L137" s="501" t="n">
        <v>26990</v>
      </c>
    </row>
    <row r="138" ht="15.75" customHeight="1">
      <c r="A138" s="233" t="n">
        <v>4076</v>
      </c>
      <c r="B138" s="233" t="n">
        <v>4076</v>
      </c>
      <c r="C138" s="179" t="inlineStr">
        <is>
          <t xml:space="preserve">Bio azul Doble Pasador  Del.  Bol. Ovalado </t>
        </is>
      </c>
      <c r="D138" s="179" t="inlineStr">
        <is>
          <t>Cintura</t>
        </is>
      </c>
      <c r="E138" s="179" t="inlineStr">
        <is>
          <t>Recto</t>
        </is>
      </c>
      <c r="F138" s="29" t="n">
        <v>25990</v>
      </c>
      <c r="I138" s="165" t="n">
        <v>4053</v>
      </c>
      <c r="J138" s="153" t="inlineStr">
        <is>
          <t>Medio</t>
        </is>
      </c>
      <c r="K138" s="153" t="inlineStr">
        <is>
          <t>Flare</t>
        </is>
      </c>
      <c r="L138" s="501" t="n">
        <v>26990</v>
      </c>
    </row>
    <row r="139">
      <c r="A139" s="259" t="inlineStr">
        <is>
          <t>4002-00</t>
        </is>
      </c>
      <c r="B139" s="259" t="inlineStr">
        <is>
          <t>4002-00</t>
        </is>
      </c>
      <c r="C139" s="179" t="inlineStr">
        <is>
          <t xml:space="preserve">CELESTE  Foca. Pretina Manual 3 Costuras </t>
        </is>
      </c>
      <c r="D139" s="190" t="inlineStr">
        <is>
          <t>Medio</t>
        </is>
      </c>
      <c r="E139" s="190" t="inlineStr">
        <is>
          <t>Oxford</t>
        </is>
      </c>
      <c r="F139" s="504" t="n">
        <v>25990</v>
      </c>
      <c r="I139" s="165" t="n">
        <v>4057</v>
      </c>
      <c r="J139" s="153" t="inlineStr">
        <is>
          <t>Cintura</t>
        </is>
      </c>
      <c r="K139" s="153" t="inlineStr">
        <is>
          <t>Flare</t>
        </is>
      </c>
      <c r="L139" s="501" t="n">
        <v>26990</v>
      </c>
    </row>
    <row r="140" ht="15.75" customHeight="1" thickBot="1">
      <c r="A140" s="259" t="inlineStr">
        <is>
          <t>4002-00</t>
        </is>
      </c>
      <c r="B140" s="259" t="inlineStr">
        <is>
          <t>4002-00</t>
        </is>
      </c>
      <c r="C140" s="179" t="n"/>
      <c r="D140" s="190" t="inlineStr">
        <is>
          <t>Medio</t>
        </is>
      </c>
      <c r="E140" s="190" t="inlineStr">
        <is>
          <t>Oxford</t>
        </is>
      </c>
      <c r="F140" s="504" t="n">
        <v>25990</v>
      </c>
      <c r="I140" s="166" t="n">
        <v>4065</v>
      </c>
      <c r="J140" s="157" t="inlineStr">
        <is>
          <t>Cintura</t>
        </is>
      </c>
      <c r="K140" s="157" t="inlineStr">
        <is>
          <t>Flare</t>
        </is>
      </c>
      <c r="L140" s="502" t="n">
        <v>27990</v>
      </c>
    </row>
    <row r="141" ht="16.5" customHeight="1" thickBot="1">
      <c r="A141" s="233" t="inlineStr">
        <is>
          <t>4002-00</t>
        </is>
      </c>
      <c r="B141" s="233" t="inlineStr">
        <is>
          <t>4002-00</t>
        </is>
      </c>
      <c r="C141" s="179" t="inlineStr">
        <is>
          <t>Bio Medio Pretina Manual</t>
        </is>
      </c>
      <c r="D141" s="179" t="inlineStr">
        <is>
          <t>Cintura</t>
        </is>
      </c>
      <c r="E141" s="179" t="inlineStr">
        <is>
          <t>Flare</t>
        </is>
      </c>
      <c r="F141" s="29" t="n">
        <v>25990</v>
      </c>
      <c r="I141" s="167" t="n">
        <v>4028</v>
      </c>
      <c r="J141" s="168" t="inlineStr">
        <is>
          <t>Cintura</t>
        </is>
      </c>
      <c r="K141" s="168" t="inlineStr">
        <is>
          <t>Wide leg</t>
        </is>
      </c>
      <c r="L141" s="505" t="n">
        <v>25990</v>
      </c>
    </row>
    <row r="142" ht="16.2" customHeight="1" thickBot="1">
      <c r="A142" s="259" t="inlineStr">
        <is>
          <t>4002-01</t>
        </is>
      </c>
      <c r="B142" s="259" t="inlineStr">
        <is>
          <t>4002-01</t>
        </is>
      </c>
      <c r="C142" s="179" t="inlineStr">
        <is>
          <t xml:space="preserve">Bio Medio Foca. Pretina Manual 3 Costuras </t>
        </is>
      </c>
      <c r="D142" s="190" t="inlineStr">
        <is>
          <t>Medio</t>
        </is>
      </c>
      <c r="E142" s="190" t="inlineStr">
        <is>
          <t>Oxford</t>
        </is>
      </c>
      <c r="F142" s="504" t="n">
        <v>25990</v>
      </c>
      <c r="I142" s="149" t="n">
        <v>4007</v>
      </c>
      <c r="J142" s="150" t="inlineStr">
        <is>
          <t>Cintura</t>
        </is>
      </c>
      <c r="K142" s="150" t="inlineStr">
        <is>
          <t>Pitillo</t>
        </is>
      </c>
      <c r="L142" s="500" t="n">
        <v>23990</v>
      </c>
    </row>
    <row r="143" ht="16.5" customHeight="1" thickBot="1">
      <c r="A143" s="233" t="inlineStr">
        <is>
          <t>4002-01</t>
        </is>
      </c>
      <c r="B143" s="233" t="inlineStr">
        <is>
          <t>4002-01</t>
        </is>
      </c>
      <c r="C143" s="179" t="inlineStr">
        <is>
          <t xml:space="preserve"> Celeste Pretina Manual </t>
        </is>
      </c>
      <c r="D143" s="179" t="inlineStr">
        <is>
          <t>Cintura</t>
        </is>
      </c>
      <c r="E143" s="179" t="inlineStr">
        <is>
          <t>Flare</t>
        </is>
      </c>
      <c r="F143" s="29" t="n">
        <v>25990</v>
      </c>
      <c r="I143" s="193" t="n"/>
      <c r="J143" s="194" t="n"/>
      <c r="K143" s="194" t="n"/>
      <c r="L143" s="506" t="n"/>
    </row>
    <row r="144" ht="16.2" customHeight="1" thickBot="1">
      <c r="A144" s="259" t="inlineStr">
        <is>
          <t>4002-03</t>
        </is>
      </c>
      <c r="B144" s="259" t="inlineStr">
        <is>
          <t>4002-03</t>
        </is>
      </c>
      <c r="C144" s="179" t="n"/>
      <c r="D144" s="190" t="inlineStr">
        <is>
          <t>Medio</t>
        </is>
      </c>
      <c r="E144" s="190" t="inlineStr">
        <is>
          <t>Oxford</t>
        </is>
      </c>
      <c r="F144" s="504" t="n">
        <v>25990</v>
      </c>
      <c r="I144" s="167" t="inlineStr">
        <is>
          <t>4007-90</t>
        </is>
      </c>
      <c r="J144" s="168" t="inlineStr">
        <is>
          <t>Cintura</t>
        </is>
      </c>
      <c r="K144" s="168" t="inlineStr">
        <is>
          <t>Pitillo</t>
        </is>
      </c>
      <c r="L144" s="505" t="n">
        <v>25990</v>
      </c>
    </row>
    <row r="145">
      <c r="A145" s="259" t="inlineStr">
        <is>
          <t>4004-00</t>
        </is>
      </c>
      <c r="B145" s="259" t="inlineStr">
        <is>
          <t>4004-00</t>
        </is>
      </c>
      <c r="C145" s="179" t="inlineStr">
        <is>
          <t>Bio Oscuro Sin Pinzas Traseras</t>
        </is>
      </c>
      <c r="D145" s="190" t="inlineStr">
        <is>
          <t>Cintura</t>
        </is>
      </c>
      <c r="E145" s="190" t="inlineStr">
        <is>
          <t>Oxford</t>
        </is>
      </c>
      <c r="F145" s="504" t="n">
        <v>25990</v>
      </c>
      <c r="I145" s="170" t="n">
        <v>4015</v>
      </c>
      <c r="J145" s="171" t="inlineStr">
        <is>
          <t>Cintura</t>
        </is>
      </c>
      <c r="K145" s="172" t="inlineStr">
        <is>
          <t>Pitillo</t>
        </is>
      </c>
      <c r="L145" s="507" t="n">
        <v>23990</v>
      </c>
    </row>
    <row r="146" ht="15.75" customHeight="1">
      <c r="A146" s="233" t="inlineStr">
        <is>
          <t>4004-00</t>
        </is>
      </c>
      <c r="B146" s="233" t="inlineStr">
        <is>
          <t>4004-00</t>
        </is>
      </c>
      <c r="C146" s="179" t="inlineStr">
        <is>
          <t>Azul Oscuro Bol. Delanteros 3 Costuras</t>
        </is>
      </c>
      <c r="D146" s="179" t="inlineStr">
        <is>
          <t xml:space="preserve">Cintura </t>
        </is>
      </c>
      <c r="E146" s="179" t="inlineStr">
        <is>
          <t>Oxford</t>
        </is>
      </c>
      <c r="F146" s="29" t="n">
        <v>25990</v>
      </c>
      <c r="I146" s="170" t="n"/>
      <c r="J146" s="171" t="n"/>
      <c r="K146" s="172" t="n"/>
      <c r="L146" s="507" t="n"/>
    </row>
    <row r="147" ht="15.75" customHeight="1">
      <c r="A147" s="259" t="inlineStr">
        <is>
          <t>4004-01</t>
        </is>
      </c>
      <c r="B147" s="259" t="inlineStr">
        <is>
          <t>4004-01</t>
        </is>
      </c>
      <c r="C147" s="179" t="inlineStr">
        <is>
          <t>Bio Medio Sin Pinzas Traseras</t>
        </is>
      </c>
      <c r="D147" s="190" t="inlineStr">
        <is>
          <t>Cintura</t>
        </is>
      </c>
      <c r="E147" s="190" t="inlineStr">
        <is>
          <t>Oxford</t>
        </is>
      </c>
      <c r="F147" s="504" t="n">
        <v>25990</v>
      </c>
      <c r="I147" s="152" t="n">
        <v>4015</v>
      </c>
      <c r="J147" s="155" t="inlineStr">
        <is>
          <t>Cintura</t>
        </is>
      </c>
      <c r="K147" s="153" t="inlineStr">
        <is>
          <t>Pitillo</t>
        </is>
      </c>
      <c r="L147" s="501" t="n">
        <v>23990</v>
      </c>
    </row>
    <row r="148" ht="15.75" customHeight="1">
      <c r="A148" s="233" t="inlineStr">
        <is>
          <t>4004-01</t>
        </is>
      </c>
      <c r="B148" s="233" t="inlineStr">
        <is>
          <t>4004-01</t>
        </is>
      </c>
      <c r="C148" s="179" t="inlineStr">
        <is>
          <t>Bio Medio  Bol. Delanteros 3 Costuras</t>
        </is>
      </c>
      <c r="D148" s="179" t="inlineStr">
        <is>
          <t xml:space="preserve">Cintura </t>
        </is>
      </c>
      <c r="E148" s="179" t="inlineStr">
        <is>
          <t>Oxford</t>
        </is>
      </c>
      <c r="F148" s="29" t="n">
        <v>25990</v>
      </c>
      <c r="I148" s="152" t="inlineStr">
        <is>
          <t>4015-90</t>
        </is>
      </c>
      <c r="J148" s="155" t="inlineStr">
        <is>
          <t>Cintura</t>
        </is>
      </c>
      <c r="K148" s="153" t="inlineStr">
        <is>
          <t>Pitillo</t>
        </is>
      </c>
      <c r="L148" s="501" t="n">
        <v>25990</v>
      </c>
    </row>
    <row r="149" ht="15.75" customHeight="1">
      <c r="A149" s="259" t="inlineStr">
        <is>
          <t>4007-00</t>
        </is>
      </c>
      <c r="B149" s="259" t="inlineStr">
        <is>
          <t>4007-00</t>
        </is>
      </c>
      <c r="C149" s="179" t="inlineStr">
        <is>
          <t>Bio Celeste Push in Push Up Bordado M</t>
        </is>
      </c>
      <c r="D149" s="179" t="inlineStr">
        <is>
          <t xml:space="preserve">Cintura </t>
        </is>
      </c>
      <c r="E149" s="179" t="inlineStr">
        <is>
          <t>Pitillo</t>
        </is>
      </c>
      <c r="F149" s="29" t="n">
        <v>24990</v>
      </c>
      <c r="I149" s="152" t="n">
        <v>4016</v>
      </c>
      <c r="J149" s="153" t="inlineStr">
        <is>
          <t>Cintura</t>
        </is>
      </c>
      <c r="K149" s="153" t="inlineStr">
        <is>
          <t>Pitillo</t>
        </is>
      </c>
      <c r="L149" s="501" t="n">
        <v>24990</v>
      </c>
    </row>
    <row r="150">
      <c r="A150" s="233" t="inlineStr">
        <is>
          <t>4007-90</t>
        </is>
      </c>
      <c r="B150" s="233" t="inlineStr">
        <is>
          <t>4007-90</t>
        </is>
      </c>
      <c r="C150" s="179" t="inlineStr">
        <is>
          <t>GLITTER  Push in Push Up Bordado M</t>
        </is>
      </c>
      <c r="D150" s="179" t="inlineStr">
        <is>
          <t xml:space="preserve">Cintura </t>
        </is>
      </c>
      <c r="E150" s="179" t="inlineStr">
        <is>
          <t>Pitillo</t>
        </is>
      </c>
      <c r="F150" s="29" t="n">
        <v>26990</v>
      </c>
      <c r="I150" s="152" t="n">
        <v>4018</v>
      </c>
      <c r="J150" s="153" t="inlineStr">
        <is>
          <t>Cintura</t>
        </is>
      </c>
      <c r="K150" s="153" t="inlineStr">
        <is>
          <t>Pitillo</t>
        </is>
      </c>
      <c r="L150" s="501" t="n">
        <v>23990</v>
      </c>
    </row>
    <row r="151" ht="16.2" customHeight="1" thickBot="1">
      <c r="A151" s="259" t="inlineStr">
        <is>
          <t>4007-90</t>
        </is>
      </c>
      <c r="B151" s="259" t="inlineStr">
        <is>
          <t>4007-90</t>
        </is>
      </c>
      <c r="C151" s="179" t="n"/>
      <c r="D151" s="190" t="inlineStr">
        <is>
          <t>Cintura</t>
        </is>
      </c>
      <c r="E151" s="190" t="inlineStr">
        <is>
          <t>Pitillo</t>
        </is>
      </c>
      <c r="F151" s="504" t="n">
        <v>25990</v>
      </c>
      <c r="I151" s="163" t="n">
        <v>4019</v>
      </c>
      <c r="J151" s="157" t="inlineStr">
        <is>
          <t>Medio</t>
        </is>
      </c>
      <c r="K151" s="157" t="inlineStr">
        <is>
          <t>Pitillo</t>
        </is>
      </c>
      <c r="L151" s="502" t="n">
        <v>23990</v>
      </c>
    </row>
    <row r="152" ht="15.75" customHeight="1">
      <c r="A152" s="233" t="inlineStr">
        <is>
          <t>4007-90</t>
        </is>
      </c>
      <c r="B152" s="233" t="inlineStr">
        <is>
          <t>4007-90</t>
        </is>
      </c>
      <c r="C152" s="179" t="inlineStr">
        <is>
          <t>GLITTER  Push in Push Up Bordado M</t>
        </is>
      </c>
      <c r="D152" s="179" t="inlineStr">
        <is>
          <t xml:space="preserve">Cintura </t>
        </is>
      </c>
      <c r="E152" s="179" t="inlineStr">
        <is>
          <t>Pitillo</t>
        </is>
      </c>
      <c r="F152" s="29" t="n">
        <v>26990</v>
      </c>
      <c r="I152" s="149" t="n">
        <v>4051</v>
      </c>
      <c r="J152" s="150" t="inlineStr">
        <is>
          <t xml:space="preserve">Cintura </t>
        </is>
      </c>
      <c r="K152" s="150" t="inlineStr">
        <is>
          <t>Pitillo</t>
        </is>
      </c>
      <c r="L152" s="500" t="n">
        <v>23990</v>
      </c>
    </row>
    <row r="153" ht="15.75" customHeight="1">
      <c r="A153" s="259" t="inlineStr">
        <is>
          <t>4011-00</t>
        </is>
      </c>
      <c r="B153" s="259" t="inlineStr">
        <is>
          <t>4011-00</t>
        </is>
      </c>
      <c r="C153" s="179" t="inlineStr">
        <is>
          <t>NEGRO   Bols. Argentino Pinzas Largas</t>
        </is>
      </c>
      <c r="D153" s="190" t="inlineStr">
        <is>
          <t>Cintura</t>
        </is>
      </c>
      <c r="E153" s="190" t="inlineStr">
        <is>
          <t>Flare</t>
        </is>
      </c>
      <c r="F153" s="504" t="n">
        <v>24990</v>
      </c>
      <c r="I153" s="152" t="n">
        <v>4056</v>
      </c>
      <c r="J153" s="153" t="inlineStr">
        <is>
          <t xml:space="preserve">Cintura </t>
        </is>
      </c>
      <c r="K153" s="153" t="inlineStr">
        <is>
          <t>Pitillo</t>
        </is>
      </c>
      <c r="L153" s="501" t="n">
        <v>24990</v>
      </c>
    </row>
    <row r="154">
      <c r="A154" s="259" t="inlineStr">
        <is>
          <t>4011-01</t>
        </is>
      </c>
      <c r="B154" s="259" t="inlineStr">
        <is>
          <t>4011-01</t>
        </is>
      </c>
      <c r="C154" s="179" t="inlineStr">
        <is>
          <t>NEGRO  Bols. Argentino Pinzas Largas</t>
        </is>
      </c>
      <c r="D154" s="190" t="inlineStr">
        <is>
          <t>Cintura</t>
        </is>
      </c>
      <c r="E154" s="190" t="inlineStr">
        <is>
          <t>Flare</t>
        </is>
      </c>
      <c r="F154" s="504" t="n">
        <v>24990</v>
      </c>
      <c r="I154" s="152" t="inlineStr">
        <is>
          <t>4062-00</t>
        </is>
      </c>
      <c r="J154" s="153" t="inlineStr">
        <is>
          <t>Cintura</t>
        </is>
      </c>
      <c r="K154" s="153" t="inlineStr">
        <is>
          <t>Pitillo</t>
        </is>
      </c>
      <c r="L154" s="501" t="n">
        <v>26990</v>
      </c>
    </row>
    <row r="155" ht="16.5" customHeight="1" thickBot="1">
      <c r="A155" s="259" t="inlineStr">
        <is>
          <t xml:space="preserve">4011-01 </t>
        </is>
      </c>
      <c r="B155" s="259" t="inlineStr">
        <is>
          <t xml:space="preserve">4011-01 </t>
        </is>
      </c>
      <c r="C155" s="179" t="inlineStr">
        <is>
          <t>GRIS Bols. Argentino Pinzas Largas</t>
        </is>
      </c>
      <c r="D155" s="190" t="inlineStr">
        <is>
          <t>Cintura</t>
        </is>
      </c>
      <c r="E155" s="190" t="inlineStr">
        <is>
          <t>Flare</t>
        </is>
      </c>
      <c r="F155" s="504" t="n">
        <v>24990</v>
      </c>
      <c r="I155" s="163" t="inlineStr">
        <is>
          <t>4062-09</t>
        </is>
      </c>
      <c r="J155" s="157" t="inlineStr">
        <is>
          <t>Cintura</t>
        </is>
      </c>
      <c r="K155" s="157" t="inlineStr">
        <is>
          <t>Pitillo</t>
        </is>
      </c>
      <c r="L155" s="502" t="n">
        <v>26990</v>
      </c>
    </row>
    <row r="156" ht="15.75" customHeight="1">
      <c r="A156" s="260" t="inlineStr">
        <is>
          <t>4012-00</t>
        </is>
      </c>
      <c r="B156" s="260" t="inlineStr">
        <is>
          <t>4012-00</t>
        </is>
      </c>
      <c r="C156" s="178" t="inlineStr">
        <is>
          <t>CELESTE   Doble Relojero ojal Sin basta</t>
        </is>
      </c>
      <c r="D156" s="201" t="inlineStr">
        <is>
          <t>Cintura</t>
        </is>
      </c>
      <c r="E156" s="201" t="inlineStr">
        <is>
          <t>Flare</t>
        </is>
      </c>
      <c r="F156" s="508" t="n">
        <v>25990</v>
      </c>
      <c r="I156" s="149" t="n">
        <v>4010</v>
      </c>
      <c r="J156" s="150" t="inlineStr">
        <is>
          <t>Cintura</t>
        </is>
      </c>
      <c r="K156" s="150" t="inlineStr">
        <is>
          <t>Tobillero</t>
        </is>
      </c>
      <c r="L156" s="509" t="n">
        <v>24990</v>
      </c>
    </row>
    <row r="157">
      <c r="A157" s="260" t="inlineStr">
        <is>
          <t>4012-01</t>
        </is>
      </c>
      <c r="B157" s="260" t="inlineStr">
        <is>
          <t>4012-01</t>
        </is>
      </c>
      <c r="C157" s="178" t="inlineStr">
        <is>
          <t>GRAVILLADO Celeste  Doble Relojero ojal Sin basta</t>
        </is>
      </c>
      <c r="D157" s="201" t="inlineStr">
        <is>
          <t>Cintura</t>
        </is>
      </c>
      <c r="E157" s="201" t="inlineStr">
        <is>
          <t>Flare</t>
        </is>
      </c>
      <c r="F157" s="508" t="n">
        <v>25990</v>
      </c>
      <c r="I157" s="186" t="inlineStr">
        <is>
          <t>4017-00</t>
        </is>
      </c>
      <c r="J157" s="187" t="inlineStr">
        <is>
          <t>Cintura</t>
        </is>
      </c>
      <c r="K157" s="187" t="inlineStr">
        <is>
          <t>Tobillero</t>
        </is>
      </c>
      <c r="L157" s="510" t="n">
        <v>24990</v>
      </c>
    </row>
    <row r="158" ht="15" customHeight="1">
      <c r="A158" s="261" t="inlineStr">
        <is>
          <t>4012-01</t>
        </is>
      </c>
      <c r="B158" s="261" t="inlineStr">
        <is>
          <t>4012-01</t>
        </is>
      </c>
      <c r="C158" s="178" t="inlineStr">
        <is>
          <t>Gravillado Celeste Doble Relojero ojal Sin basta</t>
        </is>
      </c>
      <c r="D158" s="201" t="inlineStr">
        <is>
          <t>Cintura</t>
        </is>
      </c>
      <c r="E158" s="201" t="inlineStr">
        <is>
          <t>Flare</t>
        </is>
      </c>
      <c r="F158" s="508" t="n">
        <v>25990</v>
      </c>
      <c r="I158" s="186" t="inlineStr">
        <is>
          <t>4017-03</t>
        </is>
      </c>
      <c r="J158" s="187" t="inlineStr">
        <is>
          <t>Cintura</t>
        </is>
      </c>
      <c r="K158" s="187" t="inlineStr">
        <is>
          <t>Tobillero</t>
        </is>
      </c>
      <c r="L158" s="510" t="n">
        <v>24990</v>
      </c>
    </row>
    <row r="159" ht="15.75" customHeight="1">
      <c r="A159" s="259" t="inlineStr">
        <is>
          <t>4015-00</t>
        </is>
      </c>
      <c r="B159" s="259" t="inlineStr">
        <is>
          <t>4015-00</t>
        </is>
      </c>
      <c r="C159" s="179" t="inlineStr">
        <is>
          <t xml:space="preserve">Bio Medio  Pretina Cruzada </t>
        </is>
      </c>
      <c r="D159" s="198" t="inlineStr">
        <is>
          <t>Cintura</t>
        </is>
      </c>
      <c r="E159" s="190" t="inlineStr">
        <is>
          <t>Pitillo</t>
        </is>
      </c>
      <c r="F159" s="504" t="n">
        <v>23990</v>
      </c>
      <c r="I159" s="152" t="n">
        <v>4021</v>
      </c>
      <c r="J159" s="153" t="inlineStr">
        <is>
          <t>Cintura</t>
        </is>
      </c>
      <c r="K159" s="153" t="inlineStr">
        <is>
          <t>Tobillero</t>
        </is>
      </c>
      <c r="L159" s="504" t="n">
        <v>24990</v>
      </c>
    </row>
    <row r="160">
      <c r="A160" s="259" t="inlineStr">
        <is>
          <t>4015-01</t>
        </is>
      </c>
      <c r="B160" s="259" t="inlineStr">
        <is>
          <t>4015-01</t>
        </is>
      </c>
      <c r="C160" s="179" t="inlineStr">
        <is>
          <t xml:space="preserve">Gravillado Pretina Cruzada </t>
        </is>
      </c>
      <c r="D160" s="198" t="inlineStr">
        <is>
          <t>Cintura</t>
        </is>
      </c>
      <c r="E160" s="190" t="inlineStr">
        <is>
          <t>Pitillo</t>
        </is>
      </c>
      <c r="F160" s="504" t="n">
        <v>23990</v>
      </c>
      <c r="I160" s="152" t="inlineStr">
        <is>
          <t>4021-90</t>
        </is>
      </c>
      <c r="J160" s="153" t="inlineStr">
        <is>
          <t>Cintura</t>
        </is>
      </c>
      <c r="K160" s="153" t="inlineStr">
        <is>
          <t>Tobillero</t>
        </is>
      </c>
      <c r="L160" s="504" t="n">
        <v>26990</v>
      </c>
    </row>
    <row r="161" ht="15.75" customHeight="1">
      <c r="A161" s="259" t="inlineStr">
        <is>
          <t>4015-90</t>
        </is>
      </c>
      <c r="B161" s="259" t="inlineStr">
        <is>
          <t>4015-90</t>
        </is>
      </c>
      <c r="C161" s="179" t="inlineStr">
        <is>
          <t>Glitter  Pretina Cruzada Gravillado</t>
        </is>
      </c>
      <c r="D161" s="198" t="inlineStr">
        <is>
          <t>Cintura</t>
        </is>
      </c>
      <c r="E161" s="190" t="inlineStr">
        <is>
          <t>Pitillo</t>
        </is>
      </c>
      <c r="F161" s="504" t="n">
        <v>27990</v>
      </c>
      <c r="I161" s="152" t="n">
        <v>4023</v>
      </c>
      <c r="J161" s="153" t="inlineStr">
        <is>
          <t>Cintura</t>
        </is>
      </c>
      <c r="K161" s="153" t="inlineStr">
        <is>
          <t>Tobillero</t>
        </is>
      </c>
      <c r="L161" s="504" t="n">
        <v>23990</v>
      </c>
    </row>
    <row r="162" ht="15.75" customHeight="1" thickBot="1">
      <c r="A162" s="259" t="inlineStr">
        <is>
          <t>4016-00</t>
        </is>
      </c>
      <c r="B162" s="259" t="inlineStr">
        <is>
          <t>4016-00</t>
        </is>
      </c>
      <c r="C162" s="179" t="inlineStr">
        <is>
          <t>BIO Celeste Relojero Destr. Bol. Ovalados</t>
        </is>
      </c>
      <c r="D162" s="190" t="inlineStr">
        <is>
          <t>Cintura</t>
        </is>
      </c>
      <c r="E162" s="190" t="inlineStr">
        <is>
          <t>Pitillo</t>
        </is>
      </c>
      <c r="F162" s="504" t="n">
        <v>24990</v>
      </c>
      <c r="I162" s="163" t="n">
        <v>4042</v>
      </c>
      <c r="J162" s="157" t="inlineStr">
        <is>
          <t>Medio</t>
        </is>
      </c>
      <c r="K162" s="157" t="inlineStr">
        <is>
          <t>Tobillero</t>
        </is>
      </c>
      <c r="L162" s="511" t="n">
        <v>24990</v>
      </c>
    </row>
    <row r="163" ht="15.75" customHeight="1">
      <c r="A163" s="259" t="inlineStr">
        <is>
          <t>4016-01</t>
        </is>
      </c>
      <c r="B163" s="259" t="inlineStr">
        <is>
          <t>4016-01</t>
        </is>
      </c>
      <c r="C163" s="179" t="inlineStr">
        <is>
          <t xml:space="preserve">BIO CELESTE SIN ROTURA </t>
        </is>
      </c>
      <c r="D163" s="190" t="inlineStr">
        <is>
          <t>Cintura</t>
        </is>
      </c>
      <c r="E163" s="190" t="inlineStr">
        <is>
          <t>Pitillo</t>
        </is>
      </c>
      <c r="F163" s="504" t="n">
        <v>24990</v>
      </c>
      <c r="I163" s="150" t="n">
        <v>4033</v>
      </c>
      <c r="J163" s="150" t="inlineStr">
        <is>
          <t xml:space="preserve">Cintura </t>
        </is>
      </c>
      <c r="K163" s="150" t="inlineStr">
        <is>
          <t>Recto</t>
        </is>
      </c>
      <c r="L163" s="500" t="n">
        <v>24990</v>
      </c>
    </row>
    <row r="164" ht="15" customHeight="1">
      <c r="A164" s="260" t="inlineStr">
        <is>
          <t>4017-00</t>
        </is>
      </c>
      <c r="B164" s="260" t="inlineStr">
        <is>
          <t>4017-00</t>
        </is>
      </c>
      <c r="C164" s="181" t="inlineStr">
        <is>
          <t>Bio Medio Doble Relojero Bol. Tras Corte</t>
        </is>
      </c>
      <c r="D164" s="201" t="inlineStr">
        <is>
          <t>Cintura</t>
        </is>
      </c>
      <c r="E164" s="201" t="inlineStr">
        <is>
          <t>Tobillero</t>
        </is>
      </c>
      <c r="F164" s="508" t="n">
        <v>24990</v>
      </c>
      <c r="I164" s="153" t="n">
        <v>4053</v>
      </c>
      <c r="J164" s="153" t="inlineStr">
        <is>
          <t>Cintura</t>
        </is>
      </c>
      <c r="K164" s="153" t="inlineStr">
        <is>
          <t>Recto</t>
        </is>
      </c>
      <c r="L164" s="501" t="n">
        <v>24990</v>
      </c>
    </row>
    <row r="165" ht="15.75" customHeight="1">
      <c r="A165" s="235" t="inlineStr">
        <is>
          <t>4017-01</t>
        </is>
      </c>
      <c r="B165" s="235" t="inlineStr">
        <is>
          <t>4017-01</t>
        </is>
      </c>
      <c r="C165" s="189" t="inlineStr">
        <is>
          <t>Bio azul  2 Relojeros Bols. Trasero con Corte</t>
        </is>
      </c>
      <c r="D165" s="189" t="inlineStr">
        <is>
          <t xml:space="preserve">Cintura </t>
        </is>
      </c>
      <c r="E165" s="189" t="inlineStr">
        <is>
          <t>Tobillero</t>
        </is>
      </c>
      <c r="F165" s="29" t="n">
        <v>24990</v>
      </c>
      <c r="I165" s="153" t="n">
        <v>4059</v>
      </c>
      <c r="J165" s="153" t="inlineStr">
        <is>
          <t>Cintura</t>
        </is>
      </c>
      <c r="K165" s="153" t="inlineStr">
        <is>
          <t>Recto</t>
        </is>
      </c>
      <c r="L165" s="501" t="n">
        <v>25990</v>
      </c>
    </row>
    <row r="166" ht="15" customHeight="1">
      <c r="A166" s="260" t="inlineStr">
        <is>
          <t>4017-03</t>
        </is>
      </c>
      <c r="B166" s="260" t="inlineStr">
        <is>
          <t>4017-03</t>
        </is>
      </c>
      <c r="C166" s="181" t="inlineStr">
        <is>
          <t xml:space="preserve">Celeste </t>
        </is>
      </c>
      <c r="D166" s="201" t="inlineStr">
        <is>
          <t>Cintura</t>
        </is>
      </c>
      <c r="E166" s="201" t="inlineStr">
        <is>
          <t>Tobillero</t>
        </is>
      </c>
      <c r="F166" s="508" t="n">
        <v>24990</v>
      </c>
      <c r="I166" s="153" t="n">
        <v>4059</v>
      </c>
      <c r="J166" s="153" t="inlineStr">
        <is>
          <t>Cintura</t>
        </is>
      </c>
      <c r="K166" s="153" t="inlineStr">
        <is>
          <t>Recto</t>
        </is>
      </c>
      <c r="L166" s="501" t="n">
        <v>25990</v>
      </c>
    </row>
    <row r="167">
      <c r="A167" s="259" t="inlineStr">
        <is>
          <t>4021-00</t>
        </is>
      </c>
      <c r="B167" s="259" t="inlineStr">
        <is>
          <t>4021-00</t>
        </is>
      </c>
      <c r="C167" s="179" t="inlineStr">
        <is>
          <t>Bio Celeste Vista Diagonal Costura Bols</t>
        </is>
      </c>
      <c r="D167" s="190" t="inlineStr">
        <is>
          <t>Cintura</t>
        </is>
      </c>
      <c r="E167" s="190" t="inlineStr">
        <is>
          <t>Tobillero</t>
        </is>
      </c>
      <c r="F167" s="504" t="n">
        <v>24990</v>
      </c>
      <c r="I167" s="153" t="n">
        <v>4064</v>
      </c>
      <c r="J167" s="153" t="inlineStr">
        <is>
          <t>Cintura</t>
        </is>
      </c>
      <c r="K167" s="153" t="inlineStr">
        <is>
          <t>Recto</t>
        </is>
      </c>
      <c r="L167" s="501" t="n">
        <v>25990</v>
      </c>
    </row>
    <row r="168" ht="16.5" customHeight="1" thickBot="1">
      <c r="A168" s="233" t="inlineStr">
        <is>
          <t>4021-90</t>
        </is>
      </c>
      <c r="B168" s="233" t="inlineStr">
        <is>
          <t>4021-90</t>
        </is>
      </c>
      <c r="C168" s="179" t="inlineStr">
        <is>
          <t>GLITTER Vista Diagonal Costura Bols</t>
        </is>
      </c>
      <c r="D168" s="190" t="inlineStr">
        <is>
          <t>Cintura</t>
        </is>
      </c>
      <c r="E168" s="190" t="inlineStr">
        <is>
          <t>Tobillero</t>
        </is>
      </c>
      <c r="F168" s="504" t="n">
        <v>26990</v>
      </c>
      <c r="I168" s="157" t="n">
        <v>4064</v>
      </c>
      <c r="J168" s="157" t="inlineStr">
        <is>
          <t>Cintura</t>
        </is>
      </c>
      <c r="K168" s="157" t="inlineStr">
        <is>
          <t>Recto</t>
        </is>
      </c>
      <c r="L168" s="502" t="n">
        <v>25990</v>
      </c>
    </row>
    <row r="169" ht="15" customHeight="1">
      <c r="A169" s="259" t="inlineStr">
        <is>
          <t>4023-00</t>
        </is>
      </c>
      <c r="B169" s="259" t="inlineStr">
        <is>
          <t>4023-00</t>
        </is>
      </c>
      <c r="C169" s="179" t="inlineStr">
        <is>
          <t xml:space="preserve">Bio Oscuro Tajali sin Basta </t>
        </is>
      </c>
      <c r="D169" s="190" t="inlineStr">
        <is>
          <t>Cintura</t>
        </is>
      </c>
      <c r="E169" s="190" t="inlineStr">
        <is>
          <t>Tobillero</t>
        </is>
      </c>
      <c r="F169" s="504" t="n">
        <v>23990</v>
      </c>
    </row>
    <row r="170">
      <c r="A170" s="259" t="inlineStr">
        <is>
          <t>4023-90</t>
        </is>
      </c>
      <c r="B170" s="259" t="inlineStr">
        <is>
          <t>4023-90</t>
        </is>
      </c>
      <c r="C170" s="179" t="inlineStr">
        <is>
          <t>GLITTER</t>
        </is>
      </c>
      <c r="D170" s="190" t="inlineStr">
        <is>
          <t>Cintura</t>
        </is>
      </c>
      <c r="E170" s="190" t="inlineStr">
        <is>
          <t>Tobillero</t>
        </is>
      </c>
      <c r="F170" s="504" t="n">
        <v>23990</v>
      </c>
    </row>
    <row r="171" ht="15" customHeight="1">
      <c r="A171" s="233" t="inlineStr">
        <is>
          <t>4025-00</t>
        </is>
      </c>
      <c r="B171" s="233" t="inlineStr">
        <is>
          <t>4025-00</t>
        </is>
      </c>
      <c r="C171" s="179" t="inlineStr">
        <is>
          <t xml:space="preserve">Gris Cargo Bols.4  Con Fuelle </t>
        </is>
      </c>
      <c r="D171" s="179" t="inlineStr">
        <is>
          <t>Cintura</t>
        </is>
      </c>
      <c r="E171" s="179" t="inlineStr">
        <is>
          <t>Palazzo</t>
        </is>
      </c>
      <c r="F171" s="29" t="n">
        <v>26990</v>
      </c>
    </row>
    <row r="172" ht="15.75" customHeight="1">
      <c r="A172" s="233" t="inlineStr">
        <is>
          <t>4025-01</t>
        </is>
      </c>
      <c r="B172" s="233" t="inlineStr">
        <is>
          <t>4025-01</t>
        </is>
      </c>
      <c r="C172" s="179" t="inlineStr">
        <is>
          <t xml:space="preserve">Negro Cargo Bols.4  Con Fuelle </t>
        </is>
      </c>
      <c r="D172" s="179" t="inlineStr">
        <is>
          <t>Cintura</t>
        </is>
      </c>
      <c r="E172" s="179" t="inlineStr">
        <is>
          <t>Palazzo</t>
        </is>
      </c>
      <c r="F172" s="29" t="n">
        <v>26990</v>
      </c>
    </row>
    <row r="173" ht="15" customHeight="1">
      <c r="A173" s="259" t="inlineStr">
        <is>
          <t>4027-00</t>
        </is>
      </c>
      <c r="B173" s="259" t="inlineStr">
        <is>
          <t>4027-00</t>
        </is>
      </c>
      <c r="C173" s="179" t="inlineStr">
        <is>
          <t>Gravillado Azul  Con Tela Añadida Azul</t>
        </is>
      </c>
      <c r="D173" s="190" t="inlineStr">
        <is>
          <t>Cintura</t>
        </is>
      </c>
      <c r="E173" s="190" t="inlineStr">
        <is>
          <t>Flare</t>
        </is>
      </c>
      <c r="F173" s="504" t="n">
        <v>26990</v>
      </c>
    </row>
    <row r="174">
      <c r="A174" s="259" t="inlineStr">
        <is>
          <t>4027-01</t>
        </is>
      </c>
      <c r="B174" s="259" t="inlineStr">
        <is>
          <t>4027-01</t>
        </is>
      </c>
      <c r="C174" s="179" t="inlineStr">
        <is>
          <t>Bio Celeste con Tela Añadida Azul</t>
        </is>
      </c>
      <c r="D174" s="190" t="inlineStr">
        <is>
          <t>Cintura</t>
        </is>
      </c>
      <c r="E174" s="190" t="inlineStr">
        <is>
          <t>Flare</t>
        </is>
      </c>
      <c r="F174" s="504" t="n">
        <v>26990</v>
      </c>
    </row>
    <row r="175" ht="16.5" customHeight="1">
      <c r="A175" s="259" t="inlineStr">
        <is>
          <t>4029-00</t>
        </is>
      </c>
      <c r="B175" s="259" t="inlineStr">
        <is>
          <t>4029-00</t>
        </is>
      </c>
      <c r="C175" s="179" t="inlineStr">
        <is>
          <t>Bio Celeste 1 Pinza  Roturas en Bols Trase</t>
        </is>
      </c>
      <c r="D175" s="190" t="inlineStr">
        <is>
          <t xml:space="preserve">Cintura </t>
        </is>
      </c>
      <c r="E175" s="190" t="inlineStr">
        <is>
          <t>FLARE</t>
        </is>
      </c>
      <c r="F175" s="504" t="n">
        <v>26990</v>
      </c>
    </row>
    <row r="176" ht="15" customHeight="1">
      <c r="A176" s="259" t="inlineStr">
        <is>
          <t>4029-01</t>
        </is>
      </c>
      <c r="B176" s="259" t="inlineStr">
        <is>
          <t>4029-01</t>
        </is>
      </c>
      <c r="C176" s="179" t="inlineStr">
        <is>
          <t>Bio Celeste 1 Pinza   SIN ROTURAS</t>
        </is>
      </c>
      <c r="D176" s="190" t="inlineStr">
        <is>
          <t>Cintura</t>
        </is>
      </c>
      <c r="E176" s="190" t="inlineStr">
        <is>
          <t>Flare</t>
        </is>
      </c>
      <c r="F176" s="504" t="n">
        <v>26990</v>
      </c>
    </row>
    <row r="177" ht="15" customHeight="1">
      <c r="A177" s="233" t="inlineStr">
        <is>
          <t>4036-00</t>
        </is>
      </c>
      <c r="B177" s="233" t="inlineStr">
        <is>
          <t>4036-00</t>
        </is>
      </c>
      <c r="C177" s="179" t="inlineStr">
        <is>
          <t xml:space="preserve">Celeste Cargo 4 Bols. Con Fuelle </t>
        </is>
      </c>
      <c r="D177" s="179" t="inlineStr">
        <is>
          <t>Cintura</t>
        </is>
      </c>
      <c r="E177" s="179" t="inlineStr">
        <is>
          <t xml:space="preserve">flare </t>
        </is>
      </c>
      <c r="F177" s="29" t="n">
        <v>26990</v>
      </c>
    </row>
    <row r="178">
      <c r="A178" s="262" t="inlineStr">
        <is>
          <t>4036-90</t>
        </is>
      </c>
      <c r="B178" s="262" t="inlineStr">
        <is>
          <t>4036-90</t>
        </is>
      </c>
      <c r="C178" s="179" t="n"/>
      <c r="D178" s="190" t="inlineStr">
        <is>
          <t>Cintura</t>
        </is>
      </c>
      <c r="E178" s="190" t="inlineStr">
        <is>
          <t>Palazzo</t>
        </is>
      </c>
      <c r="F178" s="504" t="n">
        <v>27990</v>
      </c>
    </row>
    <row r="179" ht="15.75" customHeight="1">
      <c r="A179" s="233" t="inlineStr">
        <is>
          <t>4056-00</t>
        </is>
      </c>
      <c r="B179" s="233" t="inlineStr">
        <is>
          <t>4056-00</t>
        </is>
      </c>
      <c r="C179" s="179" t="inlineStr">
        <is>
          <t>Negro  Pinza Lateral Bols. Tras. M</t>
        </is>
      </c>
      <c r="D179" s="179" t="inlineStr">
        <is>
          <t>Cintura</t>
        </is>
      </c>
      <c r="E179" s="179" t="inlineStr">
        <is>
          <t>Pitillo</t>
        </is>
      </c>
      <c r="F179" s="29" t="n">
        <v>24990</v>
      </c>
    </row>
    <row r="180" ht="15" customHeight="1">
      <c r="A180" s="236" t="inlineStr">
        <is>
          <t>4056-01</t>
        </is>
      </c>
      <c r="B180" s="236" t="inlineStr">
        <is>
          <t>4056-01</t>
        </is>
      </c>
      <c r="C180" s="14" t="inlineStr">
        <is>
          <t>Gris Pnza Lateral Bols Corte M</t>
        </is>
      </c>
      <c r="D180" s="14" t="inlineStr">
        <is>
          <t>Cintura</t>
        </is>
      </c>
      <c r="E180" s="14" t="inlineStr">
        <is>
          <t>Pitillo</t>
        </is>
      </c>
      <c r="F180" s="29" t="n">
        <v>24990</v>
      </c>
    </row>
    <row r="181" ht="15" customHeight="1">
      <c r="A181" s="259" t="inlineStr">
        <is>
          <t>4057-00</t>
        </is>
      </c>
      <c r="B181" s="259" t="inlineStr">
        <is>
          <t>4057-00</t>
        </is>
      </c>
      <c r="C181" s="179" t="inlineStr">
        <is>
          <t>Negro Push in Pinza Lateral Bols. Corte M</t>
        </is>
      </c>
      <c r="D181" s="190" t="inlineStr">
        <is>
          <t xml:space="preserve">Cintura </t>
        </is>
      </c>
      <c r="E181" s="190" t="inlineStr">
        <is>
          <t xml:space="preserve">Flare </t>
        </is>
      </c>
      <c r="F181" s="504" t="n">
        <v>26990</v>
      </c>
    </row>
    <row r="182" ht="16.5" customHeight="1">
      <c r="A182" s="259" t="inlineStr">
        <is>
          <t>4057-01</t>
        </is>
      </c>
      <c r="B182" s="259" t="inlineStr">
        <is>
          <t>4057-01</t>
        </is>
      </c>
      <c r="C182" s="179" t="inlineStr">
        <is>
          <t>MARENGO  Push in Pinza Lateral Bols. Corte M</t>
        </is>
      </c>
      <c r="D182" s="190" t="inlineStr">
        <is>
          <t>Cintura</t>
        </is>
      </c>
      <c r="E182" s="190" t="inlineStr">
        <is>
          <t>Flare</t>
        </is>
      </c>
      <c r="F182" s="504" t="n">
        <v>26990</v>
      </c>
    </row>
    <row r="183">
      <c r="A183" s="259" t="inlineStr">
        <is>
          <t>4059-00</t>
        </is>
      </c>
      <c r="B183" s="259" t="inlineStr">
        <is>
          <t>4059-00</t>
        </is>
      </c>
      <c r="C183" s="182" t="inlineStr">
        <is>
          <t>NEGRO  focalizado Tenue Doble Pasador tras</t>
        </is>
      </c>
      <c r="D183" s="190" t="inlineStr">
        <is>
          <t>Cintura</t>
        </is>
      </c>
      <c r="E183" s="190" t="inlineStr">
        <is>
          <t>Recto</t>
        </is>
      </c>
      <c r="F183" s="504" t="n">
        <v>25990</v>
      </c>
    </row>
    <row r="184">
      <c r="A184" s="259" t="inlineStr">
        <is>
          <t>4059-00</t>
        </is>
      </c>
      <c r="B184" s="259" t="inlineStr">
        <is>
          <t>4059-00</t>
        </is>
      </c>
      <c r="C184" s="182" t="inlineStr">
        <is>
          <t>Negro Bols. Tras. Ovalados Doble Pasador tras</t>
        </is>
      </c>
      <c r="D184" s="190" t="inlineStr">
        <is>
          <t>Cintura</t>
        </is>
      </c>
      <c r="E184" s="190" t="inlineStr">
        <is>
          <t>Recto</t>
        </is>
      </c>
      <c r="F184" s="504" t="n">
        <v>25990</v>
      </c>
    </row>
    <row r="185" ht="15" customHeight="1">
      <c r="A185" s="259" t="inlineStr">
        <is>
          <t>4059-01</t>
        </is>
      </c>
      <c r="B185" s="259" t="inlineStr">
        <is>
          <t>4059-01</t>
        </is>
      </c>
      <c r="C185" s="179" t="inlineStr">
        <is>
          <t>Gris focalizado Tenue Doble Pasador tras</t>
        </is>
      </c>
      <c r="D185" s="190" t="inlineStr">
        <is>
          <t>Cintura</t>
        </is>
      </c>
      <c r="E185" s="190" t="inlineStr">
        <is>
          <t>Recto</t>
        </is>
      </c>
      <c r="F185" s="504" t="n">
        <v>25990</v>
      </c>
    </row>
    <row r="186" ht="15.75" customHeight="1">
      <c r="A186" s="259" t="inlineStr">
        <is>
          <t>4059-01</t>
        </is>
      </c>
      <c r="B186" s="259" t="inlineStr">
        <is>
          <t>4059-01</t>
        </is>
      </c>
      <c r="C186" s="182" t="inlineStr">
        <is>
          <t>GRIS  Bols. Tras. Ovalados Doble Pasador tras</t>
        </is>
      </c>
      <c r="D186" s="190" t="inlineStr">
        <is>
          <t>Cintura</t>
        </is>
      </c>
      <c r="E186" s="190" t="inlineStr">
        <is>
          <t>Recto</t>
        </is>
      </c>
      <c r="F186" s="504" t="n">
        <v>25990</v>
      </c>
    </row>
    <row r="187">
      <c r="A187" s="233" t="inlineStr">
        <is>
          <t>4060-00</t>
        </is>
      </c>
      <c r="B187" s="233" t="inlineStr">
        <is>
          <t>4060-00</t>
        </is>
      </c>
      <c r="C187" s="179" t="inlineStr">
        <is>
          <t xml:space="preserve">Blanco Clasico </t>
        </is>
      </c>
      <c r="D187" s="179" t="inlineStr">
        <is>
          <t xml:space="preserve">Cintura </t>
        </is>
      </c>
      <c r="E187" s="179" t="inlineStr">
        <is>
          <t>Pitillo</t>
        </is>
      </c>
      <c r="F187" s="29" t="n">
        <v>24990</v>
      </c>
    </row>
    <row r="188">
      <c r="A188" s="236" t="inlineStr">
        <is>
          <t>4060-06</t>
        </is>
      </c>
      <c r="B188" s="236" t="inlineStr">
        <is>
          <t>4060-06</t>
        </is>
      </c>
      <c r="C188" s="14" t="inlineStr">
        <is>
          <t>BEIGE Pasador delantero en  v</t>
        </is>
      </c>
      <c r="D188" s="14" t="inlineStr">
        <is>
          <t xml:space="preserve">Cintura </t>
        </is>
      </c>
      <c r="E188" s="14" t="inlineStr">
        <is>
          <t>Pitillo</t>
        </is>
      </c>
      <c r="F188" s="29" t="n">
        <v>24990</v>
      </c>
    </row>
    <row r="189">
      <c r="A189" s="236" t="inlineStr">
        <is>
          <t>4060-30</t>
        </is>
      </c>
      <c r="B189" s="236" t="inlineStr">
        <is>
          <t>4060-30</t>
        </is>
      </c>
      <c r="C189" s="14" t="inlineStr">
        <is>
          <t>Ostra  Pasador Delantero en V</t>
        </is>
      </c>
      <c r="D189" s="14" t="inlineStr">
        <is>
          <t>Cintura</t>
        </is>
      </c>
      <c r="E189" s="14" t="inlineStr">
        <is>
          <t>Pitillo</t>
        </is>
      </c>
      <c r="F189" s="29" t="n">
        <v>24990</v>
      </c>
    </row>
    <row r="190" ht="15" customHeight="1">
      <c r="A190" s="233" t="inlineStr">
        <is>
          <t>4061-00</t>
        </is>
      </c>
      <c r="B190" s="233" t="inlineStr">
        <is>
          <t>4061-00</t>
        </is>
      </c>
      <c r="C190" s="179" t="inlineStr">
        <is>
          <t>BLANCO Bols. Relojero 3 Pinzas</t>
        </is>
      </c>
      <c r="D190" s="179" t="inlineStr">
        <is>
          <t>Cintura</t>
        </is>
      </c>
      <c r="E190" s="179" t="inlineStr">
        <is>
          <t>Palazzo</t>
        </is>
      </c>
      <c r="F190" s="29" t="n">
        <v>26990</v>
      </c>
    </row>
    <row r="191" ht="15" customHeight="1">
      <c r="A191" s="233" t="inlineStr">
        <is>
          <t>4061-06</t>
        </is>
      </c>
      <c r="B191" s="233" t="inlineStr">
        <is>
          <t>4061-06</t>
        </is>
      </c>
      <c r="C191" s="179" t="inlineStr">
        <is>
          <t>BEIGE Pasador delantero en  v</t>
        </is>
      </c>
      <c r="D191" s="179" t="inlineStr">
        <is>
          <t xml:space="preserve">Cintura </t>
        </is>
      </c>
      <c r="E191" s="179" t="inlineStr">
        <is>
          <t>Pitillo</t>
        </is>
      </c>
      <c r="F191" s="29" t="n">
        <v>24990</v>
      </c>
    </row>
    <row r="192" ht="15" customHeight="1">
      <c r="A192" s="233" t="inlineStr">
        <is>
          <t>4061-06</t>
        </is>
      </c>
      <c r="B192" s="233" t="inlineStr">
        <is>
          <t>4061-06</t>
        </is>
      </c>
      <c r="C192" s="179" t="inlineStr">
        <is>
          <t>BEIGE  Bolsillo Relojero 3 Pinzas</t>
        </is>
      </c>
      <c r="D192" s="179" t="inlineStr">
        <is>
          <t>Cintura</t>
        </is>
      </c>
      <c r="E192" s="179" t="inlineStr">
        <is>
          <t>Palazzo</t>
        </is>
      </c>
      <c r="F192" s="29" t="n">
        <v>26990</v>
      </c>
    </row>
    <row r="193" ht="15" customHeight="1">
      <c r="A193" s="233" t="inlineStr">
        <is>
          <t>4061-38</t>
        </is>
      </c>
      <c r="B193" s="233" t="inlineStr">
        <is>
          <t>4061-38</t>
        </is>
      </c>
      <c r="C193" s="179" t="inlineStr">
        <is>
          <t>Ostra  Pasador Delantero en V</t>
        </is>
      </c>
      <c r="D193" s="179" t="inlineStr">
        <is>
          <t>Cintura</t>
        </is>
      </c>
      <c r="E193" s="179" t="inlineStr">
        <is>
          <t>Pitillo</t>
        </is>
      </c>
      <c r="F193" s="29" t="n">
        <v>24990</v>
      </c>
    </row>
    <row r="194" ht="15" customHeight="1">
      <c r="A194" s="233" t="inlineStr">
        <is>
          <t>4061-38</t>
        </is>
      </c>
      <c r="B194" s="233" t="inlineStr">
        <is>
          <t>4061-38</t>
        </is>
      </c>
      <c r="C194" s="179" t="inlineStr">
        <is>
          <t xml:space="preserve">OSTRA  Bols. Relojero 3 Pinzas </t>
        </is>
      </c>
      <c r="D194" s="179" t="inlineStr">
        <is>
          <t xml:space="preserve">Cintura </t>
        </is>
      </c>
      <c r="E194" s="179" t="inlineStr">
        <is>
          <t>Palazzo</t>
        </is>
      </c>
      <c r="F194" s="29" t="n">
        <v>26990</v>
      </c>
    </row>
    <row r="195">
      <c r="A195" s="259" t="inlineStr">
        <is>
          <t>4062-00</t>
        </is>
      </c>
      <c r="B195" s="259" t="inlineStr">
        <is>
          <t>4062-00</t>
        </is>
      </c>
      <c r="C195" s="179" t="inlineStr">
        <is>
          <t xml:space="preserve">Blanco Clasico </t>
        </is>
      </c>
      <c r="D195" s="190" t="inlineStr">
        <is>
          <t>Cintura</t>
        </is>
      </c>
      <c r="E195" s="190" t="inlineStr">
        <is>
          <t>Flare</t>
        </is>
      </c>
      <c r="F195" s="504" t="n">
        <v>26990</v>
      </c>
    </row>
    <row r="196" ht="15.75" customHeight="1">
      <c r="A196" s="233" t="inlineStr">
        <is>
          <t>4062-06</t>
        </is>
      </c>
      <c r="B196" s="233" t="inlineStr">
        <is>
          <t>4062-06</t>
        </is>
      </c>
      <c r="C196" s="179" t="inlineStr">
        <is>
          <t xml:space="preserve">BEIGE </t>
        </is>
      </c>
      <c r="D196" s="179" t="inlineStr">
        <is>
          <t xml:space="preserve">CINTURA </t>
        </is>
      </c>
      <c r="E196" s="179" t="inlineStr">
        <is>
          <t>FLARE</t>
        </is>
      </c>
      <c r="F196" s="29" t="n">
        <v>26990</v>
      </c>
    </row>
    <row r="197">
      <c r="A197" s="259" t="inlineStr">
        <is>
          <t>4062-09</t>
        </is>
      </c>
      <c r="B197" s="259" t="inlineStr">
        <is>
          <t>4062-09</t>
        </is>
      </c>
      <c r="C197" s="179" t="n"/>
      <c r="D197" s="190" t="inlineStr">
        <is>
          <t>Cintura</t>
        </is>
      </c>
      <c r="E197" s="190" t="inlineStr">
        <is>
          <t>Pitillo</t>
        </is>
      </c>
      <c r="F197" s="504" t="n">
        <v>26990</v>
      </c>
    </row>
    <row r="198">
      <c r="A198" s="233" t="inlineStr">
        <is>
          <t>4062-38</t>
        </is>
      </c>
      <c r="B198" s="233" t="inlineStr">
        <is>
          <t>4062-38</t>
        </is>
      </c>
      <c r="C198" s="179" t="inlineStr">
        <is>
          <t xml:space="preserve">OSTRA </t>
        </is>
      </c>
      <c r="D198" s="179" t="inlineStr">
        <is>
          <t>CINTURA</t>
        </is>
      </c>
      <c r="E198" s="179" t="inlineStr">
        <is>
          <t>FLARE</t>
        </is>
      </c>
      <c r="F198" s="29" t="n">
        <v>26990</v>
      </c>
    </row>
    <row r="199" ht="15" customHeight="1">
      <c r="A199" s="259" t="inlineStr">
        <is>
          <t>4063-00</t>
        </is>
      </c>
      <c r="B199" s="259" t="inlineStr">
        <is>
          <t>4063-00</t>
        </is>
      </c>
      <c r="C199" s="179" t="inlineStr">
        <is>
          <t xml:space="preserve">NEGRO  4 bols. Delanteros </t>
        </is>
      </c>
      <c r="D199" s="190" t="inlineStr">
        <is>
          <t>Cintura</t>
        </is>
      </c>
      <c r="E199" s="190" t="inlineStr">
        <is>
          <t>Palazzo</t>
        </is>
      </c>
      <c r="F199" s="504" t="n">
        <v>26990</v>
      </c>
    </row>
    <row r="200" ht="15" customHeight="1">
      <c r="A200" s="263" t="inlineStr">
        <is>
          <t>4063-01</t>
        </is>
      </c>
      <c r="B200" s="263" t="inlineStr">
        <is>
          <t>4063-01</t>
        </is>
      </c>
      <c r="C200" s="179" t="inlineStr">
        <is>
          <t>Gravillado  GRIS 4 Bols. Delantero</t>
        </is>
      </c>
      <c r="D200" s="190" t="inlineStr">
        <is>
          <t>Cintura</t>
        </is>
      </c>
      <c r="E200" s="190" t="inlineStr">
        <is>
          <t>Palazzo</t>
        </is>
      </c>
      <c r="F200" s="504" t="n">
        <v>26990</v>
      </c>
    </row>
    <row r="201" ht="15" customHeight="1">
      <c r="A201" s="263" t="inlineStr">
        <is>
          <t>4064-01</t>
        </is>
      </c>
      <c r="B201" s="263" t="inlineStr">
        <is>
          <t>4064-01</t>
        </is>
      </c>
      <c r="C201" s="179" t="inlineStr">
        <is>
          <t>Bio Medio Pasador Doble SIN ROTURAS</t>
        </is>
      </c>
      <c r="D201" s="190" t="inlineStr">
        <is>
          <t>Cintura</t>
        </is>
      </c>
      <c r="E201" s="190" t="inlineStr">
        <is>
          <t>WIDE LEG</t>
        </is>
      </c>
      <c r="F201" s="504" t="n">
        <v>25991</v>
      </c>
    </row>
    <row r="202">
      <c r="A202" s="237" t="inlineStr">
        <is>
          <t>4065-00</t>
        </is>
      </c>
      <c r="B202" s="237" t="inlineStr">
        <is>
          <t>4065-00</t>
        </is>
      </c>
      <c r="C202" s="179" t="inlineStr">
        <is>
          <t xml:space="preserve">BLANCO Pretina Desflecada </t>
        </is>
      </c>
      <c r="D202" s="179" t="inlineStr">
        <is>
          <t>Cintura</t>
        </is>
      </c>
      <c r="E202" s="179" t="inlineStr">
        <is>
          <t>Palazzo</t>
        </is>
      </c>
      <c r="F202" s="29" t="n">
        <v>26990</v>
      </c>
    </row>
    <row r="203">
      <c r="A203" s="237" t="inlineStr">
        <is>
          <t>4065-06</t>
        </is>
      </c>
      <c r="B203" s="237" t="inlineStr">
        <is>
          <t>4065-06</t>
        </is>
      </c>
      <c r="C203" s="179" t="inlineStr">
        <is>
          <t xml:space="preserve">BEIGE  Pretina Desflecada </t>
        </is>
      </c>
      <c r="D203" s="179" t="inlineStr">
        <is>
          <t>Cintura</t>
        </is>
      </c>
      <c r="E203" s="179" t="inlineStr">
        <is>
          <t>Palazzo</t>
        </is>
      </c>
      <c r="F203" s="29" t="n">
        <v>26990</v>
      </c>
    </row>
    <row r="204">
      <c r="A204" s="237" t="inlineStr">
        <is>
          <t>4065-38</t>
        </is>
      </c>
      <c r="B204" s="237" t="inlineStr">
        <is>
          <t>4065-38</t>
        </is>
      </c>
      <c r="C204" s="179" t="inlineStr">
        <is>
          <t xml:space="preserve">OSTRA Pretina Desflecada </t>
        </is>
      </c>
      <c r="D204" s="179" t="inlineStr">
        <is>
          <t>Cintura</t>
        </is>
      </c>
      <c r="E204" s="179" t="inlineStr">
        <is>
          <t>Palazzo</t>
        </is>
      </c>
      <c r="F204" s="29" t="n">
        <v>26990</v>
      </c>
    </row>
    <row r="205">
      <c r="A205" s="237" t="inlineStr">
        <is>
          <t>4065-60</t>
        </is>
      </c>
      <c r="B205" s="237" t="inlineStr">
        <is>
          <t>4065-60</t>
        </is>
      </c>
      <c r="C205" s="179" t="inlineStr">
        <is>
          <t>BEIGE Pretina Desflecada TACHAS</t>
        </is>
      </c>
      <c r="D205" s="179" t="inlineStr">
        <is>
          <t>Cintura</t>
        </is>
      </c>
      <c r="E205" s="179" t="inlineStr">
        <is>
          <t>Palazzo</t>
        </is>
      </c>
      <c r="F205" s="29" t="n">
        <v>28990</v>
      </c>
    </row>
    <row r="206">
      <c r="A206" s="237" t="inlineStr">
        <is>
          <t>4066-30</t>
        </is>
      </c>
      <c r="B206" s="237" t="inlineStr">
        <is>
          <t>4066-30</t>
        </is>
      </c>
      <c r="C206" s="179" t="n"/>
      <c r="D206" s="179" t="n"/>
      <c r="E206" s="179" t="n"/>
      <c r="F206" s="29" t="n"/>
    </row>
    <row r="207">
      <c r="A207" s="237" t="inlineStr">
        <is>
          <t>4066-60</t>
        </is>
      </c>
      <c r="B207" s="237" t="inlineStr">
        <is>
          <t>4066-60</t>
        </is>
      </c>
      <c r="C207" s="179" t="inlineStr">
        <is>
          <t xml:space="preserve">NEGRO  TACHAS </t>
        </is>
      </c>
      <c r="D207" s="179" t="inlineStr">
        <is>
          <t>Cintura</t>
        </is>
      </c>
      <c r="E207" s="179" t="inlineStr">
        <is>
          <t>Flare</t>
        </is>
      </c>
      <c r="F207" s="29" t="n">
        <v>28990</v>
      </c>
    </row>
    <row r="208">
      <c r="A208" s="237" t="inlineStr">
        <is>
          <t>4067-60</t>
        </is>
      </c>
      <c r="B208" s="237" t="inlineStr">
        <is>
          <t>4067-60</t>
        </is>
      </c>
      <c r="C208" s="179" t="inlineStr">
        <is>
          <t>BIO MEDIO Destroyed  Basta TACHAS</t>
        </is>
      </c>
      <c r="D208" s="179" t="inlineStr">
        <is>
          <t>Cintura</t>
        </is>
      </c>
      <c r="E208" s="179" t="inlineStr">
        <is>
          <t>Pitillo</t>
        </is>
      </c>
      <c r="F208" s="29" t="n">
        <v>26990</v>
      </c>
    </row>
    <row r="209">
      <c r="A209" s="238" t="inlineStr">
        <is>
          <t>4070-38</t>
        </is>
      </c>
      <c r="B209" s="238" t="inlineStr">
        <is>
          <t>4070-38</t>
        </is>
      </c>
      <c r="C209" s="189" t="inlineStr">
        <is>
          <t xml:space="preserve">OSTRA  Pretina Desflecada </t>
        </is>
      </c>
      <c r="D209" s="189" t="inlineStr">
        <is>
          <t>Cintura</t>
        </is>
      </c>
      <c r="E209" s="189" t="inlineStr">
        <is>
          <t>Palazzo</t>
        </is>
      </c>
      <c r="F209" s="29" t="n">
        <v>26990</v>
      </c>
    </row>
    <row r="210">
      <c r="A210" s="238" t="n"/>
      <c r="B210" s="238" t="n"/>
      <c r="C210" s="189" t="inlineStr">
        <is>
          <t>bio medio relojero largo 3 costuras Bol Ovala</t>
        </is>
      </c>
      <c r="D210" s="189" t="inlineStr">
        <is>
          <t>Cintura</t>
        </is>
      </c>
      <c r="E210" s="189" t="inlineStr">
        <is>
          <t>Pitillo</t>
        </is>
      </c>
      <c r="F210" s="29" t="n">
        <v>23990</v>
      </c>
    </row>
    <row r="211">
      <c r="A211" s="237" t="inlineStr">
        <is>
          <t>4071-00</t>
        </is>
      </c>
      <c r="B211" s="237" t="inlineStr">
        <is>
          <t>4071-00</t>
        </is>
      </c>
      <c r="C211" s="179" t="inlineStr">
        <is>
          <t>NEGRO Vestido</t>
        </is>
      </c>
      <c r="D211" s="179" t="inlineStr">
        <is>
          <t>VESTIDO</t>
        </is>
      </c>
      <c r="E211" s="179" t="inlineStr">
        <is>
          <t>CASACON</t>
        </is>
      </c>
      <c r="F211" s="29" t="n"/>
    </row>
    <row r="212">
      <c r="A212" s="237" t="inlineStr">
        <is>
          <t>4071-01</t>
        </is>
      </c>
      <c r="B212" s="237" t="inlineStr">
        <is>
          <t>4071-01</t>
        </is>
      </c>
      <c r="C212" s="179" t="inlineStr">
        <is>
          <t>GRIS GRAVILLADO</t>
        </is>
      </c>
      <c r="D212" s="179" t="inlineStr">
        <is>
          <t>VESTIDO</t>
        </is>
      </c>
      <c r="E212" s="179" t="inlineStr">
        <is>
          <t>CASACON</t>
        </is>
      </c>
      <c r="F212" s="29" t="n"/>
    </row>
    <row r="213">
      <c r="A213" s="237" t="inlineStr">
        <is>
          <t>4073-01</t>
        </is>
      </c>
      <c r="B213" s="237" t="inlineStr">
        <is>
          <t>4073-01</t>
        </is>
      </c>
      <c r="C213" s="179" t="inlineStr">
        <is>
          <t xml:space="preserve">CASACA  BLANCA </t>
        </is>
      </c>
      <c r="D213" s="179" t="n"/>
      <c r="E213" s="179" t="n"/>
      <c r="F213" s="29" t="n"/>
    </row>
    <row r="214">
      <c r="A214" s="237" t="inlineStr">
        <is>
          <t>4073-00</t>
        </is>
      </c>
      <c r="B214" s="237" t="inlineStr">
        <is>
          <t>4073-00</t>
        </is>
      </c>
      <c r="C214" s="179" t="inlineStr">
        <is>
          <t>CASACA NEGRA</t>
        </is>
      </c>
      <c r="D214" s="179" t="n"/>
      <c r="E214" s="179" t="n"/>
      <c r="F214" s="29" t="n"/>
    </row>
    <row r="215">
      <c r="A215" s="237" t="inlineStr">
        <is>
          <t>4072-01</t>
        </is>
      </c>
      <c r="B215" s="237" t="inlineStr">
        <is>
          <t>4072-01</t>
        </is>
      </c>
      <c r="C215" s="179" t="inlineStr">
        <is>
          <t xml:space="preserve">BLASER GRIS </t>
        </is>
      </c>
      <c r="D215" s="179" t="n"/>
      <c r="E215" s="179" t="n"/>
      <c r="F215" s="29" t="n"/>
    </row>
    <row r="216">
      <c r="A216" s="237" t="inlineStr">
        <is>
          <t>4072-00</t>
        </is>
      </c>
      <c r="B216" s="237" t="inlineStr">
        <is>
          <t>4072-00</t>
        </is>
      </c>
      <c r="C216" s="179" t="inlineStr">
        <is>
          <t>BLASER NEGRO</t>
        </is>
      </c>
      <c r="D216" s="179" t="n"/>
      <c r="E216" s="179" t="n"/>
      <c r="F216" s="29" t="n"/>
    </row>
    <row r="217">
      <c r="A217" s="237" t="n">
        <v>4074</v>
      </c>
      <c r="B217" s="237" t="n">
        <v>4074</v>
      </c>
      <c r="C217" s="179" t="inlineStr">
        <is>
          <t>CASACA OVER SIDE</t>
        </is>
      </c>
      <c r="D217" s="179" t="inlineStr">
        <is>
          <t>OXIDADO</t>
        </is>
      </c>
      <c r="E217" s="179" t="n"/>
      <c r="F217" s="29" t="n"/>
    </row>
    <row r="218">
      <c r="A218" s="223" t="n">
        <v>4101</v>
      </c>
      <c r="B218" s="223" t="n">
        <v>4101</v>
      </c>
      <c r="C218" s="210" t="inlineStr">
        <is>
          <t xml:space="preserve">GUILETTE CON CIERRE </t>
        </is>
      </c>
      <c r="D218" s="210" t="inlineStr">
        <is>
          <t xml:space="preserve">SIN </t>
        </is>
      </c>
      <c r="E218" s="211" t="inlineStr">
        <is>
          <t>MANGA</t>
        </is>
      </c>
      <c r="F218" s="214" t="n">
        <v>20990</v>
      </c>
    </row>
    <row r="219" ht="15.75" customHeight="1">
      <c r="A219" s="237" t="inlineStr">
        <is>
          <t>3834-60</t>
        </is>
      </c>
      <c r="B219" s="237" t="inlineStr">
        <is>
          <t>3834-60</t>
        </is>
      </c>
      <c r="C219" s="179" t="inlineStr">
        <is>
          <t>GRIS CON TACHAS</t>
        </is>
      </c>
      <c r="D219" s="179" t="inlineStr">
        <is>
          <t>CINTURA</t>
        </is>
      </c>
      <c r="E219" s="179" t="inlineStr">
        <is>
          <t>PALAZZO</t>
        </is>
      </c>
      <c r="F219" s="29" t="n">
        <v>26990</v>
      </c>
    </row>
    <row r="220" ht="15.75" customHeight="1">
      <c r="A220" s="238" t="inlineStr">
        <is>
          <t>4124-01</t>
        </is>
      </c>
      <c r="B220" s="238" t="inlineStr">
        <is>
          <t>4124-01</t>
        </is>
      </c>
      <c r="C220" s="267" t="inlineStr">
        <is>
          <t>DESFLECADO  BOLSILLOS COLOR 4157</t>
        </is>
      </c>
      <c r="D220" s="267" t="inlineStr">
        <is>
          <t>CINTURA</t>
        </is>
      </c>
      <c r="E220" s="267" t="inlineStr">
        <is>
          <t>OXFORD</t>
        </is>
      </c>
      <c r="F220" s="229" t="n">
        <v>25990</v>
      </c>
    </row>
    <row r="221">
      <c r="A221" s="237" t="inlineStr">
        <is>
          <t>4125-00</t>
        </is>
      </c>
      <c r="B221" s="237" t="inlineStr">
        <is>
          <t>4125-00</t>
        </is>
      </c>
      <c r="C221" s="179" t="inlineStr">
        <is>
          <t xml:space="preserve">NEGRO FOCALIZADO  PUSH IN PUSH UP </t>
        </is>
      </c>
      <c r="D221" s="179" t="inlineStr">
        <is>
          <t>CINTURA</t>
        </is>
      </c>
      <c r="E221" s="179" t="inlineStr">
        <is>
          <t>FLARE</t>
        </is>
      </c>
      <c r="F221" s="29" t="n">
        <v>26990</v>
      </c>
    </row>
    <row r="222" ht="15.75" customHeight="1">
      <c r="A222" s="238" t="inlineStr">
        <is>
          <t>4135-01</t>
        </is>
      </c>
      <c r="B222" s="238" t="inlineStr">
        <is>
          <t>4135-01</t>
        </is>
      </c>
      <c r="C222" s="267" t="inlineStr">
        <is>
          <t>BIO MEDIO AZUL   CONTES EN BASTA COLOR (  4157 )</t>
        </is>
      </c>
      <c r="D222" s="267" t="inlineStr">
        <is>
          <t>MEDIO</t>
        </is>
      </c>
      <c r="E222" s="267" t="inlineStr">
        <is>
          <t>TOBILLERO</t>
        </is>
      </c>
      <c r="F222" s="229" t="n">
        <v>25990</v>
      </c>
    </row>
    <row r="223" ht="15.75" customHeight="1">
      <c r="A223" s="238" t="inlineStr">
        <is>
          <t>4135-60</t>
        </is>
      </c>
      <c r="B223" s="238" t="inlineStr">
        <is>
          <t>4135-60</t>
        </is>
      </c>
      <c r="C223" s="267" t="inlineStr">
        <is>
          <t xml:space="preserve">CON TACHAS   CONTES EN BASTA </t>
        </is>
      </c>
      <c r="D223" s="267" t="inlineStr">
        <is>
          <t>MEDIO</t>
        </is>
      </c>
      <c r="E223" s="267" t="inlineStr">
        <is>
          <t>TOBILLERO</t>
        </is>
      </c>
      <c r="F223" s="229" t="n">
        <v>27990</v>
      </c>
    </row>
    <row r="224" ht="15.75" customHeight="1">
      <c r="A224" s="238" t="inlineStr">
        <is>
          <t>4135-61</t>
        </is>
      </c>
      <c r="B224" s="238" t="inlineStr">
        <is>
          <t>4135-61</t>
        </is>
      </c>
      <c r="C224" s="267" t="inlineStr">
        <is>
          <t>CON TACHAS   COLOR OSCURO   4157</t>
        </is>
      </c>
      <c r="D224" s="267" t="inlineStr">
        <is>
          <t>MEDIO</t>
        </is>
      </c>
      <c r="E224" s="267" t="inlineStr">
        <is>
          <t>TOBILLERO</t>
        </is>
      </c>
      <c r="F224" s="229" t="n">
        <v>25990</v>
      </c>
    </row>
    <row r="225" ht="15.75" customHeight="1">
      <c r="A225" s="238" t="inlineStr">
        <is>
          <t>4142-61</t>
        </is>
      </c>
      <c r="B225" s="238" t="inlineStr">
        <is>
          <t>4142-61</t>
        </is>
      </c>
      <c r="C225" s="267" t="inlineStr">
        <is>
          <t xml:space="preserve">BIO CELESTE FOC. BOL.TRAS.OVALADOS </t>
        </is>
      </c>
      <c r="D225" s="267" t="inlineStr">
        <is>
          <t>CINTURA</t>
        </is>
      </c>
      <c r="E225" s="267" t="inlineStr">
        <is>
          <t>PITILLO</t>
        </is>
      </c>
      <c r="F225" s="229" t="n">
        <v>27990</v>
      </c>
    </row>
    <row r="226" ht="15.75" customHeight="1">
      <c r="A226" s="238" t="inlineStr">
        <is>
          <t>4147-60</t>
        </is>
      </c>
      <c r="B226" s="238" t="inlineStr">
        <is>
          <t>4147-60</t>
        </is>
      </c>
      <c r="C226" s="268" t="inlineStr">
        <is>
          <t>JEANS RELOJERO EN PRETINA</t>
        </is>
      </c>
      <c r="D226" s="268" t="inlineStr">
        <is>
          <t>CINTURA</t>
        </is>
      </c>
      <c r="E226" s="268" t="inlineStr">
        <is>
          <t>PITILLO</t>
        </is>
      </c>
      <c r="F226" s="29" t="n">
        <v>26990</v>
      </c>
    </row>
    <row r="227" ht="15.75" customHeight="1">
      <c r="A227" s="238" t="inlineStr">
        <is>
          <t>4148-00</t>
        </is>
      </c>
      <c r="B227" s="238" t="inlineStr">
        <is>
          <t>4148-00</t>
        </is>
      </c>
      <c r="C227" s="268" t="inlineStr">
        <is>
          <t>JEANS  PITILLO 5 BOLSILLOS</t>
        </is>
      </c>
      <c r="D227" s="268" t="inlineStr">
        <is>
          <t>CINTURA</t>
        </is>
      </c>
      <c r="E227" s="268" t="inlineStr">
        <is>
          <t>TOBILLERO</t>
        </is>
      </c>
      <c r="F227" s="29" t="n">
        <v>25990</v>
      </c>
    </row>
    <row r="228" ht="15.75" customHeight="1">
      <c r="A228" s="238" t="inlineStr">
        <is>
          <t>4148-06</t>
        </is>
      </c>
      <c r="B228" s="238" t="inlineStr">
        <is>
          <t>4148-06</t>
        </is>
      </c>
      <c r="C228" s="267" t="inlineStr">
        <is>
          <t>CLASICO BEIGE</t>
        </is>
      </c>
      <c r="D228" s="267" t="inlineStr">
        <is>
          <t>CINTURA</t>
        </is>
      </c>
      <c r="E228" s="267" t="inlineStr">
        <is>
          <t>FLARE</t>
        </is>
      </c>
      <c r="F228" s="229" t="n">
        <v>25990</v>
      </c>
    </row>
    <row r="229" ht="15.75" customHeight="1">
      <c r="A229" s="238" t="inlineStr">
        <is>
          <t>4148-38</t>
        </is>
      </c>
      <c r="B229" s="238" t="inlineStr">
        <is>
          <t>4148-38</t>
        </is>
      </c>
      <c r="C229" s="268" t="inlineStr">
        <is>
          <t>JEANS 5 BOLSILLO</t>
        </is>
      </c>
      <c r="D229" s="268" t="inlineStr">
        <is>
          <t>CINTURA</t>
        </is>
      </c>
      <c r="E229" s="268" t="inlineStr">
        <is>
          <t>TOBILLERO</t>
        </is>
      </c>
      <c r="F229" s="29" t="n">
        <v>25990</v>
      </c>
    </row>
    <row r="230" ht="15.75" customHeight="1">
      <c r="A230" s="238" t="inlineStr">
        <is>
          <t>4148-60</t>
        </is>
      </c>
      <c r="B230" s="238" t="inlineStr">
        <is>
          <t>4148-60</t>
        </is>
      </c>
      <c r="C230" s="267" t="inlineStr">
        <is>
          <t xml:space="preserve">BLANCO ESTRELLAS TACHAS </t>
        </is>
      </c>
      <c r="D230" s="267" t="inlineStr">
        <is>
          <t>CINTURA</t>
        </is>
      </c>
      <c r="E230" s="267" t="inlineStr">
        <is>
          <t>TOBILLERO</t>
        </is>
      </c>
      <c r="F230" s="229" t="n">
        <v>26990</v>
      </c>
    </row>
    <row r="231" ht="15.75" customHeight="1">
      <c r="A231" s="238" t="inlineStr">
        <is>
          <t>4148-60</t>
        </is>
      </c>
      <c r="B231" s="238" t="inlineStr">
        <is>
          <t>4148-60</t>
        </is>
      </c>
      <c r="C231" s="268" t="inlineStr">
        <is>
          <t>JEANS  PITILLO 5 BOLSILLOS</t>
        </is>
      </c>
      <c r="D231" s="268" t="inlineStr">
        <is>
          <t>CINTURA</t>
        </is>
      </c>
      <c r="E231" s="268" t="inlineStr">
        <is>
          <t>TOBILLERO</t>
        </is>
      </c>
      <c r="F231" s="29" t="n">
        <v>26990</v>
      </c>
    </row>
    <row r="232" ht="15.75" customHeight="1">
      <c r="A232" s="238" t="inlineStr">
        <is>
          <t>4149-60</t>
        </is>
      </c>
      <c r="B232" s="238" t="inlineStr">
        <is>
          <t>4149-60</t>
        </is>
      </c>
      <c r="C232" s="267" t="inlineStr">
        <is>
          <t>TACHAS</t>
        </is>
      </c>
      <c r="D232" s="267" t="inlineStr">
        <is>
          <t>CINTURA</t>
        </is>
      </c>
      <c r="E232" s="267" t="inlineStr">
        <is>
          <t>PITILLO</t>
        </is>
      </c>
      <c r="F232" s="229" t="n">
        <v>27990</v>
      </c>
    </row>
    <row r="233" ht="15.75" customHeight="1">
      <c r="A233" s="238" t="inlineStr">
        <is>
          <t>4157-00</t>
        </is>
      </c>
      <c r="B233" s="238" t="inlineStr">
        <is>
          <t>4157-00</t>
        </is>
      </c>
      <c r="C233" s="267" t="inlineStr">
        <is>
          <t>AZUL CON CORTES</t>
        </is>
      </c>
      <c r="D233" s="267" t="inlineStr">
        <is>
          <t>CINTURA</t>
        </is>
      </c>
      <c r="E233" s="267" t="inlineStr">
        <is>
          <t>PITILLO</t>
        </is>
      </c>
      <c r="F233" s="229" t="n">
        <v>24990</v>
      </c>
    </row>
    <row r="234" ht="15.75" customHeight="1">
      <c r="A234" s="238" t="inlineStr">
        <is>
          <t>4157-01</t>
        </is>
      </c>
      <c r="B234" s="238" t="inlineStr">
        <is>
          <t>4157-01</t>
        </is>
      </c>
      <c r="C234" s="267" t="inlineStr">
        <is>
          <t>CELESTE CORTES</t>
        </is>
      </c>
      <c r="D234" s="267" t="inlineStr">
        <is>
          <t>CINTURA</t>
        </is>
      </c>
      <c r="E234" s="267" t="inlineStr">
        <is>
          <t>PITILLO</t>
        </is>
      </c>
      <c r="F234" s="229" t="n">
        <v>24990</v>
      </c>
    </row>
    <row r="235" ht="15.75" customHeight="1">
      <c r="A235" s="238" t="inlineStr">
        <is>
          <t>4169-00</t>
        </is>
      </c>
      <c r="B235" s="238" t="inlineStr">
        <is>
          <t>4169-00</t>
        </is>
      </c>
      <c r="C235" s="268" t="inlineStr">
        <is>
          <t>NEGRO   PUSH IN PUSH UP</t>
        </is>
      </c>
      <c r="D235" s="268" t="inlineStr">
        <is>
          <t>CINTURA</t>
        </is>
      </c>
      <c r="E235" s="268" t="inlineStr">
        <is>
          <t>FLARE</t>
        </is>
      </c>
      <c r="F235" s="29" t="n">
        <v>25990</v>
      </c>
    </row>
    <row r="236" ht="15.75" customHeight="1">
      <c r="A236" s="238" t="inlineStr">
        <is>
          <t>4169-01</t>
        </is>
      </c>
      <c r="B236" s="238" t="inlineStr">
        <is>
          <t>4169-01</t>
        </is>
      </c>
      <c r="C236" s="267" t="inlineStr">
        <is>
          <t xml:space="preserve">MARENGO </t>
        </is>
      </c>
      <c r="D236" s="267" t="inlineStr">
        <is>
          <t>CINTURA</t>
        </is>
      </c>
      <c r="E236" s="267" t="inlineStr">
        <is>
          <t>FLARE</t>
        </is>
      </c>
      <c r="F236" s="229" t="n">
        <v>25990</v>
      </c>
    </row>
    <row r="237" ht="15.75" customHeight="1">
      <c r="A237" s="238" t="inlineStr">
        <is>
          <t>4169-01</t>
        </is>
      </c>
      <c r="B237" s="238" t="inlineStr">
        <is>
          <t>4169-01</t>
        </is>
      </c>
      <c r="C237" s="268" t="inlineStr">
        <is>
          <t>PUSH IN PUSH UP</t>
        </is>
      </c>
      <c r="D237" s="268" t="inlineStr">
        <is>
          <t>CINTURA</t>
        </is>
      </c>
      <c r="E237" s="268" t="inlineStr">
        <is>
          <t>FLARE</t>
        </is>
      </c>
      <c r="F237" s="29" t="n">
        <v>25990</v>
      </c>
    </row>
    <row r="238" ht="15.75" customHeight="1">
      <c r="A238" s="238" t="inlineStr">
        <is>
          <t>4170-00</t>
        </is>
      </c>
      <c r="B238" s="238" t="inlineStr">
        <is>
          <t>4170-00</t>
        </is>
      </c>
      <c r="C238" s="268" t="inlineStr">
        <is>
          <t>jeans  bolsillo tarsero M</t>
        </is>
      </c>
      <c r="D238" s="268" t="inlineStr">
        <is>
          <t>CINTURA</t>
        </is>
      </c>
      <c r="E238" s="268" t="inlineStr">
        <is>
          <t>PITILLO</t>
        </is>
      </c>
      <c r="F238" s="29" t="n">
        <v>24990</v>
      </c>
    </row>
    <row r="239" ht="15.75" customHeight="1">
      <c r="A239" s="238" t="inlineStr">
        <is>
          <t>4170-01</t>
        </is>
      </c>
      <c r="B239" s="238" t="inlineStr">
        <is>
          <t>4170-01</t>
        </is>
      </c>
      <c r="C239" s="267" t="inlineStr">
        <is>
          <t xml:space="preserve">GRABILLADO GRIS </t>
        </is>
      </c>
      <c r="D239" s="267" t="inlineStr">
        <is>
          <t>CINTURA</t>
        </is>
      </c>
      <c r="E239" s="267" t="inlineStr">
        <is>
          <t>PITILLO</t>
        </is>
      </c>
      <c r="F239" s="229" t="n">
        <v>24990</v>
      </c>
    </row>
    <row r="240" ht="15.75" customHeight="1">
      <c r="A240" s="238" t="inlineStr">
        <is>
          <t>4171-00</t>
        </is>
      </c>
      <c r="B240" s="238" t="inlineStr">
        <is>
          <t>4171-00</t>
        </is>
      </c>
      <c r="C240" s="267" t="inlineStr">
        <is>
          <t xml:space="preserve"> FALDA BLACO MINI CARGO</t>
        </is>
      </c>
      <c r="D240" s="267" t="n">
        <v>0</v>
      </c>
      <c r="E240" s="267" t="n">
        <v>0</v>
      </c>
      <c r="F240" s="229" t="n">
        <v>21990</v>
      </c>
    </row>
    <row r="241" ht="15.75" customHeight="1">
      <c r="A241" s="238" t="inlineStr">
        <is>
          <t>4180-60</t>
        </is>
      </c>
      <c r="B241" s="238" t="inlineStr">
        <is>
          <t>4180-60</t>
        </is>
      </c>
      <c r="C241" s="267" t="inlineStr">
        <is>
          <t>SHORT</t>
        </is>
      </c>
      <c r="D241" s="267" t="n">
        <v>0</v>
      </c>
      <c r="E241" s="267" t="n">
        <v>0</v>
      </c>
      <c r="F241" s="229" t="n">
        <v>23990</v>
      </c>
    </row>
    <row r="242">
      <c r="A242" s="223" t="n">
        <v>4106</v>
      </c>
      <c r="B242" s="223" t="n">
        <v>4106</v>
      </c>
      <c r="C242" s="225" t="inlineStr">
        <is>
          <t>Celeste     Estrella</t>
        </is>
      </c>
      <c r="D242" s="225" t="inlineStr">
        <is>
          <t>CINTURA</t>
        </is>
      </c>
      <c r="E242" s="226" t="inlineStr">
        <is>
          <t>Palazzo</t>
        </is>
      </c>
      <c r="F242" s="228" t="n">
        <v>26990</v>
      </c>
    </row>
    <row r="243">
      <c r="A243" s="223" t="n">
        <v>4108</v>
      </c>
      <c r="B243" s="223" t="n">
        <v>4108</v>
      </c>
      <c r="C243" s="210" t="inlineStr">
        <is>
          <t xml:space="preserve">PASADORES GRANDES </t>
        </is>
      </c>
      <c r="D243" s="210" t="inlineStr">
        <is>
          <t>CINTURA</t>
        </is>
      </c>
      <c r="E243" s="211" t="inlineStr">
        <is>
          <t>PALAZZO</t>
        </is>
      </c>
      <c r="F243" s="214" t="n">
        <v>26990</v>
      </c>
    </row>
    <row r="244">
      <c r="A244" s="223" t="n">
        <v>4108</v>
      </c>
      <c r="B244" s="223" t="n">
        <v>4108</v>
      </c>
      <c r="C244" s="225" t="inlineStr">
        <is>
          <t>JEANS PASADOR ANCHO</t>
        </is>
      </c>
      <c r="D244" s="225" t="inlineStr">
        <is>
          <t>CINTIURA</t>
        </is>
      </c>
      <c r="E244" s="226" t="inlineStr">
        <is>
          <t>Palazzo</t>
        </is>
      </c>
      <c r="F244" s="228" t="n">
        <v>26990</v>
      </c>
    </row>
    <row r="245">
      <c r="A245" s="223" t="n">
        <v>4109</v>
      </c>
      <c r="B245" s="223" t="n">
        <v>4109</v>
      </c>
      <c r="C245" s="210" t="inlineStr">
        <is>
          <t>BOLSILLOS DELANTEROS PARCHES Bol. CUADRADOS</t>
        </is>
      </c>
      <c r="D245" s="210" t="inlineStr">
        <is>
          <t>CINTURA</t>
        </is>
      </c>
      <c r="E245" s="211" t="inlineStr">
        <is>
          <t>PALAZZO</t>
        </is>
      </c>
      <c r="F245" s="214" t="n">
        <v>26990</v>
      </c>
    </row>
    <row r="246">
      <c r="A246" s="223" t="n">
        <v>4109</v>
      </c>
      <c r="B246" s="223" t="n">
        <v>4109</v>
      </c>
      <c r="C246" s="225" t="inlineStr">
        <is>
          <t xml:space="preserve"> bolsillo delantero</t>
        </is>
      </c>
      <c r="D246" s="225" t="inlineStr">
        <is>
          <t>CINTURA</t>
        </is>
      </c>
      <c r="E246" s="226" t="inlineStr">
        <is>
          <t>palazzo</t>
        </is>
      </c>
      <c r="F246" s="228" t="n">
        <v>26990</v>
      </c>
    </row>
    <row r="247">
      <c r="A247" s="223" t="n">
        <v>4110</v>
      </c>
      <c r="B247" s="223" t="n">
        <v>4110</v>
      </c>
      <c r="C247" s="225" t="inlineStr">
        <is>
          <t>jeans  oxford5 bolsillos</t>
        </is>
      </c>
      <c r="D247" s="225" t="inlineStr">
        <is>
          <t>CINTURA</t>
        </is>
      </c>
      <c r="E247" s="226" t="inlineStr">
        <is>
          <t>OXFORD</t>
        </is>
      </c>
      <c r="F247" s="228" t="n">
        <v>25990</v>
      </c>
    </row>
    <row r="248">
      <c r="A248" s="223" t="n">
        <v>4113</v>
      </c>
      <c r="B248" s="223" t="n">
        <v>4113</v>
      </c>
      <c r="C248" s="210" t="inlineStr">
        <is>
          <t xml:space="preserve">NEGRO 5 BOTONES </t>
        </is>
      </c>
      <c r="D248" s="210" t="inlineStr">
        <is>
          <t>CINTURA</t>
        </is>
      </c>
      <c r="E248" s="211" t="inlineStr">
        <is>
          <t>FLARE</t>
        </is>
      </c>
      <c r="F248" s="214" t="n">
        <v>25990</v>
      </c>
    </row>
    <row r="249">
      <c r="A249" s="223" t="n">
        <v>4113</v>
      </c>
      <c r="B249" s="223" t="n">
        <v>4113</v>
      </c>
      <c r="C249" s="225" t="inlineStr">
        <is>
          <t>jeans  botonera delantero</t>
        </is>
      </c>
      <c r="D249" s="225" t="inlineStr">
        <is>
          <t>MEDIO</t>
        </is>
      </c>
      <c r="E249" s="226" t="inlineStr">
        <is>
          <t>flare</t>
        </is>
      </c>
      <c r="F249" s="228" t="n">
        <v>25990</v>
      </c>
    </row>
    <row r="250">
      <c r="A250" s="223" t="n">
        <v>4116</v>
      </c>
      <c r="B250" s="223" t="n">
        <v>4116</v>
      </c>
      <c r="C250" s="231" t="inlineStr">
        <is>
          <t>CELESTE FOCAL. CON PASADOR DEL DELANTERO A BOL. TRASERO</t>
        </is>
      </c>
      <c r="D250" s="210" t="inlineStr">
        <is>
          <t xml:space="preserve">CADERA </t>
        </is>
      </c>
      <c r="E250" s="211" t="inlineStr">
        <is>
          <t xml:space="preserve">OXFORD </t>
        </is>
      </c>
      <c r="F250" s="214" t="n">
        <v>26990</v>
      </c>
    </row>
    <row r="251">
      <c r="A251" s="223" t="n">
        <v>4119</v>
      </c>
      <c r="B251" s="223" t="n">
        <v>4119</v>
      </c>
      <c r="C251" s="210" t="inlineStr">
        <is>
          <t xml:space="preserve">FALDA CON CORTES </t>
        </is>
      </c>
      <c r="D251" s="210" t="n">
        <v>0</v>
      </c>
      <c r="E251" s="211" t="n">
        <v>0</v>
      </c>
      <c r="F251" s="214" t="n">
        <v>21990</v>
      </c>
    </row>
    <row r="252">
      <c r="A252" s="223" t="n">
        <v>4120</v>
      </c>
      <c r="B252" s="223" t="n">
        <v>4120</v>
      </c>
      <c r="C252" s="210" t="inlineStr">
        <is>
          <t xml:space="preserve">CAMISA </t>
        </is>
      </c>
      <c r="D252" s="210" t="inlineStr">
        <is>
          <t>CELESTE</t>
        </is>
      </c>
      <c r="E252" s="211" t="inlineStr">
        <is>
          <t>M/LARGA</t>
        </is>
      </c>
      <c r="F252" s="214" t="n">
        <v>20990</v>
      </c>
    </row>
    <row r="253">
      <c r="A253" s="223" t="n">
        <v>4121</v>
      </c>
      <c r="B253" s="223" t="n">
        <v>4121</v>
      </c>
      <c r="C253" s="210" t="inlineStr">
        <is>
          <t xml:space="preserve">BIO CELESTE   BOLSILLOS TRAS M </t>
        </is>
      </c>
      <c r="D253" s="210" t="inlineStr">
        <is>
          <t>CINTURA</t>
        </is>
      </c>
      <c r="E253" s="211" t="inlineStr">
        <is>
          <t>PITILLO</t>
        </is>
      </c>
      <c r="F253" s="214" t="n">
        <v>24990</v>
      </c>
    </row>
    <row r="254">
      <c r="A254" s="223" t="n">
        <v>4122</v>
      </c>
      <c r="B254" s="223" t="n">
        <v>4122</v>
      </c>
      <c r="C254" s="210" t="inlineStr">
        <is>
          <t>CELESTE DOBLE RELOJERO BOLS. TRAS.  M</t>
        </is>
      </c>
      <c r="D254" s="210" t="inlineStr">
        <is>
          <t>CINTURA</t>
        </is>
      </c>
      <c r="E254" s="211" t="inlineStr">
        <is>
          <t>OXFORD</t>
        </is>
      </c>
      <c r="F254" s="214" t="n">
        <v>25990</v>
      </c>
    </row>
    <row r="255">
      <c r="A255" s="223" t="n">
        <v>4123</v>
      </c>
      <c r="B255" s="223" t="n">
        <v>4123</v>
      </c>
      <c r="C255" s="210" t="inlineStr">
        <is>
          <t xml:space="preserve">GUILETTE  </t>
        </is>
      </c>
      <c r="D255" s="210" t="inlineStr">
        <is>
          <t xml:space="preserve">SIN </t>
        </is>
      </c>
      <c r="E255" s="211" t="inlineStr">
        <is>
          <t>MANGA</t>
        </is>
      </c>
      <c r="F255" s="214" t="n">
        <v>20990</v>
      </c>
    </row>
    <row r="256">
      <c r="A256" s="223" t="inlineStr">
        <is>
          <t>4124-00</t>
        </is>
      </c>
      <c r="B256" s="223" t="inlineStr">
        <is>
          <t>4124-00</t>
        </is>
      </c>
      <c r="C256" s="225" t="inlineStr">
        <is>
          <t>CELESTE  FLECOS EN BOLSILLOS</t>
        </is>
      </c>
      <c r="D256" s="225" t="inlineStr">
        <is>
          <t>CINTURA</t>
        </is>
      </c>
      <c r="E256" s="226" t="inlineStr">
        <is>
          <t>OXFORD</t>
        </is>
      </c>
      <c r="F256" s="228" t="n">
        <v>25990</v>
      </c>
    </row>
    <row r="257">
      <c r="A257" s="223" t="n">
        <v>4128</v>
      </c>
      <c r="B257" s="223" t="n">
        <v>4128</v>
      </c>
      <c r="C257" s="210" t="inlineStr">
        <is>
          <t>NEGRO</t>
        </is>
      </c>
      <c r="D257" s="210" t="inlineStr">
        <is>
          <t>CINTURA</t>
        </is>
      </c>
      <c r="E257" s="211" t="inlineStr">
        <is>
          <t>PITILLO</t>
        </is>
      </c>
      <c r="F257" s="214" t="n">
        <v>24990</v>
      </c>
    </row>
    <row r="258">
      <c r="A258" s="223" t="n">
        <v>4130</v>
      </c>
      <c r="B258" s="223" t="n">
        <v>4130</v>
      </c>
      <c r="C258" s="231" t="inlineStr">
        <is>
          <t>APLICACIÓN EN LA CINTURA CON PASADOR LARGO 3 COSTURAS</t>
        </is>
      </c>
      <c r="D258" s="210" t="inlineStr">
        <is>
          <t>CINTURA</t>
        </is>
      </c>
      <c r="E258" s="211" t="inlineStr">
        <is>
          <t>PITILLO</t>
        </is>
      </c>
      <c r="F258" s="214" t="n">
        <v>24990</v>
      </c>
    </row>
    <row r="259">
      <c r="A259" s="223" t="n">
        <v>4135</v>
      </c>
      <c r="B259" s="223" t="n">
        <v>4135</v>
      </c>
      <c r="C259" s="225" t="inlineStr">
        <is>
          <t xml:space="preserve">CELESTE CON CORTES EN BASTA </t>
        </is>
      </c>
      <c r="D259" s="225" t="inlineStr">
        <is>
          <t>MEDIO</t>
        </is>
      </c>
      <c r="E259" s="226" t="inlineStr">
        <is>
          <t>TOBILLERO</t>
        </is>
      </c>
      <c r="F259" s="228" t="n">
        <v>25990</v>
      </c>
    </row>
    <row r="260">
      <c r="A260" s="223" t="n">
        <v>4136</v>
      </c>
      <c r="B260" s="223" t="n">
        <v>4136</v>
      </c>
      <c r="C260" s="231" t="inlineStr">
        <is>
          <t>RELOJERO LATERAL BOLS. TRASEROS OVALADOS CON CORTES</t>
        </is>
      </c>
      <c r="D260" s="210" t="inlineStr">
        <is>
          <t>MEDIO</t>
        </is>
      </c>
      <c r="E260" s="211" t="inlineStr">
        <is>
          <t>TODILLERO</t>
        </is>
      </c>
      <c r="F260" s="214" t="n">
        <v>24990</v>
      </c>
    </row>
    <row r="261">
      <c r="A261" s="223" t="n">
        <v>4137</v>
      </c>
      <c r="B261" s="223" t="n">
        <v>4137</v>
      </c>
      <c r="C261" s="231" t="inlineStr">
        <is>
          <t>CELESTE CON  FOC DOBLE PASADOR DELANTERO PUSH IN PUSH UP</t>
        </is>
      </c>
      <c r="D261" s="210" t="inlineStr">
        <is>
          <t>CINTURA</t>
        </is>
      </c>
      <c r="E261" s="211" t="inlineStr">
        <is>
          <t>PITILLO</t>
        </is>
      </c>
      <c r="F261" s="214" t="n">
        <v>25990</v>
      </c>
    </row>
    <row r="262">
      <c r="A262" s="223" t="n">
        <v>4149</v>
      </c>
      <c r="B262" s="223" t="n">
        <v>4149</v>
      </c>
      <c r="C262" s="225" t="inlineStr">
        <is>
          <t>JEANS 5 BOLSIILO , BOLSILLO TRSERO CURVO</t>
        </is>
      </c>
      <c r="D262" s="225" t="inlineStr">
        <is>
          <t>medio</t>
        </is>
      </c>
      <c r="E262" s="226" t="inlineStr">
        <is>
          <t>tobillero</t>
        </is>
      </c>
      <c r="F262" s="228" t="n">
        <v>24990</v>
      </c>
    </row>
    <row r="263">
      <c r="A263" s="223" t="n">
        <v>4153</v>
      </c>
      <c r="B263" s="223" t="n">
        <v>4153</v>
      </c>
      <c r="C263" s="210" t="inlineStr">
        <is>
          <t>FALADA SHORT CRUZADA</t>
        </is>
      </c>
      <c r="D263" s="210" t="n">
        <v>0</v>
      </c>
      <c r="E263" s="211" t="n">
        <v>0</v>
      </c>
      <c r="F263" s="214" t="n">
        <v>21990</v>
      </c>
    </row>
    <row r="264">
      <c r="A264" s="223" t="inlineStr">
        <is>
          <t>4155-00</t>
        </is>
      </c>
      <c r="B264" s="223" t="inlineStr">
        <is>
          <t>4155-00</t>
        </is>
      </c>
      <c r="C264" s="225" t="inlineStr">
        <is>
          <t>CELESTE  CORTE BOLSILO TRASERO</t>
        </is>
      </c>
      <c r="D264" s="225" t="inlineStr">
        <is>
          <t>MEDIO</t>
        </is>
      </c>
      <c r="E264" s="226" t="inlineStr">
        <is>
          <t>RECTO</t>
        </is>
      </c>
      <c r="F264" s="228" t="n">
        <v>25990</v>
      </c>
    </row>
    <row r="265">
      <c r="A265" s="223" t="inlineStr">
        <is>
          <t>4155-01</t>
        </is>
      </c>
      <c r="B265" s="223" t="inlineStr">
        <is>
          <t>4155-01</t>
        </is>
      </c>
      <c r="C265" s="225" t="inlineStr">
        <is>
          <t>BIO MEDIO CORTE BOLSILO TRASERO</t>
        </is>
      </c>
      <c r="D265" s="225" t="inlineStr">
        <is>
          <t>MEDIO</t>
        </is>
      </c>
      <c r="E265" s="226" t="inlineStr">
        <is>
          <t>RECTO</t>
        </is>
      </c>
      <c r="F265" s="228" t="n">
        <v>25990</v>
      </c>
    </row>
    <row r="266">
      <c r="A266" s="223" t="n">
        <v>4158</v>
      </c>
      <c r="B266" s="223" t="n">
        <v>4158</v>
      </c>
      <c r="C266" s="210" t="inlineStr">
        <is>
          <t>BIO CELESTE RELOJERO EN PRETINA ETIQUETA ROJA</t>
        </is>
      </c>
      <c r="D266" s="210" t="inlineStr">
        <is>
          <t>CINTURA</t>
        </is>
      </c>
      <c r="E266" s="211" t="inlineStr">
        <is>
          <t>OXFORD</t>
        </is>
      </c>
      <c r="F266" s="214" t="n">
        <v>25990</v>
      </c>
    </row>
    <row r="267">
      <c r="A267" s="223" t="n">
        <v>4160</v>
      </c>
      <c r="B267" s="223" t="n">
        <v>4160</v>
      </c>
      <c r="C267" s="225" t="inlineStr">
        <is>
          <t>JEANS 5 BOLSILLOS DETALLE EN VISTA</t>
        </is>
      </c>
      <c r="D267" s="225" t="inlineStr">
        <is>
          <t>CINTURA</t>
        </is>
      </c>
      <c r="E267" s="226" t="inlineStr">
        <is>
          <t>PALAZZO</t>
        </is>
      </c>
      <c r="F267" s="228" t="n">
        <v>26990</v>
      </c>
    </row>
    <row r="268">
      <c r="A268" s="223" t="n">
        <v>4165</v>
      </c>
      <c r="B268" s="223" t="n">
        <v>4165</v>
      </c>
      <c r="C268" s="210" t="inlineStr">
        <is>
          <t>CELESTE CON  FOC  CON PASADOR BOL. TRASERO</t>
        </is>
      </c>
      <c r="D268" s="210" t="inlineStr">
        <is>
          <t xml:space="preserve">CADERA </t>
        </is>
      </c>
      <c r="E268" s="211" t="inlineStr">
        <is>
          <t>PITILLO</t>
        </is>
      </c>
      <c r="F268" s="214" t="n">
        <v>24990</v>
      </c>
    </row>
    <row r="269">
      <c r="A269" s="223" t="n">
        <v>4166</v>
      </c>
      <c r="B269" s="223" t="n">
        <v>4166</v>
      </c>
      <c r="C269" s="210" t="inlineStr">
        <is>
          <t xml:space="preserve">CELESTE BOLS. DESFLECADOS </t>
        </is>
      </c>
      <c r="D269" s="210" t="inlineStr">
        <is>
          <t>CINTURA</t>
        </is>
      </c>
      <c r="E269" s="211" t="inlineStr">
        <is>
          <t>PITILLO</t>
        </is>
      </c>
      <c r="F269" s="214" t="n">
        <v>24990</v>
      </c>
    </row>
    <row r="270">
      <c r="A270" s="223" t="n">
        <v>4166</v>
      </c>
      <c r="B270" s="223" t="n">
        <v>4166</v>
      </c>
      <c r="C270" s="225" t="inlineStr">
        <is>
          <t>JEANS FLECOS EN BOLSILLOS</t>
        </is>
      </c>
      <c r="D270" s="225" t="inlineStr">
        <is>
          <t>CINTURA</t>
        </is>
      </c>
      <c r="E270" s="226" t="inlineStr">
        <is>
          <t>TOBILLERO</t>
        </is>
      </c>
      <c r="F270" s="230" t="n">
        <v>24990</v>
      </c>
      <c r="K270" s="218" t="n"/>
      <c r="L270" s="218" t="n"/>
      <c r="M270" s="218" t="n"/>
      <c r="N270" s="218" t="n"/>
      <c r="O270" s="218" t="n"/>
      <c r="P270" s="218" t="n"/>
      <c r="Q270" s="216" t="n"/>
      <c r="R270" s="216" t="n"/>
    </row>
    <row r="271" ht="16.2" customHeight="1" thickBot="1">
      <c r="A271" s="221" t="n">
        <v>4168</v>
      </c>
      <c r="B271" s="221" t="n">
        <v>4168</v>
      </c>
      <c r="C271" s="224" t="inlineStr">
        <is>
          <t xml:space="preserve">BIO CELESTE  1  RELOJERO  BOLSILLOS TRAS. OVALADOS </t>
        </is>
      </c>
      <c r="D271" s="224" t="inlineStr">
        <is>
          <t>CINTURA</t>
        </is>
      </c>
      <c r="E271" s="227" t="inlineStr">
        <is>
          <t>TOBILLERO</t>
        </is>
      </c>
      <c r="F271" s="229" t="n">
        <v>24990</v>
      </c>
      <c r="K271" s="218" t="n"/>
      <c r="L271" s="219" t="n"/>
      <c r="M271" s="220" t="n"/>
      <c r="N271" s="220" t="n"/>
      <c r="O271" s="220" t="n"/>
      <c r="P271" s="220" t="n"/>
      <c r="Q271" s="216" t="n"/>
      <c r="R271" s="216" t="n"/>
    </row>
    <row r="272" ht="16.2" customHeight="1" thickBot="1">
      <c r="A272" s="221" t="n">
        <v>4168</v>
      </c>
      <c r="B272" s="221" t="n">
        <v>4168</v>
      </c>
      <c r="C272" s="217" t="n"/>
      <c r="D272" s="217" t="n"/>
      <c r="E272" s="222" t="inlineStr">
        <is>
          <t>TOBILLERO</t>
        </is>
      </c>
      <c r="F272" s="29" t="n">
        <v>24990</v>
      </c>
      <c r="K272" s="218" t="n"/>
      <c r="L272" s="219" t="n"/>
      <c r="M272" s="220" t="n"/>
      <c r="N272" s="220" t="n"/>
      <c r="O272" s="220" t="n"/>
      <c r="P272" s="220" t="n"/>
      <c r="Q272" s="216" t="n"/>
      <c r="R272" s="216" t="n"/>
    </row>
    <row r="273" ht="16.2" customHeight="1" thickBot="1">
      <c r="A273" s="221" t="n">
        <v>4176</v>
      </c>
      <c r="B273" s="221" t="n">
        <v>4176</v>
      </c>
      <c r="C273" s="224" t="inlineStr">
        <is>
          <t>NEGRO</t>
        </is>
      </c>
      <c r="D273" s="224" t="inlineStr">
        <is>
          <t>CINTURA</t>
        </is>
      </c>
      <c r="E273" s="227" t="inlineStr">
        <is>
          <t>RECTO</t>
        </is>
      </c>
      <c r="F273" s="229" t="n">
        <v>24990</v>
      </c>
      <c r="K273" s="218" t="n"/>
      <c r="L273" s="219" t="n"/>
      <c r="M273" s="220" t="n"/>
      <c r="N273" s="220" t="n"/>
      <c r="O273" s="220" t="n"/>
      <c r="P273" s="220" t="n"/>
      <c r="Q273" s="216" t="n"/>
      <c r="R273" s="216" t="n"/>
    </row>
    <row r="274" ht="16.2" customHeight="1" thickBot="1">
      <c r="A274" s="221" t="n">
        <v>4176</v>
      </c>
      <c r="B274" s="221" t="n">
        <v>4176</v>
      </c>
      <c r="C274" s="217" t="inlineStr">
        <is>
          <t>JEANS 5 BOLSILLOS  BASICO</t>
        </is>
      </c>
      <c r="D274" s="217" t="inlineStr">
        <is>
          <t>CINTURA</t>
        </is>
      </c>
      <c r="E274" s="222" t="inlineStr">
        <is>
          <t>RECTO</t>
        </is>
      </c>
      <c r="F274" s="29" t="n">
        <v>24990</v>
      </c>
      <c r="K274" s="218" t="n"/>
      <c r="L274" s="219" t="n"/>
      <c r="M274" s="220" t="n"/>
      <c r="N274" s="220" t="n"/>
      <c r="O274" s="220" t="n"/>
      <c r="P274" s="220" t="n"/>
      <c r="Q274" s="216" t="n"/>
      <c r="R274" s="216" t="n"/>
    </row>
    <row r="275" ht="16.2" customHeight="1" thickBot="1">
      <c r="A275" s="221" t="n">
        <v>4177</v>
      </c>
      <c r="B275" s="221" t="n">
        <v>4177</v>
      </c>
      <c r="C275" s="217" t="inlineStr">
        <is>
          <t>JEANS RELOJERO EN PRETINA</t>
        </is>
      </c>
      <c r="D275" s="217" t="inlineStr">
        <is>
          <t>CINTURA</t>
        </is>
      </c>
      <c r="E275" s="222" t="inlineStr">
        <is>
          <t>FLARE</t>
        </is>
      </c>
      <c r="F275" s="29" t="n">
        <v>25990</v>
      </c>
      <c r="K275" s="218" t="n"/>
      <c r="L275" s="219" t="n"/>
      <c r="M275" s="220" t="n"/>
      <c r="N275" s="220" t="n"/>
      <c r="O275" s="220" t="n"/>
      <c r="P275" s="220" t="n"/>
      <c r="Q275" s="216" t="n"/>
      <c r="R275" s="216" t="n"/>
    </row>
    <row r="276" ht="16.2" customHeight="1" thickBot="1">
      <c r="A276" s="221" t="n">
        <v>4178</v>
      </c>
      <c r="B276" s="221" t="n">
        <v>4178</v>
      </c>
      <c r="C276" s="217" t="inlineStr">
        <is>
          <t>JEANS RELOJERO TOPE</t>
        </is>
      </c>
      <c r="D276" s="217" t="inlineStr">
        <is>
          <t>CINTURA</t>
        </is>
      </c>
      <c r="E276" s="222" t="inlineStr">
        <is>
          <t>RECTO</t>
        </is>
      </c>
      <c r="F276" s="29" t="n">
        <v>24990</v>
      </c>
      <c r="K276" s="218" t="n"/>
      <c r="L276" s="219" t="n"/>
      <c r="M276" s="220" t="n"/>
      <c r="N276" s="220" t="n"/>
      <c r="O276" s="220" t="n"/>
      <c r="P276" s="220" t="n"/>
      <c r="Q276" s="216" t="n"/>
      <c r="R276" s="216" t="n"/>
    </row>
    <row r="277" ht="16.2" customHeight="1" thickBot="1">
      <c r="A277" s="221" t="n">
        <v>4179</v>
      </c>
      <c r="B277" s="221" t="n">
        <v>4179</v>
      </c>
      <c r="C277" s="217" t="inlineStr">
        <is>
          <t>FALDA SHORT</t>
        </is>
      </c>
      <c r="D277" s="217" t="inlineStr">
        <is>
          <t>FALDA SHORT</t>
        </is>
      </c>
      <c r="E277" s="222" t="n"/>
      <c r="F277" s="29" t="n">
        <v>21990</v>
      </c>
      <c r="K277" s="218" t="n"/>
      <c r="L277" s="219" t="n"/>
      <c r="M277" s="220" t="n"/>
      <c r="N277" s="220" t="n"/>
      <c r="O277" s="220" t="n"/>
      <c r="P277" s="220" t="n"/>
      <c r="Q277" s="216" t="n"/>
      <c r="R277" s="216" t="n"/>
    </row>
    <row r="278" ht="16.2" customHeight="1" thickBot="1">
      <c r="A278" s="221" t="n">
        <v>4183</v>
      </c>
      <c r="B278" s="221" t="n">
        <v>4183</v>
      </c>
      <c r="C278" s="224" t="inlineStr">
        <is>
          <t xml:space="preserve">MINI FALDA  MARENGO </t>
        </is>
      </c>
      <c r="D278" s="224" t="inlineStr">
        <is>
          <t>CARGO</t>
        </is>
      </c>
      <c r="E278" s="227" t="n">
        <v>0</v>
      </c>
      <c r="F278" s="229" t="n">
        <v>21990</v>
      </c>
      <c r="K278" s="218" t="n"/>
      <c r="L278" s="219" t="n"/>
      <c r="M278" s="220" t="n"/>
      <c r="N278" s="220" t="n"/>
      <c r="O278" s="220" t="n"/>
      <c r="P278" s="220" t="n"/>
      <c r="Q278" s="216" t="n"/>
      <c r="R278" s="216" t="n"/>
    </row>
    <row r="279" ht="16.2" customHeight="1" thickBot="1">
      <c r="A279" s="269" t="n">
        <v>4185</v>
      </c>
      <c r="B279" s="269" t="n">
        <v>4185</v>
      </c>
      <c r="C279" s="270" t="inlineStr">
        <is>
          <t>BLANCO CON LUNA EN VISTAS</t>
        </is>
      </c>
      <c r="D279" s="270" t="inlineStr">
        <is>
          <t>CINTURA</t>
        </is>
      </c>
      <c r="E279" s="271" t="inlineStr">
        <is>
          <t>FLARE</t>
        </is>
      </c>
      <c r="F279" s="272" t="n">
        <v>25990</v>
      </c>
      <c r="K279" s="218" t="n"/>
      <c r="L279" s="219" t="n"/>
      <c r="M279" s="220" t="n"/>
      <c r="N279" s="220" t="n"/>
      <c r="O279" s="220" t="n"/>
      <c r="P279" s="220" t="n"/>
      <c r="Q279" s="216" t="n"/>
      <c r="R279" s="216" t="n"/>
    </row>
    <row r="280" ht="16.5" customHeight="1" thickBot="1">
      <c r="A280" s="264" t="n"/>
      <c r="B280" s="264" t="n"/>
      <c r="C280" s="277" t="inlineStr">
        <is>
          <t>2 RELOJERO 3 PINZA TRSERO BOLSIMO M CORTE PASADOR V</t>
        </is>
      </c>
      <c r="D280" s="265" t="n"/>
      <c r="E280" s="266" t="n"/>
      <c r="F280" s="29" t="n"/>
      <c r="K280" s="218" t="n"/>
      <c r="L280" s="219" t="n"/>
      <c r="M280" s="220" t="n"/>
      <c r="N280" s="220" t="n"/>
      <c r="O280" s="220" t="n"/>
      <c r="P280" s="220" t="n"/>
      <c r="Q280" s="216" t="n"/>
      <c r="R280" s="216" t="n"/>
    </row>
    <row r="281" ht="16.5" customHeight="1" thickBot="1">
      <c r="A281" s="278" t="inlineStr">
        <is>
          <t>4201-01</t>
        </is>
      </c>
      <c r="B281" s="278" t="inlineStr">
        <is>
          <t>4201-01</t>
        </is>
      </c>
      <c r="C281" s="276" t="inlineStr">
        <is>
          <t>BIOOSCURO FOCALIZADO 2 RELOJ ANCHO BOLS TRASERO CORTE 3 PINZA TRASERO</t>
        </is>
      </c>
      <c r="D281" s="276" t="inlineStr">
        <is>
          <t>CINTURA</t>
        </is>
      </c>
      <c r="E281" s="276" t="inlineStr">
        <is>
          <t>PITILLO</t>
        </is>
      </c>
      <c r="F281" s="512" t="n">
        <v>24990</v>
      </c>
      <c r="K281" s="218" t="n"/>
      <c r="L281" s="219" t="n"/>
      <c r="M281" s="220" t="n"/>
      <c r="N281" s="220" t="n"/>
      <c r="O281" s="220" t="n"/>
      <c r="P281" s="220" t="n"/>
      <c r="Q281" s="216" t="n"/>
      <c r="R281" s="216" t="n"/>
    </row>
    <row r="282" ht="16.5" customHeight="1" thickBot="1">
      <c r="A282" s="279" t="inlineStr">
        <is>
          <t>4201-60</t>
        </is>
      </c>
      <c r="B282" s="279" t="inlineStr">
        <is>
          <t>4201-60</t>
        </is>
      </c>
      <c r="C282" s="276" t="inlineStr">
        <is>
          <t>BIOOSCURO FOCALIZADO 2 RELOJ ANCHO BOLS TRASERO CORTE 3 PINZA TRAS TACHAS 12PLANAS</t>
        </is>
      </c>
      <c r="D282" s="280" t="inlineStr">
        <is>
          <t>CINTURA</t>
        </is>
      </c>
      <c r="E282" s="280" t="inlineStr">
        <is>
          <t>PITILLO</t>
        </is>
      </c>
      <c r="F282" s="513" t="n">
        <v>26990</v>
      </c>
      <c r="K282" s="218" t="n"/>
      <c r="L282" s="219" t="n"/>
      <c r="M282" s="220" t="n"/>
      <c r="N282" s="220" t="n"/>
      <c r="O282" s="220" t="n"/>
      <c r="P282" s="220" t="n"/>
      <c r="Q282" s="216" t="n"/>
      <c r="R282" s="216" t="n"/>
    </row>
    <row r="283" ht="16.5" customHeight="1" thickBot="1">
      <c r="A283" s="279" t="inlineStr">
        <is>
          <t>4201-00</t>
        </is>
      </c>
      <c r="B283" s="279" t="inlineStr">
        <is>
          <t>4201-00</t>
        </is>
      </c>
      <c r="C283" s="276" t="inlineStr">
        <is>
          <t>BLUE BLACK  FOCALIZADO SIN TACHAS</t>
        </is>
      </c>
      <c r="D283" s="280" t="inlineStr">
        <is>
          <t>CINTURA</t>
        </is>
      </c>
      <c r="E283" s="280" t="inlineStr">
        <is>
          <t>PITILLO</t>
        </is>
      </c>
      <c r="F283" s="513" t="n">
        <v>24990</v>
      </c>
      <c r="K283" s="218" t="n"/>
      <c r="L283" s="219" t="n"/>
      <c r="M283" s="220" t="n"/>
      <c r="N283" s="220" t="n"/>
      <c r="O283" s="220" t="n"/>
      <c r="P283" s="220" t="n"/>
      <c r="Q283" s="216" t="n"/>
      <c r="R283" s="216" t="n"/>
    </row>
    <row r="284" ht="16.5" customHeight="1" thickBot="1">
      <c r="A284" s="279" t="inlineStr">
        <is>
          <t>4202-00</t>
        </is>
      </c>
      <c r="B284" s="279" t="inlineStr">
        <is>
          <t>4202-00</t>
        </is>
      </c>
      <c r="C284" s="276" t="inlineStr">
        <is>
          <t>BIO OSCURO FOCALIZADO2 RELOJ ANCHO  3 COSTURA ALTURA</t>
        </is>
      </c>
      <c r="D284" s="280" t="inlineStr">
        <is>
          <t>CINTURA</t>
        </is>
      </c>
      <c r="E284" s="280" t="inlineStr">
        <is>
          <t>RECTO</t>
        </is>
      </c>
      <c r="F284" s="513" t="n">
        <v>25990</v>
      </c>
      <c r="K284" s="218" t="n"/>
      <c r="L284" s="219" t="n"/>
      <c r="M284" s="220" t="n"/>
      <c r="N284" s="220" t="n"/>
      <c r="O284" s="220" t="n"/>
      <c r="P284" s="220" t="n"/>
      <c r="Q284" s="216" t="n"/>
      <c r="R284" s="216" t="n"/>
    </row>
    <row r="285" ht="16.5" customHeight="1" thickBot="1">
      <c r="A285" s="279" t="inlineStr">
        <is>
          <t>4203-00</t>
        </is>
      </c>
      <c r="B285" s="279" t="inlineStr">
        <is>
          <t>4203-00</t>
        </is>
      </c>
      <c r="C285" s="276" t="inlineStr">
        <is>
          <t>NEGRO CLASICO 3 PINZAS</t>
        </is>
      </c>
      <c r="D285" s="280" t="inlineStr">
        <is>
          <t>MEDIO</t>
        </is>
      </c>
      <c r="E285" s="280" t="inlineStr">
        <is>
          <t>TOBILLERO</t>
        </is>
      </c>
      <c r="F285" s="513" t="n">
        <v>24990</v>
      </c>
      <c r="K285" s="218" t="n"/>
      <c r="L285" s="219" t="n"/>
      <c r="M285" s="220" t="n"/>
      <c r="N285" s="220" t="n"/>
      <c r="O285" s="220" t="n"/>
      <c r="P285" s="220" t="n"/>
      <c r="Q285" s="216" t="n"/>
      <c r="R285" s="216" t="n"/>
    </row>
    <row r="286" ht="16.5" customHeight="1" thickBot="1">
      <c r="A286" s="279" t="inlineStr">
        <is>
          <t>4203-01</t>
        </is>
      </c>
      <c r="B286" s="279" t="inlineStr">
        <is>
          <t>4203-01</t>
        </is>
      </c>
      <c r="C286" s="276" t="inlineStr">
        <is>
          <t xml:space="preserve">GRIS GRAVILLADO  CLASICO  3 PINZAS </t>
        </is>
      </c>
      <c r="D286" s="280" t="inlineStr">
        <is>
          <t>MEDIO</t>
        </is>
      </c>
      <c r="E286" s="280" t="inlineStr">
        <is>
          <t>TOBILLERO</t>
        </is>
      </c>
      <c r="F286" s="513" t="n">
        <v>24990</v>
      </c>
      <c r="K286" s="218" t="n"/>
      <c r="L286" s="219" t="n"/>
      <c r="M286" s="220" t="n"/>
      <c r="N286" s="220" t="n"/>
      <c r="O286" s="220" t="n"/>
      <c r="P286" s="220" t="n"/>
      <c r="Q286" s="216" t="n"/>
      <c r="R286" s="216" t="n"/>
    </row>
    <row r="287" ht="16.5" customHeight="1" thickBot="1">
      <c r="A287" s="279" t="inlineStr">
        <is>
          <t>4204-00</t>
        </is>
      </c>
      <c r="B287" s="279" t="inlineStr">
        <is>
          <t>4204-00</t>
        </is>
      </c>
      <c r="C287" s="276" t="inlineStr">
        <is>
          <t xml:space="preserve">NEGRO   CLASICO  NEGRO 3 PINZAS </t>
        </is>
      </c>
      <c r="D287" s="280" t="inlineStr">
        <is>
          <t xml:space="preserve">MEDIO </t>
        </is>
      </c>
      <c r="E287" s="280" t="inlineStr">
        <is>
          <t>FLARE</t>
        </is>
      </c>
      <c r="F287" s="513" t="n">
        <v>25990</v>
      </c>
      <c r="K287" s="218" t="n"/>
      <c r="L287" s="219" t="n"/>
      <c r="M287" s="220" t="n"/>
      <c r="N287" s="220" t="n"/>
      <c r="O287" s="220" t="n"/>
      <c r="P287" s="220" t="n"/>
      <c r="Q287" s="216" t="n"/>
      <c r="R287" s="216" t="n"/>
    </row>
    <row r="288" ht="16.5" customHeight="1" thickBot="1">
      <c r="A288" s="279" t="inlineStr">
        <is>
          <t>4204-01</t>
        </is>
      </c>
      <c r="B288" s="279" t="inlineStr">
        <is>
          <t>4204-01</t>
        </is>
      </c>
      <c r="C288" s="276" t="inlineStr">
        <is>
          <t>GRAVILLADO CLASICO NEGRO 3 PINZAS</t>
        </is>
      </c>
      <c r="D288" s="280" t="inlineStr">
        <is>
          <t xml:space="preserve">MEDIO </t>
        </is>
      </c>
      <c r="E288" s="280" t="inlineStr">
        <is>
          <t>FLARE</t>
        </is>
      </c>
      <c r="F288" s="513" t="n">
        <v>25990</v>
      </c>
      <c r="K288" s="218" t="n"/>
      <c r="L288" s="219" t="n"/>
      <c r="M288" s="220" t="n"/>
      <c r="N288" s="220" t="n"/>
      <c r="O288" s="220" t="n"/>
      <c r="P288" s="220" t="n"/>
      <c r="Q288" s="216" t="n"/>
      <c r="R288" s="216" t="n"/>
    </row>
    <row r="289" ht="16.5" customHeight="1" thickBot="1">
      <c r="A289" s="279" t="inlineStr">
        <is>
          <t>4204-02</t>
        </is>
      </c>
      <c r="B289" s="279" t="inlineStr">
        <is>
          <t>4204-02</t>
        </is>
      </c>
      <c r="C289" s="276" t="inlineStr">
        <is>
          <t>GRIS  FOCALIZADO  BOLS ARGENTINO ELASTICO PRETINA 2 PINZAS</t>
        </is>
      </c>
      <c r="D289" s="280" t="inlineStr">
        <is>
          <t xml:space="preserve">MEDIO </t>
        </is>
      </c>
      <c r="E289" s="280" t="inlineStr">
        <is>
          <t>FLARE</t>
        </is>
      </c>
      <c r="F289" s="513" t="n">
        <v>25990</v>
      </c>
      <c r="K289" s="218" t="n"/>
      <c r="L289" s="219" t="n"/>
      <c r="M289" s="220" t="n"/>
      <c r="N289" s="220" t="n"/>
      <c r="O289" s="220" t="n"/>
      <c r="P289" s="220" t="n"/>
      <c r="Q289" s="216" t="n"/>
      <c r="R289" s="216" t="n"/>
    </row>
    <row r="290" ht="16.5" customHeight="1" thickBot="1">
      <c r="A290" s="279" t="inlineStr">
        <is>
          <t>4205-00</t>
        </is>
      </c>
      <c r="B290" s="279" t="inlineStr">
        <is>
          <t>4205-00</t>
        </is>
      </c>
      <c r="C290" s="276" t="inlineStr">
        <is>
          <t>BIO OSCURO  FOCALIZADOSMART DENIM 2 PINZA TRASERO COSTADO</t>
        </is>
      </c>
      <c r="D290" s="280" t="inlineStr">
        <is>
          <t>MEDIO</t>
        </is>
      </c>
      <c r="E290" s="280" t="inlineStr">
        <is>
          <t>OXFORD</t>
        </is>
      </c>
      <c r="F290" s="513" t="n">
        <v>25990</v>
      </c>
      <c r="K290" s="218" t="n"/>
      <c r="L290" s="219" t="n"/>
      <c r="M290" s="220" t="n"/>
      <c r="N290" s="220" t="n"/>
      <c r="O290" s="220" t="n"/>
      <c r="P290" s="220" t="n"/>
      <c r="Q290" s="216" t="n"/>
      <c r="R290" s="216" t="n"/>
    </row>
    <row r="291" ht="16.5" customHeight="1" thickBot="1">
      <c r="A291" s="279" t="inlineStr">
        <is>
          <t>4205-01</t>
        </is>
      </c>
      <c r="B291" s="279" t="inlineStr">
        <is>
          <t>4205-01</t>
        </is>
      </c>
      <c r="C291" s="276" t="inlineStr">
        <is>
          <t>GRAVILLADO FOCALIZADOSMART DENIM 2 PINZA TRASERO COSTADO</t>
        </is>
      </c>
      <c r="D291" s="280" t="inlineStr">
        <is>
          <t>MEDIO</t>
        </is>
      </c>
      <c r="E291" s="280" t="inlineStr">
        <is>
          <t>OXFORD</t>
        </is>
      </c>
      <c r="F291" s="513" t="n">
        <v>25990</v>
      </c>
      <c r="K291" s="218" t="n"/>
      <c r="L291" s="219" t="n"/>
      <c r="M291" s="220" t="n"/>
      <c r="N291" s="220" t="n"/>
      <c r="O291" s="220" t="n"/>
      <c r="P291" s="220" t="n"/>
      <c r="Q291" s="216" t="n"/>
      <c r="R291" s="216" t="n"/>
    </row>
    <row r="292" ht="16.5" customHeight="1" thickBot="1">
      <c r="A292" s="279" t="inlineStr">
        <is>
          <t>4206-00</t>
        </is>
      </c>
      <c r="B292" s="279" t="inlineStr">
        <is>
          <t>4206-00</t>
        </is>
      </c>
      <c r="C292" s="276" t="inlineStr">
        <is>
          <t>NEGRO1 RELOJERO APLICACIÓN ECO CUERO PRETINA 3PINZA TRASERO</t>
        </is>
      </c>
      <c r="D292" s="280" t="inlineStr">
        <is>
          <t>CINTURA</t>
        </is>
      </c>
      <c r="E292" s="280" t="inlineStr">
        <is>
          <t>PITILLO</t>
        </is>
      </c>
      <c r="F292" s="513" t="n">
        <v>24990</v>
      </c>
      <c r="K292" s="218" t="n"/>
      <c r="L292" s="219" t="n"/>
      <c r="M292" s="220" t="n"/>
      <c r="N292" s="220" t="n"/>
      <c r="O292" s="220" t="n"/>
      <c r="P292" s="220" t="n"/>
      <c r="Q292" s="216" t="n"/>
      <c r="R292" s="216" t="n"/>
    </row>
    <row r="293" ht="16.5" customHeight="1" thickBot="1">
      <c r="A293" s="279" t="inlineStr">
        <is>
          <t>4208-00</t>
        </is>
      </c>
      <c r="B293" s="279" t="inlineStr">
        <is>
          <t>4208-00</t>
        </is>
      </c>
      <c r="C293" s="276" t="inlineStr">
        <is>
          <t xml:space="preserve">BIO OSCURO FOCALIZADO TENUE 2 RELOJERO TIPO OJAL 3 PINZA ALTURA </t>
        </is>
      </c>
      <c r="D293" s="280" t="inlineStr">
        <is>
          <t>CINTURA</t>
        </is>
      </c>
      <c r="E293" s="280" t="inlineStr">
        <is>
          <t>FLARE</t>
        </is>
      </c>
      <c r="F293" s="513" t="n">
        <v>25990</v>
      </c>
      <c r="K293" s="218" t="n"/>
      <c r="L293" s="219" t="n"/>
      <c r="M293" s="220" t="n"/>
      <c r="N293" s="220" t="n"/>
      <c r="O293" s="220" t="n"/>
      <c r="P293" s="220" t="n"/>
      <c r="Q293" s="216" t="n"/>
      <c r="R293" s="216" t="n"/>
    </row>
    <row r="294" ht="16.5" customHeight="1" thickBot="1">
      <c r="A294" s="279" t="inlineStr">
        <is>
          <t>4208-01</t>
        </is>
      </c>
      <c r="B294" s="279" t="inlineStr">
        <is>
          <t>4208-01</t>
        </is>
      </c>
      <c r="C294" s="276" t="inlineStr">
        <is>
          <t xml:space="preserve">BIOMEDIO FOCALIZADO TENUE 2 RELOJERO TIPO OJAL 3 PINZA ALTURA </t>
        </is>
      </c>
      <c r="D294" s="280" t="inlineStr">
        <is>
          <t>CINTURA</t>
        </is>
      </c>
      <c r="E294" s="280" t="inlineStr">
        <is>
          <t>FLARE</t>
        </is>
      </c>
      <c r="F294" s="513" t="n">
        <v>25990</v>
      </c>
      <c r="K294" s="218" t="n"/>
      <c r="L294" s="219" t="n"/>
      <c r="M294" s="220" t="n"/>
      <c r="N294" s="220" t="n"/>
      <c r="O294" s="220" t="n"/>
      <c r="P294" s="220" t="n"/>
      <c r="Q294" s="216" t="n"/>
      <c r="R294" s="216" t="n"/>
    </row>
    <row r="295" ht="16.5" customHeight="1" thickBot="1">
      <c r="A295" s="279" t="inlineStr">
        <is>
          <t>4208-02</t>
        </is>
      </c>
      <c r="B295" s="279" t="inlineStr">
        <is>
          <t>4208-02</t>
        </is>
      </c>
      <c r="C295" s="276" t="inlineStr">
        <is>
          <t xml:space="preserve">GRAVILLADO FOCALIZADO TENUE 2 RELOJERO TIPO OJAL 3 PINZA ALTURA </t>
        </is>
      </c>
      <c r="D295" s="280" t="inlineStr">
        <is>
          <t>CINTURA</t>
        </is>
      </c>
      <c r="E295" s="280" t="inlineStr">
        <is>
          <t>FLARE</t>
        </is>
      </c>
      <c r="F295" s="513" t="n">
        <v>25990</v>
      </c>
      <c r="K295" s="218" t="n"/>
      <c r="L295" s="219" t="n"/>
      <c r="M295" s="220" t="n"/>
      <c r="N295" s="220" t="n"/>
      <c r="O295" s="220" t="n"/>
      <c r="P295" s="220" t="n"/>
      <c r="Q295" s="216" t="n"/>
      <c r="R295" s="216" t="n"/>
    </row>
    <row r="296" ht="16.5" customHeight="1" thickBot="1">
      <c r="A296" s="279" t="inlineStr">
        <is>
          <t>4209-00</t>
        </is>
      </c>
      <c r="B296" s="279" t="inlineStr">
        <is>
          <t>4209-00</t>
        </is>
      </c>
      <c r="C296" s="276" t="inlineStr">
        <is>
          <t xml:space="preserve">  NEGRO    RELOJERO OJAL APLICACIÓN ECO CUERO DEL/TRAS</t>
        </is>
      </c>
      <c r="D296" s="280" t="inlineStr">
        <is>
          <t>MEDIO</t>
        </is>
      </c>
      <c r="E296" s="280" t="inlineStr">
        <is>
          <t>PITILLO</t>
        </is>
      </c>
      <c r="F296" s="513" t="n">
        <v>24990</v>
      </c>
      <c r="K296" s="218" t="n"/>
      <c r="L296" s="219" t="n"/>
      <c r="M296" s="220" t="n"/>
      <c r="N296" s="220" t="n"/>
      <c r="O296" s="220" t="n"/>
      <c r="P296" s="220" t="n"/>
      <c r="Q296" s="216" t="n"/>
      <c r="R296" s="216" t="n"/>
    </row>
    <row r="297" ht="16.5" customHeight="1" thickBot="1">
      <c r="A297" s="279" t="inlineStr">
        <is>
          <t>4210-00</t>
        </is>
      </c>
      <c r="B297" s="279" t="inlineStr">
        <is>
          <t>4210-00</t>
        </is>
      </c>
      <c r="C297" s="276" t="inlineStr">
        <is>
          <t>BIO MEDIO FOCALIZADO  TENUE 4 BOTONES   PINZA TRASEROS 2 COSTADO</t>
        </is>
      </c>
      <c r="D297" s="280" t="inlineStr">
        <is>
          <t>MEDIO</t>
        </is>
      </c>
      <c r="E297" s="280" t="inlineStr">
        <is>
          <t>OXFORD</t>
        </is>
      </c>
      <c r="F297" s="513" t="n">
        <v>25990</v>
      </c>
      <c r="K297" s="218" t="n"/>
      <c r="L297" s="219" t="n"/>
      <c r="M297" s="220" t="n"/>
      <c r="N297" s="220" t="n"/>
      <c r="O297" s="220" t="n"/>
      <c r="P297" s="220" t="n"/>
      <c r="Q297" s="216" t="n"/>
      <c r="R297" s="216" t="n"/>
    </row>
    <row r="298" ht="16.5" customHeight="1" thickBot="1">
      <c r="A298" s="279" t="inlineStr">
        <is>
          <t>4210-01</t>
        </is>
      </c>
      <c r="B298" s="279" t="inlineStr">
        <is>
          <t>4210-01</t>
        </is>
      </c>
      <c r="C298" s="276" t="inlineStr">
        <is>
          <t>GRAVILLADO FOCALIZADO  4 BOTONES PINZA TRASEROS 2 COSTADO</t>
        </is>
      </c>
      <c r="D298" s="280" t="inlineStr">
        <is>
          <t>MEDIO</t>
        </is>
      </c>
      <c r="E298" s="280" t="inlineStr">
        <is>
          <t>OXFORD</t>
        </is>
      </c>
      <c r="F298" s="513" t="n">
        <v>25990</v>
      </c>
      <c r="K298" s="218" t="n"/>
      <c r="L298" s="219" t="n"/>
      <c r="M298" s="220" t="n"/>
      <c r="N298" s="220" t="n"/>
      <c r="O298" s="220" t="n"/>
      <c r="P298" s="220" t="n"/>
      <c r="Q298" s="216" t="n"/>
      <c r="R298" s="216" t="n"/>
    </row>
    <row r="299" ht="16.5" customHeight="1" thickBot="1">
      <c r="A299" s="279" t="inlineStr">
        <is>
          <t>4211-00</t>
        </is>
      </c>
      <c r="B299" s="279" t="inlineStr">
        <is>
          <t>4211-00</t>
        </is>
      </c>
      <c r="C299" s="276" t="inlineStr">
        <is>
          <t>BIO OSCURO FOCALIZADOAZUL SUAVISADO SIN PRETINA  PRETINA  BOLSILLO ARGENTINA</t>
        </is>
      </c>
      <c r="D299" s="280" t="inlineStr">
        <is>
          <t>CINTURA</t>
        </is>
      </c>
      <c r="E299" s="280" t="inlineStr">
        <is>
          <t>FLARE</t>
        </is>
      </c>
      <c r="F299" s="513" t="n">
        <v>25990</v>
      </c>
      <c r="K299" s="218" t="n"/>
      <c r="L299" s="219" t="n"/>
      <c r="M299" s="220" t="n"/>
      <c r="N299" s="220" t="n"/>
      <c r="O299" s="220" t="n"/>
      <c r="P299" s="220" t="n"/>
      <c r="Q299" s="216" t="n"/>
      <c r="R299" s="216" t="n"/>
    </row>
    <row r="300" ht="16.5" customHeight="1" thickBot="1">
      <c r="A300" s="279" t="inlineStr">
        <is>
          <t>4211-01</t>
        </is>
      </c>
      <c r="B300" s="279" t="inlineStr">
        <is>
          <t>4211-01</t>
        </is>
      </c>
      <c r="C300" s="276" t="inlineStr">
        <is>
          <t>GRAVILLADO BIO MEDIO  PRETINA SIN PRETINA   BOLSILLO ARGENTINA</t>
        </is>
      </c>
      <c r="D300" s="280" t="inlineStr">
        <is>
          <t>CINTURA</t>
        </is>
      </c>
      <c r="E300" s="280" t="inlineStr">
        <is>
          <t>FLARE</t>
        </is>
      </c>
      <c r="F300" s="513" t="n">
        <v>25990</v>
      </c>
      <c r="K300" s="218" t="n"/>
      <c r="L300" s="219" t="n"/>
      <c r="M300" s="220" t="n"/>
      <c r="N300" s="220" t="n"/>
      <c r="O300" s="220" t="n"/>
      <c r="P300" s="220" t="n"/>
      <c r="Q300" s="216" t="n"/>
      <c r="R300" s="216" t="n"/>
    </row>
    <row r="301" ht="15.75" customHeight="1" thickBot="1">
      <c r="A301" s="279" t="inlineStr">
        <is>
          <t>4213-00</t>
        </is>
      </c>
      <c r="B301" s="279" t="inlineStr">
        <is>
          <t>4213-00</t>
        </is>
      </c>
      <c r="C301" s="276" t="inlineStr">
        <is>
          <t>NEGRO FOCALIZADO TENUE CLASICO 3 PINZAS ALTURA</t>
        </is>
      </c>
      <c r="D301" s="280" t="inlineStr">
        <is>
          <t>CINTURA</t>
        </is>
      </c>
      <c r="E301" s="280" t="inlineStr">
        <is>
          <t>OXFORD</t>
        </is>
      </c>
      <c r="F301" s="513" t="n">
        <v>25990</v>
      </c>
      <c r="K301" s="218" t="n"/>
      <c r="L301" s="219" t="n"/>
      <c r="M301" s="220" t="n"/>
      <c r="N301" s="220" t="n"/>
      <c r="O301" s="220" t="n"/>
      <c r="P301" s="220" t="n"/>
      <c r="Q301" s="215" t="n"/>
      <c r="R301" s="215" t="n"/>
    </row>
    <row r="302" ht="15.75" customHeight="1" thickBot="1">
      <c r="A302" s="279" t="inlineStr">
        <is>
          <t>4213-01</t>
        </is>
      </c>
      <c r="B302" s="279" t="inlineStr">
        <is>
          <t>4213-01</t>
        </is>
      </c>
      <c r="C302" s="276" t="inlineStr">
        <is>
          <t>SUAVIZADO  FOCALIZADO TENUE  CLASICO 3 PINZAS ALTURA</t>
        </is>
      </c>
      <c r="D302" s="280" t="inlineStr">
        <is>
          <t xml:space="preserve">CINTURA </t>
        </is>
      </c>
      <c r="E302" s="280" t="inlineStr">
        <is>
          <t>OXFORD</t>
        </is>
      </c>
      <c r="F302" s="513" t="n">
        <v>25990</v>
      </c>
    </row>
    <row r="303" ht="15.75" customHeight="1" thickBot="1">
      <c r="A303" s="279" t="inlineStr">
        <is>
          <t>4214-00</t>
        </is>
      </c>
      <c r="B303" s="279" t="inlineStr">
        <is>
          <t>4214-00</t>
        </is>
      </c>
      <c r="C303" s="276" t="inlineStr">
        <is>
          <t xml:space="preserve">NEGROCORTE  DELANTERO  3 PINZAS TRASERAS </t>
        </is>
      </c>
      <c r="D303" s="280" t="inlineStr">
        <is>
          <t xml:space="preserve">CINTURA </t>
        </is>
      </c>
      <c r="E303" s="280" t="inlineStr">
        <is>
          <t>OXFORD</t>
        </is>
      </c>
      <c r="F303" s="513" t="n">
        <v>25990</v>
      </c>
    </row>
    <row r="304" ht="15.75" customHeight="1" thickBot="1">
      <c r="A304" s="279" t="inlineStr">
        <is>
          <t>4214-01</t>
        </is>
      </c>
      <c r="B304" s="279" t="inlineStr">
        <is>
          <t>4214-01</t>
        </is>
      </c>
      <c r="C304" s="276" t="inlineStr">
        <is>
          <t xml:space="preserve">NEGRO FOCALIZADO    CORTE  DELANTERO  3 PINZAS TRASERAS </t>
        </is>
      </c>
      <c r="D304" s="280" t="inlineStr">
        <is>
          <t xml:space="preserve">CINTURA </t>
        </is>
      </c>
      <c r="E304" s="280" t="inlineStr">
        <is>
          <t>OXFORD</t>
        </is>
      </c>
      <c r="F304" s="513" t="n">
        <v>25990</v>
      </c>
    </row>
    <row r="305" ht="15.75" customHeight="1" thickBot="1">
      <c r="A305" s="279" t="inlineStr">
        <is>
          <t>4214-60</t>
        </is>
      </c>
      <c r="B305" s="279" t="inlineStr">
        <is>
          <t>4214-60</t>
        </is>
      </c>
      <c r="C305" s="283" t="inlineStr">
        <is>
          <t>MARENGO FOCALIZADOCORTE  DELANTERO  3 PINZAS TRASERAS  TACHAS PRETINA</t>
        </is>
      </c>
      <c r="D305" s="280" t="inlineStr">
        <is>
          <t xml:space="preserve">CINTURA </t>
        </is>
      </c>
      <c r="E305" s="280" t="inlineStr">
        <is>
          <t>OXFORD</t>
        </is>
      </c>
      <c r="F305" s="513" t="n">
        <v>27990</v>
      </c>
    </row>
    <row r="306" ht="15.75" customHeight="1" thickBot="1">
      <c r="A306" s="279" t="inlineStr">
        <is>
          <t>4214-02</t>
        </is>
      </c>
      <c r="B306" s="279" t="inlineStr">
        <is>
          <t>4214-02</t>
        </is>
      </c>
      <c r="C306" s="283" t="inlineStr">
        <is>
          <t xml:space="preserve">GRAVILLADO  FOCALIZADOCORTE  DELANTERO  3 PINZAS TRASERAS  </t>
        </is>
      </c>
      <c r="D306" s="280" t="inlineStr">
        <is>
          <t xml:space="preserve">CINTURA </t>
        </is>
      </c>
      <c r="E306" s="280" t="inlineStr">
        <is>
          <t>OXFORD</t>
        </is>
      </c>
      <c r="F306" s="513" t="n">
        <v>25990</v>
      </c>
    </row>
    <row r="307" ht="15.75" customHeight="1" thickBot="1">
      <c r="A307" s="279" t="inlineStr">
        <is>
          <t>4216-00</t>
        </is>
      </c>
      <c r="B307" s="279" t="inlineStr">
        <is>
          <t>4216-00</t>
        </is>
      </c>
      <c r="C307" s="276" t="inlineStr">
        <is>
          <t>BIOMEDIO FOCALIZADO PRETINA EN FORMA</t>
        </is>
      </c>
      <c r="D307" s="280" t="inlineStr">
        <is>
          <t>CINTURA</t>
        </is>
      </c>
      <c r="E307" s="280" t="inlineStr">
        <is>
          <t>PITILLO</t>
        </is>
      </c>
      <c r="F307" s="513" t="n">
        <v>24990</v>
      </c>
    </row>
    <row r="308" ht="15.75" customHeight="1" thickBot="1">
      <c r="A308" s="279" t="inlineStr">
        <is>
          <t>4217-00</t>
        </is>
      </c>
      <c r="B308" s="279" t="inlineStr">
        <is>
          <t>4217-00</t>
        </is>
      </c>
      <c r="C308" s="276" t="inlineStr">
        <is>
          <t>NEGRO  PARCHE DELANTERO</t>
        </is>
      </c>
      <c r="D308" s="280" t="inlineStr">
        <is>
          <t xml:space="preserve">CINTURA </t>
        </is>
      </c>
      <c r="E308" s="280" t="inlineStr">
        <is>
          <t>FLARE</t>
        </is>
      </c>
      <c r="F308" s="513" t="n">
        <v>25990</v>
      </c>
    </row>
    <row r="309" ht="15.75" customHeight="1" thickBot="1">
      <c r="A309" s="279" t="inlineStr">
        <is>
          <t>4218-00</t>
        </is>
      </c>
      <c r="B309" s="279" t="inlineStr">
        <is>
          <t>4218-00</t>
        </is>
      </c>
      <c r="C309" s="276" t="inlineStr">
        <is>
          <t>BIO OSCURO FOCALIZADO 2 RELOJERO 3 PINZA TRSERO BOLSILLOS M CORTE PASADOR V</t>
        </is>
      </c>
      <c r="D309" s="280" t="inlineStr">
        <is>
          <t>CINTURA</t>
        </is>
      </c>
      <c r="E309" s="280" t="inlineStr">
        <is>
          <t>FLARE</t>
        </is>
      </c>
      <c r="F309" s="513" t="n">
        <v>25990</v>
      </c>
    </row>
    <row r="310" ht="16.2" customHeight="1" thickBot="1">
      <c r="A310" s="279" t="inlineStr">
        <is>
          <t>4218-01</t>
        </is>
      </c>
      <c r="B310" s="279" t="inlineStr">
        <is>
          <t>4218-01</t>
        </is>
      </c>
      <c r="C310" s="276" t="inlineStr">
        <is>
          <t>GRAVILLADO  BIO 3 PINZA TRSERO BOLSIMO M CORTE PASADOR V</t>
        </is>
      </c>
      <c r="D310" s="280" t="inlineStr">
        <is>
          <t>CINTURA</t>
        </is>
      </c>
      <c r="E310" s="280" t="inlineStr">
        <is>
          <t>FLARE</t>
        </is>
      </c>
      <c r="F310" s="513" t="n">
        <v>25990</v>
      </c>
    </row>
    <row r="311" ht="15.75" customHeight="1" thickBot="1">
      <c r="A311" s="279" t="inlineStr">
        <is>
          <t>4219-00</t>
        </is>
      </c>
      <c r="B311" s="279" t="inlineStr">
        <is>
          <t>4219-00</t>
        </is>
      </c>
      <c r="C311" s="276" t="inlineStr">
        <is>
          <t>BIOMEDIO FOCALIZADOFLECOS BOLS DELANT Y TRASEROS 2 PINZAS TRASERO</t>
        </is>
      </c>
      <c r="D311" s="280" t="inlineStr">
        <is>
          <t>CINTURA</t>
        </is>
      </c>
      <c r="E311" s="280" t="inlineStr">
        <is>
          <t>PITILLO</t>
        </is>
      </c>
      <c r="F311" s="513" t="n">
        <v>24990</v>
      </c>
    </row>
    <row r="312" ht="15.75" customHeight="1" thickBot="1">
      <c r="A312" s="279" t="inlineStr">
        <is>
          <t>4219-01</t>
        </is>
      </c>
      <c r="B312" s="279" t="inlineStr">
        <is>
          <t>4219-01</t>
        </is>
      </c>
      <c r="C312" s="276" t="inlineStr">
        <is>
          <t>BIOMEDIO FOCALIZADOFLECOS BOLS DELANT Y TRASEROS 2 PINZAS TRASERO</t>
        </is>
      </c>
      <c r="D312" s="280" t="inlineStr">
        <is>
          <t>CINTURA</t>
        </is>
      </c>
      <c r="E312" s="280" t="inlineStr">
        <is>
          <t>PITILLO</t>
        </is>
      </c>
      <c r="F312" s="513" t="n">
        <v>24990</v>
      </c>
    </row>
    <row r="313" ht="15.75" customHeight="1" thickBot="1">
      <c r="A313" s="279" t="inlineStr">
        <is>
          <t>4219-02</t>
        </is>
      </c>
      <c r="B313" s="279" t="inlineStr">
        <is>
          <t>4219-02</t>
        </is>
      </c>
      <c r="C313" s="276" t="inlineStr">
        <is>
          <t>BIOMEDO OXIDADO  FLECOS BOLS DELANT Y TRASEROS 2 PINZAS TRASERO</t>
        </is>
      </c>
      <c r="D313" s="280" t="inlineStr">
        <is>
          <t>CINTURA</t>
        </is>
      </c>
      <c r="E313" s="280" t="inlineStr">
        <is>
          <t>PITILLO</t>
        </is>
      </c>
      <c r="F313" s="513" t="n">
        <v>24990</v>
      </c>
    </row>
    <row r="314" ht="15.75" customHeight="1" thickBot="1">
      <c r="A314" s="279" t="inlineStr">
        <is>
          <t>4220-00</t>
        </is>
      </c>
      <c r="B314" s="279" t="inlineStr">
        <is>
          <t>4220-00</t>
        </is>
      </c>
      <c r="C314" s="276" t="inlineStr">
        <is>
          <t>BIO MEDIOFOCALIZADO OXIDOCORTE  BOSILLO DELANTERO BOLSILLO TRAS CORTE  ALTURA 3 PINZAS</t>
        </is>
      </c>
      <c r="D314" s="280" t="inlineStr">
        <is>
          <t>CINTURA</t>
        </is>
      </c>
      <c r="E314" s="280" t="inlineStr">
        <is>
          <t>PITILLO</t>
        </is>
      </c>
      <c r="F314" s="513" t="n">
        <v>24990</v>
      </c>
    </row>
    <row r="315" ht="15.75" customHeight="1" thickBot="1">
      <c r="A315" s="279" t="inlineStr">
        <is>
          <t>4221-00</t>
        </is>
      </c>
      <c r="B315" s="279" t="inlineStr">
        <is>
          <t>4221-00</t>
        </is>
      </c>
      <c r="C315" s="276" t="inlineStr">
        <is>
          <t>BIOOSCURO FOCALIZADO PRETINA CRUZADA   3 PINZA TRASERO</t>
        </is>
      </c>
      <c r="D315" s="280" t="inlineStr">
        <is>
          <t>CINTURA</t>
        </is>
      </c>
      <c r="E315" s="280" t="inlineStr">
        <is>
          <t>TOBILLERO</t>
        </is>
      </c>
      <c r="F315" s="513" t="n">
        <v>24990</v>
      </c>
    </row>
    <row r="316" ht="15.75" customHeight="1" thickBot="1">
      <c r="A316" s="279" t="inlineStr">
        <is>
          <t>4221-01</t>
        </is>
      </c>
      <c r="B316" s="279" t="inlineStr">
        <is>
          <t>4221-01</t>
        </is>
      </c>
      <c r="C316" s="276" t="inlineStr">
        <is>
          <t>BIO MEDIO FOCALIZADOPRETINA CRUZADA  3 PINZA TRASERO</t>
        </is>
      </c>
      <c r="D316" s="280" t="inlineStr">
        <is>
          <t>CINTURA</t>
        </is>
      </c>
      <c r="E316" s="280" t="inlineStr">
        <is>
          <t>TOBILLERO</t>
        </is>
      </c>
      <c r="F316" s="513" t="n">
        <v>24990</v>
      </c>
    </row>
    <row r="317" ht="15.75" customHeight="1" thickBot="1">
      <c r="A317" s="279" t="inlineStr">
        <is>
          <t>4221-90</t>
        </is>
      </c>
      <c r="B317" s="279" t="inlineStr">
        <is>
          <t>4221-90</t>
        </is>
      </c>
      <c r="C317" s="276" t="inlineStr">
        <is>
          <t>BIO OSCURO GLITTERPRETINA CRUZADA  3 PINZA TRASERO</t>
        </is>
      </c>
      <c r="D317" s="280" t="inlineStr">
        <is>
          <t>CINTURA</t>
        </is>
      </c>
      <c r="E317" s="280" t="inlineStr">
        <is>
          <t>TOBILLERO</t>
        </is>
      </c>
      <c r="F317" s="513" t="n">
        <v>27990</v>
      </c>
    </row>
    <row r="318" ht="15.75" customHeight="1" thickBot="1">
      <c r="A318" s="279" t="inlineStr">
        <is>
          <t>4222-00</t>
        </is>
      </c>
      <c r="B318" s="279" t="inlineStr">
        <is>
          <t>4222-00</t>
        </is>
      </c>
      <c r="C318" s="276" t="inlineStr">
        <is>
          <t>BIOMEDIO   FOCALIZADO LASER  PASADOR BOLS TRAS/DELANTERO 3 COSTURA ALTURA</t>
        </is>
      </c>
      <c r="D318" s="280" t="inlineStr">
        <is>
          <t xml:space="preserve">CADERA </t>
        </is>
      </c>
      <c r="E318" s="280" t="inlineStr">
        <is>
          <t>PITILLO</t>
        </is>
      </c>
      <c r="F318" s="513" t="n">
        <v>24990</v>
      </c>
    </row>
    <row r="319" ht="15.75" customHeight="1" thickBot="1">
      <c r="A319" s="279" t="n">
        <v>4223</v>
      </c>
      <c r="B319" s="279" t="n">
        <v>4223</v>
      </c>
      <c r="C319" s="276" t="inlineStr">
        <is>
          <t>NEGRO   ECO CUERO TAPETA FORMA</t>
        </is>
      </c>
      <c r="D319" s="280" t="inlineStr">
        <is>
          <t xml:space="preserve">CINTURA </t>
        </is>
      </c>
      <c r="E319" s="280" t="inlineStr">
        <is>
          <t>FLARE</t>
        </is>
      </c>
      <c r="F319" s="513" t="n">
        <v>25990</v>
      </c>
    </row>
    <row r="320" ht="15.75" customHeight="1" thickBot="1">
      <c r="A320" s="279" t="inlineStr">
        <is>
          <t>4224-00</t>
        </is>
      </c>
      <c r="B320" s="279" t="inlineStr">
        <is>
          <t>4224-00</t>
        </is>
      </c>
      <c r="C320" s="276" t="inlineStr">
        <is>
          <t xml:space="preserve">BIOMEDIO BOTON DELANTERO 4 </t>
        </is>
      </c>
      <c r="D320" s="280" t="inlineStr">
        <is>
          <t>MEDIO</t>
        </is>
      </c>
      <c r="E320" s="280" t="inlineStr">
        <is>
          <t>OXFORD</t>
        </is>
      </c>
      <c r="F320" s="513" t="n">
        <v>25990</v>
      </c>
    </row>
    <row r="321" ht="15.75" customHeight="1" thickBot="1">
      <c r="A321" s="279" t="inlineStr">
        <is>
          <t>4224-01</t>
        </is>
      </c>
      <c r="B321" s="279" t="inlineStr">
        <is>
          <t>4224-01</t>
        </is>
      </c>
      <c r="C321" s="276" t="inlineStr">
        <is>
          <t>GRAVILLADO BOTON DELANTERO 4</t>
        </is>
      </c>
      <c r="D321" s="280" t="inlineStr">
        <is>
          <t>MEDIO</t>
        </is>
      </c>
      <c r="E321" s="280" t="inlineStr">
        <is>
          <t>OXFORD</t>
        </is>
      </c>
      <c r="F321" s="513" t="n">
        <v>25990</v>
      </c>
    </row>
    <row r="322" ht="15.75" customHeight="1" thickBot="1">
      <c r="A322" s="279" t="inlineStr">
        <is>
          <t>4225-00</t>
        </is>
      </c>
      <c r="B322" s="279" t="inlineStr">
        <is>
          <t>4225-00</t>
        </is>
      </c>
      <c r="C322" s="276" t="inlineStr">
        <is>
          <t xml:space="preserve"> NEGRO  3 PINZATRSERO BOLSILLO TRAS  RELOJ CORTE M PUSHIN PUSH UP</t>
        </is>
      </c>
      <c r="D322" s="280" t="inlineStr">
        <is>
          <t xml:space="preserve">CINTURA </t>
        </is>
      </c>
      <c r="E322" s="280" t="inlineStr">
        <is>
          <t>FLARE</t>
        </is>
      </c>
      <c r="F322" s="513" t="n">
        <v>25990</v>
      </c>
    </row>
    <row r="323" ht="15.75" customHeight="1" thickBot="1">
      <c r="A323" s="279" t="inlineStr">
        <is>
          <t>4225-01</t>
        </is>
      </c>
      <c r="B323" s="279" t="inlineStr">
        <is>
          <t>4225-01</t>
        </is>
      </c>
      <c r="C323" s="276" t="inlineStr">
        <is>
          <t xml:space="preserve"> GRAVILLADO 3 PINZATRSERO BOLSILLO TRAS  RELOJ CORTE M PUSHIN PUSH UP</t>
        </is>
      </c>
      <c r="D323" s="280" t="inlineStr">
        <is>
          <t xml:space="preserve">CINTURA </t>
        </is>
      </c>
      <c r="E323" s="280" t="inlineStr">
        <is>
          <t>FLARE</t>
        </is>
      </c>
      <c r="F323" s="513" t="n">
        <v>25990</v>
      </c>
    </row>
    <row r="324" ht="15.75" customHeight="1" thickBot="1">
      <c r="A324" s="279" t="n">
        <v>4226</v>
      </c>
      <c r="B324" s="279" t="n">
        <v>4226</v>
      </c>
      <c r="C324" s="283" t="inlineStr">
        <is>
          <t>BLUE BLACK FOCALIZADO  2 RELOJERO  ANCHO BOLS TRASERO  PINZA+CORTE ALTURA 3 PINZAS</t>
        </is>
      </c>
      <c r="D324" s="280" t="inlineStr">
        <is>
          <t>MEDIO</t>
        </is>
      </c>
      <c r="E324" s="280" t="inlineStr">
        <is>
          <t>PITILLO</t>
        </is>
      </c>
      <c r="F324" s="513" t="n">
        <v>24990</v>
      </c>
    </row>
    <row r="325" ht="15.75" customHeight="1" thickBot="1">
      <c r="A325" s="279" t="inlineStr">
        <is>
          <t>4226-01</t>
        </is>
      </c>
      <c r="B325" s="279" t="inlineStr">
        <is>
          <t>4226-01</t>
        </is>
      </c>
      <c r="C325" s="283" t="inlineStr">
        <is>
          <t>BIO MEDIO FOCALIZADO  2 RELOJERO  ANCHO BOLS TRASERO  PINZA+CORTE ALTURA 3 PINZAS</t>
        </is>
      </c>
      <c r="D325" s="280" t="inlineStr">
        <is>
          <t>MEDIO</t>
        </is>
      </c>
      <c r="E325" s="280" t="inlineStr">
        <is>
          <t>PITILLO</t>
        </is>
      </c>
      <c r="F325" s="513" t="n">
        <v>24990</v>
      </c>
    </row>
    <row r="326" ht="15.75" customHeight="1" thickBot="1">
      <c r="A326" s="279" t="inlineStr">
        <is>
          <t>4227-00</t>
        </is>
      </c>
      <c r="B326" s="279" t="inlineStr">
        <is>
          <t>4227-00</t>
        </is>
      </c>
      <c r="C326" s="276" t="inlineStr">
        <is>
          <t xml:space="preserve">AZUL INDUSTRIAL   DOBLE RELOJERO  2 TONOS DE HILOS </t>
        </is>
      </c>
      <c r="D326" s="280" t="inlineStr">
        <is>
          <t>CINTURA</t>
        </is>
      </c>
      <c r="E326" s="280" t="inlineStr">
        <is>
          <t>RECTO TOBI</t>
        </is>
      </c>
      <c r="F326" s="513" t="n">
        <v>24990</v>
      </c>
    </row>
    <row r="327" ht="15.75" customHeight="1" thickBot="1">
      <c r="A327" s="279" t="inlineStr">
        <is>
          <t>4227-01</t>
        </is>
      </c>
      <c r="B327" s="279" t="inlineStr">
        <is>
          <t>4227-01</t>
        </is>
      </c>
      <c r="C327" s="276" t="inlineStr">
        <is>
          <t xml:space="preserve">BIOMEDIO FOCALIZADODOBLE RELOJERO  2 TONOS DE HILOS </t>
        </is>
      </c>
      <c r="D327" s="280" t="inlineStr">
        <is>
          <t>CINTURA</t>
        </is>
      </c>
      <c r="E327" s="280" t="inlineStr">
        <is>
          <t>RECTO TOBI</t>
        </is>
      </c>
      <c r="F327" s="513" t="n">
        <v>24990</v>
      </c>
    </row>
    <row r="328" ht="15.75" customHeight="1" thickBot="1">
      <c r="A328" s="279" t="n">
        <v>4228</v>
      </c>
      <c r="B328" s="279" t="n">
        <v>4228</v>
      </c>
      <c r="C328" s="276" t="inlineStr">
        <is>
          <t xml:space="preserve">  NEGRO     PRETINA ECO CUERO</t>
        </is>
      </c>
      <c r="D328" s="280" t="inlineStr">
        <is>
          <t xml:space="preserve">MEDIO </t>
        </is>
      </c>
      <c r="E328" s="280" t="inlineStr">
        <is>
          <t>FLARE</t>
        </is>
      </c>
      <c r="F328" s="513" t="n">
        <v>25990</v>
      </c>
    </row>
    <row r="329" ht="15.75" customHeight="1" thickBot="1">
      <c r="A329" s="279" t="n">
        <v>4229</v>
      </c>
      <c r="B329" s="279" t="n">
        <v>4229</v>
      </c>
      <c r="C329" s="276" t="inlineStr">
        <is>
          <t>BIOSCURO  1 RELOJ 3 PINZA TRASERO PUSH IN PUSH UP</t>
        </is>
      </c>
      <c r="D329" s="280" t="inlineStr">
        <is>
          <t xml:space="preserve">CINTURA </t>
        </is>
      </c>
      <c r="E329" s="280" t="inlineStr">
        <is>
          <t>PITILLO</t>
        </is>
      </c>
      <c r="F329" s="513" t="n">
        <v>24990</v>
      </c>
    </row>
    <row r="330" ht="15.75" customHeight="1" thickBot="1">
      <c r="A330" s="279" t="n">
        <v>4230</v>
      </c>
      <c r="B330" s="279" t="n">
        <v>4230</v>
      </c>
      <c r="C330" s="276" t="inlineStr">
        <is>
          <t>BIOMEDIO FOCALIZADO  BOLSILLOS DELANTEROS    ALTURA EN FORMA 2AGUJAS</t>
        </is>
      </c>
      <c r="D330" s="280" t="inlineStr">
        <is>
          <t xml:space="preserve">CINTURA </t>
        </is>
      </c>
      <c r="E330" s="280" t="inlineStr">
        <is>
          <t>PALAZZO</t>
        </is>
      </c>
      <c r="F330" s="513" t="n">
        <v>26990</v>
      </c>
    </row>
    <row r="331" ht="15.75" customHeight="1" thickBot="1">
      <c r="A331" s="279" t="n">
        <v>4232</v>
      </c>
      <c r="B331" s="279" t="n">
        <v>4232</v>
      </c>
      <c r="C331" s="276" t="inlineStr">
        <is>
          <t>BIO OSCURO  FOCALIZADO  FLECOS BOLS DELANT Y TRASEROS</t>
        </is>
      </c>
      <c r="D331" s="280" t="inlineStr">
        <is>
          <t xml:space="preserve">CINTURA </t>
        </is>
      </c>
      <c r="E331" s="280" t="inlineStr">
        <is>
          <t>OXFORD</t>
        </is>
      </c>
      <c r="F331" s="513" t="n">
        <v>25990</v>
      </c>
    </row>
    <row r="332" ht="15.75" customHeight="1" thickBot="1">
      <c r="A332" s="279" t="inlineStr">
        <is>
          <t>4233-08</t>
        </is>
      </c>
      <c r="B332" s="279" t="inlineStr">
        <is>
          <t>4233-08</t>
        </is>
      </c>
      <c r="C332" s="276" t="inlineStr">
        <is>
          <t>OCRE  CLASICO 2 PINZAS ALTURA</t>
        </is>
      </c>
      <c r="D332" s="280" t="inlineStr">
        <is>
          <t xml:space="preserve">CINTURA </t>
        </is>
      </c>
      <c r="E332" s="280" t="inlineStr">
        <is>
          <t>TOBILLERO</t>
        </is>
      </c>
      <c r="F332" s="513" t="n">
        <v>24990</v>
      </c>
    </row>
    <row r="333" ht="15.75" customHeight="1" thickBot="1">
      <c r="A333" s="279" t="inlineStr">
        <is>
          <t>4233-04</t>
        </is>
      </c>
      <c r="B333" s="279" t="inlineStr">
        <is>
          <t>4233-04</t>
        </is>
      </c>
      <c r="C333" s="276" t="inlineStr">
        <is>
          <t>CHOCOLATE CLASICO 2 PINZAS ALTURA</t>
        </is>
      </c>
      <c r="D333" s="280" t="inlineStr">
        <is>
          <t xml:space="preserve">CINTURA </t>
        </is>
      </c>
      <c r="E333" s="280" t="inlineStr">
        <is>
          <t>TOBILLERO</t>
        </is>
      </c>
      <c r="F333" s="513" t="n">
        <v>24990</v>
      </c>
    </row>
    <row r="334" ht="15.75" customHeight="1" thickBot="1">
      <c r="A334" s="279" t="inlineStr">
        <is>
          <t>4233-09</t>
        </is>
      </c>
      <c r="B334" s="279" t="inlineStr">
        <is>
          <t>4233-09</t>
        </is>
      </c>
      <c r="C334" s="276" t="inlineStr">
        <is>
          <t>VERDE MENTA CLASICO 2 PINZAS ALTURA</t>
        </is>
      </c>
      <c r="D334" s="280" t="inlineStr">
        <is>
          <t xml:space="preserve">CINTURA </t>
        </is>
      </c>
      <c r="E334" s="280" t="inlineStr">
        <is>
          <t>TOBILLERO</t>
        </is>
      </c>
      <c r="F334" s="513" t="n">
        <v>24990</v>
      </c>
    </row>
    <row r="335" ht="15.75" customHeight="1" thickBot="1">
      <c r="A335" s="279" t="inlineStr">
        <is>
          <t>4233-16</t>
        </is>
      </c>
      <c r="B335" s="279" t="inlineStr">
        <is>
          <t>4233-16</t>
        </is>
      </c>
      <c r="C335" s="276" t="inlineStr">
        <is>
          <t>VERDE OLIVA CLASICO 2 PINZAS TRAS</t>
        </is>
      </c>
      <c r="D335" s="280" t="inlineStr">
        <is>
          <t xml:space="preserve">CINTURA </t>
        </is>
      </c>
      <c r="E335" s="280" t="inlineStr">
        <is>
          <t>TOBILLERO</t>
        </is>
      </c>
      <c r="F335" s="513" t="n">
        <v>24990</v>
      </c>
    </row>
    <row r="336" ht="15.75" customHeight="1" thickBot="1">
      <c r="A336" s="279" t="inlineStr">
        <is>
          <t>4233-48</t>
        </is>
      </c>
      <c r="B336" s="279" t="inlineStr">
        <is>
          <t>4233-48</t>
        </is>
      </c>
      <c r="C336" s="276" t="inlineStr">
        <is>
          <t>BURDEO  CLASICO 2 PINZAS TRASERAS</t>
        </is>
      </c>
      <c r="D336" s="280" t="inlineStr">
        <is>
          <t xml:space="preserve">CINTURA </t>
        </is>
      </c>
      <c r="E336" s="280" t="inlineStr">
        <is>
          <t>TOBILLERO</t>
        </is>
      </c>
      <c r="F336" s="513" t="n">
        <v>24990</v>
      </c>
    </row>
    <row r="337" ht="15.75" customHeight="1" thickBot="1">
      <c r="A337" s="279" t="inlineStr">
        <is>
          <t>4234-04</t>
        </is>
      </c>
      <c r="B337" s="279" t="inlineStr">
        <is>
          <t>4234-04</t>
        </is>
      </c>
      <c r="C337" s="287" t="inlineStr">
        <is>
          <t xml:space="preserve"> CHOCOLATE RELOJERO EN PRETINA Y PASADOR TRASERO  V</t>
        </is>
      </c>
      <c r="D337" s="280" t="inlineStr">
        <is>
          <t xml:space="preserve">CINTURA </t>
        </is>
      </c>
      <c r="E337" s="280" t="inlineStr">
        <is>
          <t>FLARE</t>
        </is>
      </c>
      <c r="F337" s="513" t="n">
        <v>25990</v>
      </c>
    </row>
    <row r="338" ht="15.75" customHeight="1" thickBot="1">
      <c r="A338" s="279" t="inlineStr">
        <is>
          <t>4234-08</t>
        </is>
      </c>
      <c r="B338" s="279" t="inlineStr">
        <is>
          <t>4234-08</t>
        </is>
      </c>
      <c r="C338" s="276" t="inlineStr">
        <is>
          <t>OCRE  RELOJERO EN PRETINA  Y PASADOR TRASERO   V</t>
        </is>
      </c>
      <c r="D338" s="280" t="inlineStr">
        <is>
          <t xml:space="preserve">CINTURA </t>
        </is>
      </c>
      <c r="E338" s="280" t="inlineStr">
        <is>
          <t>FLARE</t>
        </is>
      </c>
      <c r="F338" s="513" t="n">
        <v>25990</v>
      </c>
    </row>
    <row r="339" ht="15.75" customHeight="1" thickBot="1">
      <c r="A339" s="279" t="inlineStr">
        <is>
          <t>4234-09</t>
        </is>
      </c>
      <c r="B339" s="279" t="inlineStr">
        <is>
          <t>4234-09</t>
        </is>
      </c>
      <c r="C339" s="276" t="inlineStr">
        <is>
          <t>VERDE MENTA  CLASICO 2 PINZAS TRASERAS</t>
        </is>
      </c>
      <c r="D339" s="280" t="inlineStr">
        <is>
          <t xml:space="preserve">CINTURA </t>
        </is>
      </c>
      <c r="E339" s="280" t="inlineStr">
        <is>
          <t>FLARE</t>
        </is>
      </c>
      <c r="F339" s="513" t="n">
        <v>25990</v>
      </c>
    </row>
    <row r="340" ht="16.2" customHeight="1" thickBot="1">
      <c r="A340" s="279" t="inlineStr">
        <is>
          <t>4234-16</t>
        </is>
      </c>
      <c r="B340" s="279" t="inlineStr">
        <is>
          <t>4234-16</t>
        </is>
      </c>
      <c r="C340" s="276" t="inlineStr">
        <is>
          <t>VERDE OLIVA CLASICO 2 PINZAS TRAS</t>
        </is>
      </c>
      <c r="D340" s="280" t="inlineStr">
        <is>
          <t xml:space="preserve">CINTURA </t>
        </is>
      </c>
      <c r="E340" s="280" t="inlineStr">
        <is>
          <t>FLARE</t>
        </is>
      </c>
      <c r="F340" s="513" t="n">
        <v>25990</v>
      </c>
    </row>
    <row r="341" ht="15.75" customHeight="1" thickBot="1">
      <c r="A341" s="279" t="inlineStr">
        <is>
          <t>4234-48</t>
        </is>
      </c>
      <c r="B341" s="279" t="inlineStr">
        <is>
          <t>4234-48</t>
        </is>
      </c>
      <c r="C341" s="276" t="inlineStr">
        <is>
          <t>BURDEO  CLASICO 2 PINZAS TRASERAS</t>
        </is>
      </c>
      <c r="D341" s="280" t="inlineStr">
        <is>
          <t xml:space="preserve">CINTURA </t>
        </is>
      </c>
      <c r="E341" s="280" t="inlineStr">
        <is>
          <t>FLARE</t>
        </is>
      </c>
      <c r="F341" s="513" t="n">
        <v>25990</v>
      </c>
    </row>
    <row r="342" ht="15.75" customHeight="1" thickBot="1">
      <c r="A342" s="279" t="inlineStr">
        <is>
          <t>4235-00</t>
        </is>
      </c>
      <c r="B342" s="279" t="inlineStr">
        <is>
          <t>4235-00</t>
        </is>
      </c>
      <c r="C342" s="284" t="inlineStr">
        <is>
          <t xml:space="preserve">BIOOSCURO FOCABIGOTES 2 CIERRES EN VISTA DELANTERO 3 PINZA TRASERO DREMEL BOLSILLOS </t>
        </is>
      </c>
      <c r="D342" s="280" t="inlineStr">
        <is>
          <t>CINTURA</t>
        </is>
      </c>
      <c r="E342" s="280" t="inlineStr">
        <is>
          <t>PITILLO</t>
        </is>
      </c>
      <c r="F342" s="513" t="n">
        <v>24990</v>
      </c>
    </row>
    <row r="343" ht="15.75" customHeight="1" thickBot="1">
      <c r="A343" s="279" t="inlineStr">
        <is>
          <t>4235-01</t>
        </is>
      </c>
      <c r="B343" s="279" t="inlineStr">
        <is>
          <t>4235-01</t>
        </is>
      </c>
      <c r="C343" s="284" t="inlineStr">
        <is>
          <t xml:space="preserve">idem 4226-01 laser 2 CIERRES EN VISTA DELANTERO 3 PINZA TRASERO DREMEL BOLSILLOS </t>
        </is>
      </c>
      <c r="D343" s="280" t="inlineStr">
        <is>
          <t>CINTURA</t>
        </is>
      </c>
      <c r="E343" s="280" t="inlineStr">
        <is>
          <t>PITILLO</t>
        </is>
      </c>
      <c r="F343" s="513" t="n">
        <v>24990</v>
      </c>
    </row>
    <row r="344" ht="15.75" customHeight="1" thickBot="1">
      <c r="A344" s="279" t="inlineStr">
        <is>
          <t>4236-00</t>
        </is>
      </c>
      <c r="B344" s="279" t="inlineStr">
        <is>
          <t>4236-00</t>
        </is>
      </c>
      <c r="C344" s="276" t="inlineStr">
        <is>
          <t>BIOMEDIO FOCALIZADO  2 RELOJERO PASADORES  ANCHO BOLS TRASCORTE</t>
        </is>
      </c>
      <c r="D344" s="280" t="inlineStr">
        <is>
          <t>CINTURA</t>
        </is>
      </c>
      <c r="E344" s="280" t="inlineStr">
        <is>
          <t>PALAZZO</t>
        </is>
      </c>
      <c r="F344" s="513" t="n">
        <v>26990</v>
      </c>
    </row>
    <row r="345" ht="15.75" customHeight="1" thickBot="1">
      <c r="A345" s="279" t="inlineStr">
        <is>
          <t>4238-00</t>
        </is>
      </c>
      <c r="B345" s="279" t="inlineStr">
        <is>
          <t>4238-00</t>
        </is>
      </c>
      <c r="C345" s="276" t="inlineStr">
        <is>
          <t>MARENGO  FOCALIZADO ESTRELLAS   BOLSILLO SIN BOLSILLOS TRASEROS</t>
        </is>
      </c>
      <c r="D345" s="280" t="inlineStr">
        <is>
          <t>CINTURA</t>
        </is>
      </c>
      <c r="E345" s="280" t="inlineStr">
        <is>
          <t>PALAZZO</t>
        </is>
      </c>
      <c r="F345" s="513" t="n">
        <v>26990</v>
      </c>
    </row>
    <row r="346" ht="18" customHeight="1" thickBot="1">
      <c r="A346" s="279" t="inlineStr">
        <is>
          <t>4239-00</t>
        </is>
      </c>
      <c r="B346" s="279" t="inlineStr">
        <is>
          <t>4239-00</t>
        </is>
      </c>
      <c r="C346" s="276" t="inlineStr">
        <is>
          <t>GRAVILLADO   GRIS  3 PINZATRSERO BOLSILLO TRAS  RELOJCORTE M PUSHIN PUSH UP</t>
        </is>
      </c>
      <c r="D346" s="280" t="inlineStr">
        <is>
          <t xml:space="preserve">CINTURA </t>
        </is>
      </c>
      <c r="E346" s="280" t="inlineStr">
        <is>
          <t>FLARE</t>
        </is>
      </c>
      <c r="F346" s="513" t="n">
        <v>25990</v>
      </c>
    </row>
    <row r="347" ht="18" customHeight="1" thickBot="1">
      <c r="A347" s="279" t="inlineStr">
        <is>
          <t>4240-00</t>
        </is>
      </c>
      <c r="B347" s="279" t="inlineStr">
        <is>
          <t>4240-00</t>
        </is>
      </c>
      <c r="C347" s="276" t="inlineStr">
        <is>
          <t>NEGRO1 RELOJERO CORTE TRASERO 1 PINZAS  BOLSILLOS TRASEROS M CORTE</t>
        </is>
      </c>
      <c r="D347" s="280" t="inlineStr">
        <is>
          <t>CINTURA</t>
        </is>
      </c>
      <c r="E347" s="280" t="inlineStr">
        <is>
          <t>PITILLO</t>
        </is>
      </c>
      <c r="F347" s="513" t="n">
        <v>24990</v>
      </c>
    </row>
    <row r="348" ht="18" customHeight="1" thickBot="1">
      <c r="A348" s="279" t="inlineStr">
        <is>
          <t>4242-00</t>
        </is>
      </c>
      <c r="B348" s="279" t="inlineStr">
        <is>
          <t>4242-00</t>
        </is>
      </c>
      <c r="C348" s="276" t="inlineStr">
        <is>
          <t>MARENGO FOCALIZADO ESTRELLAS COSTADO</t>
        </is>
      </c>
      <c r="D348" s="280" t="inlineStr">
        <is>
          <t>CINTURA</t>
        </is>
      </c>
      <c r="E348" s="280" t="inlineStr">
        <is>
          <t>PALAZZO</t>
        </is>
      </c>
      <c r="F348" s="513" t="n">
        <v>26990</v>
      </c>
    </row>
    <row r="349" ht="18" customHeight="1" thickBot="1">
      <c r="A349" s="279" t="inlineStr">
        <is>
          <t>4243-00</t>
        </is>
      </c>
      <c r="B349" s="279" t="inlineStr">
        <is>
          <t>4243-00</t>
        </is>
      </c>
      <c r="C349" s="276" t="inlineStr">
        <is>
          <t>BIO OSCURO  FOCALIZADO3 PINZAS COSTURA ALTURA BOLSILLO DELANTERO 3 COSTURAS</t>
        </is>
      </c>
      <c r="D349" s="280" t="inlineStr">
        <is>
          <t>CINTURA</t>
        </is>
      </c>
      <c r="E349" s="280" t="inlineStr">
        <is>
          <t>PITILLO</t>
        </is>
      </c>
      <c r="F349" s="513" t="n">
        <v>24990</v>
      </c>
    </row>
    <row r="350" ht="18" customHeight="1" thickBot="1">
      <c r="A350" s="279" t="inlineStr">
        <is>
          <t>4243-01</t>
        </is>
      </c>
      <c r="B350" s="279" t="inlineStr">
        <is>
          <t>4243-01</t>
        </is>
      </c>
      <c r="C350" s="276" t="inlineStr">
        <is>
          <t>BIO MEDIO FOCALIZADO3 PINZAS COSTURA ALTURA BOLSILLO DELANTERO 3 COSTURAS</t>
        </is>
      </c>
      <c r="D350" s="280" t="inlineStr">
        <is>
          <t>CINTURA</t>
        </is>
      </c>
      <c r="E350" s="280" t="inlineStr">
        <is>
          <t>PITILLO</t>
        </is>
      </c>
      <c r="F350" s="513" t="n">
        <v>24990</v>
      </c>
    </row>
    <row r="351" ht="18" customHeight="1" thickBot="1">
      <c r="A351" s="279" t="inlineStr">
        <is>
          <t>4244-00</t>
        </is>
      </c>
      <c r="B351" s="279" t="inlineStr">
        <is>
          <t>4244-00</t>
        </is>
      </c>
      <c r="C351" s="276" t="inlineStr">
        <is>
          <t>BIOMEDIO FOCALIZADOPASADOR BOLS TRAS/DELANTERO 3 COSTURA ALTURA</t>
        </is>
      </c>
      <c r="D351" s="280" t="inlineStr">
        <is>
          <t>CINTURA</t>
        </is>
      </c>
      <c r="E351" s="280" t="inlineStr">
        <is>
          <t>PITILLO</t>
        </is>
      </c>
      <c r="F351" s="513" t="n">
        <v>24990</v>
      </c>
    </row>
    <row r="352" ht="18" customHeight="1" thickBot="1">
      <c r="A352" s="279" t="inlineStr">
        <is>
          <t>4245-00</t>
        </is>
      </c>
      <c r="B352" s="279" t="inlineStr">
        <is>
          <t>4245-00</t>
        </is>
      </c>
      <c r="C352" s="276" t="inlineStr">
        <is>
          <t>BIOFOCALIZADO MARENGO 1 RELOJERO GRANDE 3 PINZA ALTURA BOLSILLO OVALADO</t>
        </is>
      </c>
      <c r="D352" s="280" t="inlineStr">
        <is>
          <t>CINTURA</t>
        </is>
      </c>
      <c r="E352" s="280" t="inlineStr">
        <is>
          <t>PITILLO</t>
        </is>
      </c>
      <c r="F352" s="513" t="n">
        <v>24990</v>
      </c>
    </row>
    <row r="353" ht="18" customHeight="1" thickBot="1">
      <c r="A353" s="279" t="inlineStr">
        <is>
          <t>4246-00</t>
        </is>
      </c>
      <c r="B353" s="279" t="inlineStr">
        <is>
          <t>4246-00</t>
        </is>
      </c>
      <c r="C353" s="276" t="inlineStr">
        <is>
          <t>MEDIO FOCALIZADO   CORTE DELANTERO   PESPUNTE 2 PINZA TRASERO</t>
        </is>
      </c>
      <c r="D353" s="280" t="inlineStr">
        <is>
          <t>CINTURA</t>
        </is>
      </c>
      <c r="E353" s="280" t="inlineStr">
        <is>
          <t>TOBILLERO</t>
        </is>
      </c>
      <c r="F353" s="513" t="n">
        <v>24990</v>
      </c>
    </row>
    <row r="354" ht="18" customHeight="1" thickBot="1">
      <c r="A354" s="279" t="inlineStr">
        <is>
          <t>4247-00</t>
        </is>
      </c>
      <c r="B354" s="279" t="inlineStr">
        <is>
          <t>4247-00</t>
        </is>
      </c>
      <c r="C354" s="276" t="inlineStr">
        <is>
          <t>BIO MEDIO FOCALIZADO  BOLSILLOS TRASERO OVALADOS</t>
        </is>
      </c>
      <c r="D354" s="280" t="inlineStr">
        <is>
          <t xml:space="preserve">CINTURA </t>
        </is>
      </c>
      <c r="E354" s="280" t="inlineStr">
        <is>
          <t>RECTO</t>
        </is>
      </c>
      <c r="F354" s="513" t="n">
        <v>25990</v>
      </c>
    </row>
    <row r="355" ht="18" customHeight="1" thickBot="1">
      <c r="A355" s="279" t="inlineStr">
        <is>
          <t>4248-00</t>
        </is>
      </c>
      <c r="B355" s="279" t="inlineStr">
        <is>
          <t>4248-00</t>
        </is>
      </c>
      <c r="C355" s="276" t="inlineStr">
        <is>
          <t>NEGRO     2 PINZA TRASERO  BOLSILLOS CUADRADOS  TRAS</t>
        </is>
      </c>
      <c r="D355" s="280" t="inlineStr">
        <is>
          <t xml:space="preserve">CINTURA </t>
        </is>
      </c>
      <c r="E355" s="280" t="inlineStr">
        <is>
          <t>RECTO</t>
        </is>
      </c>
      <c r="F355" s="513" t="n">
        <v>25990</v>
      </c>
    </row>
    <row r="356" ht="18" customHeight="1" thickBot="1">
      <c r="A356" s="279" t="inlineStr">
        <is>
          <t>4248-01</t>
        </is>
      </c>
      <c r="B356" s="279" t="inlineStr">
        <is>
          <t>4248-01</t>
        </is>
      </c>
      <c r="C356" s="276" t="inlineStr">
        <is>
          <t>GRIS FOCALIZADO   2 PINZA TRASERO</t>
        </is>
      </c>
      <c r="D356" s="280" t="inlineStr">
        <is>
          <t xml:space="preserve">CINTURA </t>
        </is>
      </c>
      <c r="E356" s="280" t="inlineStr">
        <is>
          <t>RECTO</t>
        </is>
      </c>
      <c r="F356" s="513" t="n">
        <v>25990</v>
      </c>
    </row>
    <row r="357" ht="16.5" customHeight="1" thickBot="1">
      <c r="A357" s="279" t="inlineStr">
        <is>
          <t>4249-00</t>
        </is>
      </c>
      <c r="B357" s="279" t="inlineStr">
        <is>
          <t>4249-00</t>
        </is>
      </c>
      <c r="C357" s="276" t="inlineStr">
        <is>
          <t>MARENGO FOLCALIZADO BOLSILLO BOLSA  DELANTERO</t>
        </is>
      </c>
      <c r="D357" s="280" t="inlineStr">
        <is>
          <t>CINTURA</t>
        </is>
      </c>
      <c r="E357" s="280" t="inlineStr">
        <is>
          <t>RECTO</t>
        </is>
      </c>
      <c r="F357" s="513" t="n">
        <v>27990</v>
      </c>
    </row>
    <row r="358" ht="18" customHeight="1" thickBot="1">
      <c r="A358" s="279" t="inlineStr">
        <is>
          <t>4249-60</t>
        </is>
      </c>
      <c r="B358" s="279" t="inlineStr">
        <is>
          <t>4249-60</t>
        </is>
      </c>
      <c r="C358" s="276" t="inlineStr">
        <is>
          <t>MARENGO FOLCALIZADOTACHAS (18) REDONDA BOLSILLO B</t>
        </is>
      </c>
      <c r="D358" s="280" t="inlineStr">
        <is>
          <t>CINTURA</t>
        </is>
      </c>
      <c r="E358" s="280" t="inlineStr">
        <is>
          <t>RECTO</t>
        </is>
      </c>
      <c r="F358" s="513" t="n">
        <v>27990</v>
      </c>
    </row>
    <row r="359" ht="16.5" customHeight="1" thickBot="1">
      <c r="A359" s="279" t="inlineStr">
        <is>
          <t>4250-00</t>
        </is>
      </c>
      <c r="B359" s="279" t="inlineStr">
        <is>
          <t>4250-00</t>
        </is>
      </c>
      <c r="C359" s="276" t="inlineStr">
        <is>
          <t xml:space="preserve">BIO OSCURO FOCALIZADO TENUE 2 RELOJERO TIPO OJAL 3 PINZA ALTURA </t>
        </is>
      </c>
      <c r="D359" s="280" t="inlineStr">
        <is>
          <t>CINTURA</t>
        </is>
      </c>
      <c r="E359" s="280" t="inlineStr">
        <is>
          <t>FLARE</t>
        </is>
      </c>
      <c r="F359" s="513" t="n">
        <v>25990</v>
      </c>
    </row>
    <row r="360" ht="18" customHeight="1" thickBot="1">
      <c r="A360" s="279" t="inlineStr">
        <is>
          <t>4251-60</t>
        </is>
      </c>
      <c r="B360" s="279" t="inlineStr">
        <is>
          <t>4251-60</t>
        </is>
      </c>
      <c r="C360" s="276" t="inlineStr">
        <is>
          <t>BIO OSCURO  CARGOTACHAS (10) PLANA NIQUEL GD BOL</t>
        </is>
      </c>
      <c r="D360" s="280" t="inlineStr">
        <is>
          <t>CINTURA</t>
        </is>
      </c>
      <c r="E360" s="280" t="inlineStr">
        <is>
          <t>RECTO</t>
        </is>
      </c>
      <c r="F360" s="513" t="n">
        <v>25990</v>
      </c>
    </row>
    <row r="361" ht="16.5" customHeight="1" thickBot="1">
      <c r="A361" s="279" t="n">
        <v>4256</v>
      </c>
      <c r="B361" s="279" t="n">
        <v>4256</v>
      </c>
      <c r="C361" s="283" t="inlineStr">
        <is>
          <t>BIO OSCURO FOCALIZADO   2 RELOJERO ANCHO BOLS TRASEROS CON CORTE</t>
        </is>
      </c>
      <c r="D361" s="280" t="inlineStr">
        <is>
          <t xml:space="preserve">CINTURA </t>
        </is>
      </c>
      <c r="E361" s="280" t="inlineStr">
        <is>
          <t>PALAZZO</t>
        </is>
      </c>
      <c r="F361" s="513" t="n">
        <v>25990</v>
      </c>
    </row>
    <row r="362" ht="16.5" customHeight="1" thickBot="1">
      <c r="A362" s="279" t="inlineStr">
        <is>
          <t>4257-04</t>
        </is>
      </c>
      <c r="B362" s="279" t="inlineStr">
        <is>
          <t>4257-04</t>
        </is>
      </c>
      <c r="C362" s="276" t="inlineStr">
        <is>
          <t>RELOJERO PRETINAS CHOCOLATE</t>
        </is>
      </c>
      <c r="D362" s="280" t="inlineStr">
        <is>
          <t xml:space="preserve">CINTURA </t>
        </is>
      </c>
      <c r="E362" s="280" t="inlineStr">
        <is>
          <t>RECTO</t>
        </is>
      </c>
      <c r="F362" s="513" t="n">
        <v>25990</v>
      </c>
    </row>
    <row r="363" ht="16.5" customHeight="1" thickBot="1">
      <c r="A363" s="279" t="inlineStr">
        <is>
          <t>4257-08</t>
        </is>
      </c>
      <c r="B363" s="279" t="inlineStr">
        <is>
          <t>4257-08</t>
        </is>
      </c>
      <c r="C363" s="276" t="inlineStr">
        <is>
          <t>RELOJERO PRETINAS OCRE</t>
        </is>
      </c>
      <c r="D363" s="280" t="inlineStr">
        <is>
          <t xml:space="preserve">CINTURA </t>
        </is>
      </c>
      <c r="E363" s="280" t="inlineStr">
        <is>
          <t>RECTO</t>
        </is>
      </c>
      <c r="F363" s="513" t="n">
        <v>25990</v>
      </c>
    </row>
    <row r="364" ht="15.75" customHeight="1" thickBot="1">
      <c r="A364" s="279" t="inlineStr">
        <is>
          <t>4257-09</t>
        </is>
      </c>
      <c r="B364" s="279" t="inlineStr">
        <is>
          <t>4257-09</t>
        </is>
      </c>
      <c r="C364" s="276" t="inlineStr">
        <is>
          <t>RELOJERO PRETINAS VERDE MENTA</t>
        </is>
      </c>
      <c r="D364" s="280" t="inlineStr">
        <is>
          <t xml:space="preserve">CINTURA </t>
        </is>
      </c>
      <c r="E364" s="280" t="inlineStr">
        <is>
          <t>RECTO</t>
        </is>
      </c>
      <c r="F364" s="513" t="n">
        <v>25990</v>
      </c>
    </row>
    <row r="365" ht="15.75" customHeight="1" thickBot="1">
      <c r="A365" s="279" t="inlineStr">
        <is>
          <t>4257-16</t>
        </is>
      </c>
      <c r="B365" s="279" t="inlineStr">
        <is>
          <t>4257-16</t>
        </is>
      </c>
      <c r="C365" s="276" t="inlineStr">
        <is>
          <t>RELOJERO PRETINAS VERDE OLIVA</t>
        </is>
      </c>
      <c r="D365" s="280" t="inlineStr">
        <is>
          <t xml:space="preserve">CINTURA </t>
        </is>
      </c>
      <c r="E365" s="280" t="inlineStr">
        <is>
          <t>RECTO</t>
        </is>
      </c>
      <c r="F365" s="513" t="n">
        <v>25990</v>
      </c>
    </row>
    <row r="366" ht="15.75" customHeight="1" thickBot="1">
      <c r="A366" s="279" t="inlineStr">
        <is>
          <t>4257-48</t>
        </is>
      </c>
      <c r="B366" s="279" t="inlineStr">
        <is>
          <t>4257-48</t>
        </is>
      </c>
      <c r="C366" s="276" t="inlineStr">
        <is>
          <t>RELOJERO PRETINAS BURDEO</t>
        </is>
      </c>
      <c r="D366" s="280" t="inlineStr">
        <is>
          <t xml:space="preserve">CINTURA </t>
        </is>
      </c>
      <c r="E366" s="280" t="inlineStr">
        <is>
          <t>RECTO</t>
        </is>
      </c>
      <c r="F366" s="513" t="n">
        <v>25990</v>
      </c>
    </row>
    <row r="367" ht="15.75" customHeight="1" thickBot="1">
      <c r="A367" s="279" t="inlineStr">
        <is>
          <t>4205-02</t>
        </is>
      </c>
      <c r="B367" s="279" t="inlineStr">
        <is>
          <t>4205-02</t>
        </is>
      </c>
      <c r="C367" s="276" t="inlineStr">
        <is>
          <t>BIOMEDIO FOCALIZADOSMART DENIM 2 PINZA TRASERO COSTADO</t>
        </is>
      </c>
      <c r="D367" s="280" t="inlineStr">
        <is>
          <t>MEDIO</t>
        </is>
      </c>
      <c r="E367" s="280" t="inlineStr">
        <is>
          <t>OXFORD</t>
        </is>
      </c>
      <c r="F367" s="513" t="n">
        <v>25990</v>
      </c>
    </row>
    <row r="368" ht="15.75" customHeight="1">
      <c r="A368" s="279" t="inlineStr">
        <is>
          <t>4207-00</t>
        </is>
      </c>
      <c r="B368" s="279" t="inlineStr">
        <is>
          <t>4207-00</t>
        </is>
      </c>
      <c r="C368" s="276" t="inlineStr">
        <is>
          <t>BIOOSCURO FOCALIZADO  CARGO</t>
        </is>
      </c>
      <c r="D368" s="280" t="inlineStr">
        <is>
          <t>MEDIO</t>
        </is>
      </c>
      <c r="E368" s="280" t="inlineStr">
        <is>
          <t>OXFORD</t>
        </is>
      </c>
      <c r="F368" s="513" t="n">
        <v>25990</v>
      </c>
    </row>
    <row r="369" ht="15.75" customHeight="1">
      <c r="A369" s="179" t="n">
        <v>143350038</v>
      </c>
      <c r="B369" s="349" t="n">
        <v>433500</v>
      </c>
      <c r="C369" s="14" t="inlineStr">
        <is>
          <t>Jeans negro, 2 Cierres bajo pretina</t>
        </is>
      </c>
      <c r="D369" s="351" t="inlineStr">
        <is>
          <t>CINTURA</t>
        </is>
      </c>
      <c r="E369" s="351" t="inlineStr">
        <is>
          <t>PITILLO</t>
        </is>
      </c>
      <c r="F369" s="513" t="n">
        <v>26990</v>
      </c>
      <c r="H369" s="46" t="inlineStr">
        <is>
          <t>B2878V-3</t>
        </is>
      </c>
      <c r="I369" s="46" t="inlineStr">
        <is>
          <t>Cierres dorados en vista</t>
        </is>
      </c>
    </row>
    <row r="370" ht="13.8" customHeight="1">
      <c r="A370" s="292" t="n">
        <v>143110038</v>
      </c>
      <c r="B370" s="349" t="n">
        <v>431100</v>
      </c>
      <c r="C370" s="353" t="inlineStr">
        <is>
          <t>Cintura Recto, Cinturón pasador, hebilla media luna</t>
        </is>
      </c>
      <c r="D370" s="46" t="inlineStr">
        <is>
          <t>Cintura</t>
        </is>
      </c>
      <c r="E370" s="46" t="inlineStr">
        <is>
          <t>Recto</t>
        </is>
      </c>
      <c r="F370" s="513" t="n">
        <v>25990</v>
      </c>
      <c r="G370" s="350" t="inlineStr">
        <is>
          <t>Sin Foto</t>
        </is>
      </c>
    </row>
    <row r="371" ht="13.8" customHeight="1">
      <c r="A371" s="292" t="n">
        <v>143360038</v>
      </c>
      <c r="B371" s="349" t="n">
        <v>433600</v>
      </c>
      <c r="C371" s="353" t="inlineStr">
        <is>
          <t>Jeans suavizado Negro Pitillo, pasador en V</t>
        </is>
      </c>
      <c r="D371" s="46" t="inlineStr">
        <is>
          <t>Cintura</t>
        </is>
      </c>
      <c r="E371" s="46" t="inlineStr">
        <is>
          <t>PITILLO</t>
        </is>
      </c>
      <c r="F371" s="513" t="n">
        <v>24990</v>
      </c>
      <c r="G371" s="350" t="inlineStr">
        <is>
          <t>Sin Foto</t>
        </is>
      </c>
    </row>
    <row r="372" ht="15.75" customHeight="1">
      <c r="A372" s="179" t="n">
        <v>143560038</v>
      </c>
      <c r="B372" s="349" t="n">
        <v>435600</v>
      </c>
      <c r="C372" s="329" t="inlineStr">
        <is>
          <t>Jeans  Push in/Push up, Marengo</t>
        </is>
      </c>
      <c r="D372" s="110" t="inlineStr">
        <is>
          <t>Cintura</t>
        </is>
      </c>
      <c r="E372" s="114" t="inlineStr">
        <is>
          <t>Flare</t>
        </is>
      </c>
      <c r="F372" s="513" t="n">
        <v>26990</v>
      </c>
      <c r="G372" s="350" t="inlineStr">
        <is>
          <t>Sin Foto</t>
        </is>
      </c>
      <c r="H372" s="46" t="inlineStr">
        <is>
          <t>B2868-V3</t>
        </is>
      </c>
    </row>
    <row r="373" ht="15.75" customHeight="1">
      <c r="A373" s="179" t="n">
        <v>143560038</v>
      </c>
      <c r="B373" s="349" t="n">
        <v>435601</v>
      </c>
      <c r="C373" s="329" t="inlineStr">
        <is>
          <t>Jeans Gris, Push in/Push up, Gris Claro</t>
        </is>
      </c>
      <c r="D373" s="110" t="inlineStr">
        <is>
          <t>Cintura</t>
        </is>
      </c>
      <c r="E373" s="114" t="inlineStr">
        <is>
          <t>Flare</t>
        </is>
      </c>
      <c r="F373" s="513" t="n">
        <v>26991</v>
      </c>
    </row>
    <row r="374" ht="15.75" customHeight="1">
      <c r="A374" s="290" t="n">
        <v>143550038</v>
      </c>
      <c r="B374" s="349" t="n">
        <v>435500</v>
      </c>
      <c r="C374" s="329" t="inlineStr">
        <is>
          <t>Cintura Flare, Push in/Push up, clásico</t>
        </is>
      </c>
      <c r="D374" s="179" t="n"/>
      <c r="E374" s="179" t="n"/>
      <c r="F374" s="513" t="n"/>
    </row>
    <row r="375" ht="15.75" customHeight="1">
      <c r="A375" s="290" t="n">
        <v>143530038</v>
      </c>
      <c r="B375" s="349" t="n">
        <v>435300</v>
      </c>
      <c r="C375" s="329" t="inlineStr">
        <is>
          <t>Jeans Cintura Flare, 3 pinzas, bolsillo trasero con corte en M</t>
        </is>
      </c>
      <c r="D375" s="280" t="inlineStr">
        <is>
          <t>CINTURA</t>
        </is>
      </c>
      <c r="E375" s="280" t="inlineStr">
        <is>
          <t>FLARE</t>
        </is>
      </c>
      <c r="F375" s="513" t="n">
        <v>26990</v>
      </c>
      <c r="G375" s="350" t="inlineStr">
        <is>
          <t>Sin Foto</t>
        </is>
      </c>
    </row>
    <row r="376" ht="15.75" customFormat="1" customHeight="1" s="359">
      <c r="A376" s="355" t="n">
        <v>143480038</v>
      </c>
      <c r="B376" s="356" t="n">
        <v>434800</v>
      </c>
      <c r="C376" s="357" t="inlineStr">
        <is>
          <t>Jeans Cintura  Pitillo, bolsillo ovalado Gris, sin tachas</t>
        </is>
      </c>
      <c r="D376" s="357" t="inlineStr">
        <is>
          <t>Cintura</t>
        </is>
      </c>
      <c r="E376" s="357" t="inlineStr">
        <is>
          <t>Pitillo</t>
        </is>
      </c>
      <c r="F376" s="514" t="n">
        <v>24990</v>
      </c>
    </row>
    <row r="377" ht="15.75" customFormat="1" customHeight="1" s="359">
      <c r="A377" s="360" t="n">
        <v>143480038</v>
      </c>
      <c r="B377" s="356" t="n">
        <v>434801</v>
      </c>
      <c r="C377" s="357" t="inlineStr">
        <is>
          <t>Jeans Cintura  Pitillo, bolsillo ovalado Gris, tachas</t>
        </is>
      </c>
      <c r="D377" s="357" t="inlineStr">
        <is>
          <t>Cintura</t>
        </is>
      </c>
      <c r="E377" s="357" t="inlineStr">
        <is>
          <t>Pitillo</t>
        </is>
      </c>
      <c r="F377" s="514" t="n">
        <v>24990</v>
      </c>
    </row>
    <row r="378" ht="15.75" customFormat="1" customHeight="1" s="359">
      <c r="A378" s="360" t="n">
        <v>143486038</v>
      </c>
      <c r="B378" s="356" t="n">
        <v>434860</v>
      </c>
      <c r="C378" s="357" t="inlineStr">
        <is>
          <t>Jeans Cintura  Pitillo, bolsillo ovalado Gravillado, con tachas</t>
        </is>
      </c>
      <c r="D378" s="357" t="inlineStr">
        <is>
          <t>Cintura</t>
        </is>
      </c>
      <c r="E378" s="357" t="inlineStr">
        <is>
          <t>Pitillo</t>
        </is>
      </c>
      <c r="F378" s="514" t="n">
        <v>24991</v>
      </c>
    </row>
    <row r="379" ht="15.75" customFormat="1" customHeight="1" s="359">
      <c r="A379" s="360" t="n">
        <v>143480038</v>
      </c>
      <c r="B379" s="356" t="n">
        <v>434861</v>
      </c>
      <c r="C379" s="357" t="inlineStr">
        <is>
          <t>Jeans Cintura  Pitillo, bolsillo ovalado MARENGO, con tachas</t>
        </is>
      </c>
      <c r="D379" s="357" t="inlineStr">
        <is>
          <t>Cintura</t>
        </is>
      </c>
      <c r="E379" s="357" t="inlineStr">
        <is>
          <t>Pitillo</t>
        </is>
      </c>
      <c r="F379" s="514" t="n">
        <v>24990</v>
      </c>
    </row>
    <row r="380" ht="13.8" customHeight="1">
      <c r="A380" s="290" t="n">
        <v>143170038</v>
      </c>
      <c r="B380" s="275" t="n">
        <v>431700</v>
      </c>
      <c r="C380" s="329" t="inlineStr">
        <is>
          <t>-</t>
        </is>
      </c>
      <c r="D380" s="179" t="n"/>
      <c r="E380" s="179" t="n"/>
      <c r="F380" s="513" t="n"/>
    </row>
    <row r="381" ht="13.8" customHeight="1">
      <c r="A381" s="291" t="n">
        <v>143210038</v>
      </c>
      <c r="B381" s="349" t="n">
        <v>432100</v>
      </c>
      <c r="C381" s="329" t="inlineStr">
        <is>
          <t>Cintura Flare,pasador cruzado, cierre izquierdo, Bio Oscuro</t>
        </is>
      </c>
      <c r="D381" s="110" t="inlineStr">
        <is>
          <t>Cintura</t>
        </is>
      </c>
      <c r="E381" s="114" t="inlineStr">
        <is>
          <t>Flare</t>
        </is>
      </c>
      <c r="F381" s="513" t="n">
        <v>25990</v>
      </c>
    </row>
    <row r="382" ht="13.8" customHeight="1">
      <c r="A382" s="291" t="n">
        <v>143220038</v>
      </c>
      <c r="B382" s="349" t="n">
        <v>432200</v>
      </c>
      <c r="C382" s="14" t="inlineStr">
        <is>
          <t>Jeans Cintura Fllare Negro Pretina ancha, 2 botones</t>
        </is>
      </c>
      <c r="D382" s="110" t="inlineStr">
        <is>
          <t>Cintura</t>
        </is>
      </c>
      <c r="E382" s="114" t="inlineStr">
        <is>
          <t>Flare</t>
        </is>
      </c>
      <c r="F382" s="513" t="n">
        <v>26990</v>
      </c>
    </row>
    <row r="383" ht="13.8" customHeight="1">
      <c r="A383" s="291" t="n">
        <v>143220038</v>
      </c>
      <c r="B383" s="349" t="n">
        <v>432201</v>
      </c>
      <c r="C383" s="14" t="inlineStr">
        <is>
          <t>Jeans Cintura Fllare Negro Pretina ancha, 2 botones</t>
        </is>
      </c>
      <c r="D383" s="110" t="inlineStr">
        <is>
          <t>Cintura</t>
        </is>
      </c>
      <c r="E383" s="114" t="inlineStr">
        <is>
          <t>Flare</t>
        </is>
      </c>
      <c r="F383" s="513" t="n">
        <v>26990</v>
      </c>
    </row>
    <row r="384" ht="13.8" customHeight="1">
      <c r="A384" s="291" t="n">
        <v>143226038</v>
      </c>
      <c r="B384" s="349" t="n">
        <v>432260</v>
      </c>
      <c r="C384" s="329" t="inlineStr">
        <is>
          <t>Jeans Cintura Fllare Negro Pretina c/tacha, , 2 botones</t>
        </is>
      </c>
      <c r="D384" s="110" t="inlineStr">
        <is>
          <t>Cintura</t>
        </is>
      </c>
      <c r="E384" s="114" t="inlineStr">
        <is>
          <t>Flare</t>
        </is>
      </c>
      <c r="F384" s="513" t="n">
        <v>27990</v>
      </c>
    </row>
    <row r="385" ht="13.8" customHeight="1">
      <c r="A385" s="291" t="n">
        <v>143226138</v>
      </c>
      <c r="B385" s="349" t="n">
        <v>432261</v>
      </c>
      <c r="C385" s="329" t="inlineStr">
        <is>
          <t>Jeans Cintura Fllare Gris Pretina c/tacha, 2 botones</t>
        </is>
      </c>
      <c r="D385" s="110" t="inlineStr">
        <is>
          <t>Cintura</t>
        </is>
      </c>
      <c r="E385" s="114" t="inlineStr">
        <is>
          <t>Flare</t>
        </is>
      </c>
      <c r="F385" s="513" t="n">
        <v>27990</v>
      </c>
    </row>
    <row r="386" ht="13.8" customHeight="1">
      <c r="A386" s="291" t="n">
        <v>143220138</v>
      </c>
      <c r="B386" s="349" t="n">
        <v>432202</v>
      </c>
      <c r="C386" s="14" t="inlineStr">
        <is>
          <t>Jeans Cintura Fllare Gris Pretina ancha, 2 botones</t>
        </is>
      </c>
      <c r="D386" s="110" t="inlineStr">
        <is>
          <t>Cintura</t>
        </is>
      </c>
      <c r="E386" s="114" t="inlineStr">
        <is>
          <t>Flare</t>
        </is>
      </c>
      <c r="F386" s="513" t="n">
        <v>26990</v>
      </c>
    </row>
    <row r="387" ht="13.8" customHeight="1">
      <c r="A387" s="291" t="n">
        <v>143140038</v>
      </c>
      <c r="B387" s="349" t="n">
        <v>431400</v>
      </c>
      <c r="C387" s="329" t="inlineStr">
        <is>
          <t>Cintura Recto, Repaso de costura, Presilla en costura, BMF</t>
        </is>
      </c>
      <c r="D387" s="110" t="inlineStr">
        <is>
          <t>Cintura</t>
        </is>
      </c>
      <c r="E387" s="114" t="inlineStr">
        <is>
          <t>Racto</t>
        </is>
      </c>
      <c r="F387" s="513" t="n">
        <v>25990</v>
      </c>
    </row>
    <row r="388" ht="13.8" customHeight="1">
      <c r="A388" s="290" t="n">
        <v>143510038</v>
      </c>
      <c r="B388" s="275" t="n">
        <v>435100</v>
      </c>
      <c r="C388" s="329" t="inlineStr">
        <is>
          <t>-</t>
        </is>
      </c>
      <c r="D388" s="179" t="n"/>
      <c r="E388" s="179" t="n"/>
      <c r="F388" s="513" t="n"/>
    </row>
    <row r="389" ht="13.8" customHeight="1">
      <c r="A389" s="313" t="n">
        <v>143180038</v>
      </c>
      <c r="B389" s="349" t="n">
        <v>431800</v>
      </c>
      <c r="C389" s="329" t="inlineStr">
        <is>
          <t>Jean Cintura Wide Leg,  pretina en V, BM rep costura</t>
        </is>
      </c>
      <c r="D389" s="46" t="inlineStr">
        <is>
          <t>Cintura</t>
        </is>
      </c>
      <c r="E389" s="114" t="inlineStr">
        <is>
          <t>Wide Leg</t>
        </is>
      </c>
      <c r="F389" s="513" t="n">
        <v>26990</v>
      </c>
    </row>
    <row r="390" ht="13.8" customHeight="1">
      <c r="A390" s="291" t="n">
        <v>143630038</v>
      </c>
      <c r="B390" s="349" t="n">
        <v>436300</v>
      </c>
      <c r="C390" s="329" t="inlineStr">
        <is>
          <t>Jeans Cintura pitillo, Pabilo</t>
        </is>
      </c>
      <c r="D390" s="110" t="inlineStr">
        <is>
          <t>Cintura</t>
        </is>
      </c>
      <c r="E390" s="114" t="inlineStr">
        <is>
          <t>Pitillo</t>
        </is>
      </c>
      <c r="F390" s="513" t="n">
        <v>24990</v>
      </c>
    </row>
    <row r="391" ht="13.8" customHeight="1">
      <c r="A391" s="291" t="n">
        <v>143600038</v>
      </c>
      <c r="B391" s="275" t="n">
        <v>436000</v>
      </c>
      <c r="C391" s="329" t="inlineStr">
        <is>
          <t>-</t>
        </is>
      </c>
      <c r="D391" s="110" t="n"/>
      <c r="E391" s="114" t="n"/>
      <c r="F391" s="513" t="n"/>
    </row>
    <row r="392" ht="13.8" customHeight="1">
      <c r="A392" s="291" t="n">
        <v>143650038</v>
      </c>
      <c r="B392" s="349" t="n">
        <v>436500</v>
      </c>
      <c r="C392" s="329" t="inlineStr">
        <is>
          <t>Jeans Cintura recto, Smart Denim, doble pasador delantero.</t>
        </is>
      </c>
      <c r="D392" s="110" t="inlineStr">
        <is>
          <t>Cintura</t>
        </is>
      </c>
      <c r="E392" s="114" t="inlineStr">
        <is>
          <t>Recto</t>
        </is>
      </c>
      <c r="F392" s="513" t="n">
        <v>25990</v>
      </c>
      <c r="G392" s="352" t="n">
        <v>3902</v>
      </c>
    </row>
    <row r="393" ht="13.8" customHeight="1">
      <c r="A393" s="290" t="n">
        <v>143470038</v>
      </c>
      <c r="B393" s="275" t="n">
        <v>434700</v>
      </c>
      <c r="C393" s="329" t="inlineStr">
        <is>
          <t>-</t>
        </is>
      </c>
      <c r="D393" s="179" t="n"/>
      <c r="E393" s="179" t="n"/>
      <c r="F393" s="513" t="n"/>
    </row>
    <row r="394" ht="13.8" customHeight="1">
      <c r="A394" s="290" t="n">
        <v>143370038</v>
      </c>
      <c r="B394" s="349" t="n">
        <v>433700</v>
      </c>
      <c r="C394" s="329" t="inlineStr">
        <is>
          <t>Jeans Eco cuero, bolsillo argentino, Cintura Flare</t>
        </is>
      </c>
      <c r="D394" s="179" t="inlineStr">
        <is>
          <t>Cintura</t>
        </is>
      </c>
      <c r="E394" s="179" t="inlineStr">
        <is>
          <t>Flare</t>
        </is>
      </c>
      <c r="F394" s="513" t="n">
        <v>26990</v>
      </c>
    </row>
    <row r="395" ht="13.8" customHeight="1">
      <c r="A395" s="290" t="n">
        <v>143390038</v>
      </c>
      <c r="B395" s="349" t="n">
        <v>433900</v>
      </c>
      <c r="C395" s="329" t="inlineStr">
        <is>
          <t>Jeans Cintura Flare, pasador en V, 3 pinzas, bordado colsillo trasero</t>
        </is>
      </c>
      <c r="D395" s="179" t="inlineStr">
        <is>
          <t>Cintura</t>
        </is>
      </c>
      <c r="E395" s="179" t="inlineStr">
        <is>
          <t>Flare</t>
        </is>
      </c>
      <c r="F395" s="513" t="n">
        <v>26990</v>
      </c>
      <c r="G395" s="350" t="inlineStr">
        <is>
          <t>Sin Foto</t>
        </is>
      </c>
    </row>
    <row r="396" ht="13.8" customHeight="1">
      <c r="A396" s="290" t="n">
        <v>143130038</v>
      </c>
      <c r="B396" s="349" t="n">
        <v>431300</v>
      </c>
      <c r="C396" s="329" t="inlineStr">
        <is>
          <t>Jeans cintura Flare, BMF Doble cierre (paleta) delantero</t>
        </is>
      </c>
      <c r="D396" s="179" t="inlineStr">
        <is>
          <t>Cintura</t>
        </is>
      </c>
      <c r="E396" s="179" t="inlineStr">
        <is>
          <t>Flare</t>
        </is>
      </c>
      <c r="F396" s="513" t="n">
        <v>26990</v>
      </c>
      <c r="G396" s="46" t="inlineStr">
        <is>
          <t>Ok Diver</t>
        </is>
      </c>
    </row>
    <row r="397" ht="13.8" customFormat="1" customHeight="1" s="359">
      <c r="A397" s="355" t="n">
        <v>143250038</v>
      </c>
      <c r="B397" s="356" t="n">
        <v>432500</v>
      </c>
      <c r="C397" s="357" t="inlineStr">
        <is>
          <t>Jean Cintura Wide Leg clásico Negro</t>
        </is>
      </c>
      <c r="D397" s="360" t="inlineStr">
        <is>
          <t>Cintura</t>
        </is>
      </c>
      <c r="E397" s="360" t="inlineStr">
        <is>
          <t>Wide Leg</t>
        </is>
      </c>
      <c r="F397" s="514" t="n">
        <v>25990</v>
      </c>
    </row>
    <row r="398" ht="13.8" customFormat="1" customHeight="1" s="359">
      <c r="A398" s="355" t="n">
        <v>143250138</v>
      </c>
      <c r="B398" s="356" t="n">
        <v>432501</v>
      </c>
      <c r="C398" s="357" t="inlineStr">
        <is>
          <t xml:space="preserve">Jean Cintura Wide Leg clásico Marengo </t>
        </is>
      </c>
      <c r="D398" s="360" t="inlineStr">
        <is>
          <t>Cintura</t>
        </is>
      </c>
      <c r="E398" s="360" t="inlineStr">
        <is>
          <t>Wide Leg</t>
        </is>
      </c>
      <c r="F398" s="514" t="n">
        <v>25900</v>
      </c>
    </row>
    <row r="399" ht="13.8" customHeight="1">
      <c r="A399" s="290" t="n">
        <v>143410038</v>
      </c>
      <c r="B399" s="349" t="n">
        <v>434100</v>
      </c>
      <c r="C399" s="329" t="inlineStr">
        <is>
          <t>Jens Cintura Flare, con luneta bolsillo izquierdo delantero, Push up</t>
        </is>
      </c>
      <c r="D399" s="179" t="inlineStr">
        <is>
          <t>Cintura</t>
        </is>
      </c>
      <c r="E399" s="179" t="inlineStr">
        <is>
          <t>FLARE</t>
        </is>
      </c>
      <c r="F399" s="513" t="n">
        <v>26990</v>
      </c>
    </row>
    <row r="400" ht="13.8" customHeight="1">
      <c r="A400" s="290" t="n">
        <v>143330038</v>
      </c>
      <c r="B400" s="349" t="n">
        <v>433300</v>
      </c>
      <c r="C400" s="329" t="inlineStr">
        <is>
          <t>Jeans pasador en V, Push in/Push up, Bio Oscuro</t>
        </is>
      </c>
      <c r="D400" s="179" t="inlineStr">
        <is>
          <t>Cintura</t>
        </is>
      </c>
      <c r="E400" s="179" t="inlineStr">
        <is>
          <t>Wide Leg</t>
        </is>
      </c>
      <c r="F400" s="513" t="n">
        <v>25990</v>
      </c>
      <c r="G400" s="185" t="n"/>
    </row>
    <row r="401" ht="13.8" customHeight="1">
      <c r="A401" s="290" t="n">
        <v>143190038</v>
      </c>
      <c r="B401" s="349" t="n">
        <v>431900</v>
      </c>
      <c r="C401" s="329" t="inlineStr">
        <is>
          <t>Medio Flare, Pretina Manual cesgo, BMF</t>
        </is>
      </c>
      <c r="D401" s="179" t="inlineStr">
        <is>
          <t>Medio</t>
        </is>
      </c>
      <c r="E401" s="179" t="inlineStr">
        <is>
          <t>Flare</t>
        </is>
      </c>
      <c r="F401" s="513" t="n">
        <v>26990</v>
      </c>
    </row>
    <row r="402" ht="13.8" customHeight="1">
      <c r="A402" s="312" t="n">
        <v>143230038</v>
      </c>
      <c r="B402" s="349" t="n">
        <v>432300</v>
      </c>
      <c r="C402" s="329" t="inlineStr">
        <is>
          <t>Jeans cintura Flare, aplicación eco cuero, Bio Oscuro</t>
        </is>
      </c>
      <c r="D402" s="46" t="inlineStr">
        <is>
          <t>Cintura</t>
        </is>
      </c>
      <c r="E402" s="46" t="inlineStr">
        <is>
          <t>Flare</t>
        </is>
      </c>
      <c r="F402" s="513" t="n">
        <v>26990</v>
      </c>
    </row>
    <row r="403" ht="13.8" customHeight="1">
      <c r="A403" s="312" t="n">
        <v>143230138</v>
      </c>
      <c r="B403" s="349" t="n">
        <v>432301</v>
      </c>
      <c r="C403" s="329" t="inlineStr">
        <is>
          <t>Jeans cintura Flare, Dibujo Laser, aplicación eco cuero, Bio Oscuro</t>
        </is>
      </c>
      <c r="D403" s="46" t="inlineStr">
        <is>
          <t>Cintura</t>
        </is>
      </c>
      <c r="E403" s="46" t="inlineStr">
        <is>
          <t>Flare</t>
        </is>
      </c>
      <c r="F403" s="513" t="n">
        <v>27990</v>
      </c>
    </row>
    <row r="404" ht="13.8" customHeight="1">
      <c r="A404" s="312" t="n">
        <v>143090038</v>
      </c>
      <c r="B404" s="349" t="n">
        <v>430900</v>
      </c>
      <c r="C404" s="329" t="inlineStr">
        <is>
          <t>Jeans Flare cinturon, BM repaso costura</t>
        </is>
      </c>
      <c r="D404" s="46" t="inlineStr">
        <is>
          <t>Cintura</t>
        </is>
      </c>
      <c r="E404" s="46" t="inlineStr">
        <is>
          <t>Flare</t>
        </is>
      </c>
      <c r="F404" s="513" t="n">
        <v>27990</v>
      </c>
      <c r="G404" s="46" t="inlineStr">
        <is>
          <t>Ok Drive</t>
        </is>
      </c>
      <c r="H404" s="46" t="inlineStr">
        <is>
          <t>Catalogo Ok</t>
        </is>
      </c>
    </row>
    <row r="405" ht="13.8" customHeight="1">
      <c r="A405" s="292" t="n">
        <v>143030038</v>
      </c>
      <c r="B405" s="349" t="n">
        <v>430300</v>
      </c>
      <c r="C405" s="329" t="inlineStr">
        <is>
          <t>Cintura Oxford, corte delantero cargado con Pespunte</t>
        </is>
      </c>
      <c r="D405" s="46" t="inlineStr">
        <is>
          <t>Cintura</t>
        </is>
      </c>
      <c r="E405" s="46" t="inlineStr">
        <is>
          <t>Oxford</t>
        </is>
      </c>
      <c r="F405" s="513" t="n">
        <v>26990</v>
      </c>
      <c r="G405" s="46" t="inlineStr">
        <is>
          <t>Ok Drive</t>
        </is>
      </c>
      <c r="H405" s="46" t="inlineStr">
        <is>
          <t>Catalogo Ok</t>
        </is>
      </c>
    </row>
    <row r="406" ht="13.8" customHeight="1">
      <c r="A406" s="312" t="n">
        <v>143290038</v>
      </c>
      <c r="B406" s="349" t="n">
        <v>432900</v>
      </c>
      <c r="C406" s="329" t="inlineStr">
        <is>
          <t>Jeans Tapetas, Medio Oxford, bolsillo trasero con tapetas</t>
        </is>
      </c>
      <c r="D406" s="46" t="inlineStr">
        <is>
          <t>Medio</t>
        </is>
      </c>
      <c r="E406" s="46" t="inlineStr">
        <is>
          <t>Oxford</t>
        </is>
      </c>
      <c r="F406" s="513" t="n">
        <v>25990</v>
      </c>
    </row>
    <row r="407" ht="13.8" customHeight="1">
      <c r="A407" s="292" t="n">
        <v>143100038</v>
      </c>
      <c r="B407" s="349" t="n">
        <v>431000</v>
      </c>
      <c r="C407" s="329" t="inlineStr">
        <is>
          <t>Cintura Tobillero, Bio Foc, repaso costura</t>
        </is>
      </c>
      <c r="D407" s="46" t="inlineStr">
        <is>
          <t>Cintura</t>
        </is>
      </c>
      <c r="E407" s="46" t="inlineStr">
        <is>
          <t>Tobillero</t>
        </is>
      </c>
      <c r="F407" s="513" t="n">
        <v>24990</v>
      </c>
      <c r="G407" s="46" t="inlineStr">
        <is>
          <t>Ok Drive</t>
        </is>
      </c>
      <c r="H407" s="46" t="inlineStr">
        <is>
          <t>Catalogo Ok</t>
        </is>
      </c>
    </row>
    <row r="408" ht="13.8" customHeight="1">
      <c r="A408" s="292" t="n">
        <v>143070038</v>
      </c>
      <c r="B408" s="349" t="n">
        <v>430700</v>
      </c>
      <c r="C408" s="329" t="inlineStr">
        <is>
          <t>Jeans Wide Leg, doble pasador trasero</t>
        </is>
      </c>
      <c r="D408" s="46" t="inlineStr">
        <is>
          <t>Cintura</t>
        </is>
      </c>
      <c r="E408" s="46" t="inlineStr">
        <is>
          <t>Wide Leg</t>
        </is>
      </c>
      <c r="F408" s="513" t="n">
        <v>26990</v>
      </c>
    </row>
    <row r="409" ht="13.8" customFormat="1" customHeight="1" s="359">
      <c r="A409" s="361" t="n">
        <v>143610438</v>
      </c>
      <c r="B409" s="356" t="n">
        <v>436104</v>
      </c>
      <c r="C409" s="357" t="inlineStr">
        <is>
          <t>Jeans Cintura Flare, relojero en pretina, pasador trasero en V, CAFÉ</t>
        </is>
      </c>
      <c r="D409" s="360" t="inlineStr">
        <is>
          <t>Cintura</t>
        </is>
      </c>
      <c r="E409" s="357" t="inlineStr">
        <is>
          <t>Flare</t>
        </is>
      </c>
      <c r="F409" s="514" t="n">
        <v>26990</v>
      </c>
    </row>
    <row r="410" ht="13.8" customFormat="1" customHeight="1" s="359">
      <c r="A410" s="361" t="n">
        <v>143616738</v>
      </c>
      <c r="B410" s="356" t="n">
        <v>436167</v>
      </c>
      <c r="C410" s="357" t="inlineStr">
        <is>
          <t>Jeans Cintura Flare, relojero en pretina, pasador trasero en V, CAFÉ PRINT (Láser)</t>
        </is>
      </c>
      <c r="D410" s="360" t="inlineStr">
        <is>
          <t>Cintura</t>
        </is>
      </c>
      <c r="E410" s="357" t="inlineStr">
        <is>
          <t>Flare</t>
        </is>
      </c>
      <c r="F410" s="514" t="n">
        <v>27990</v>
      </c>
    </row>
    <row r="411" ht="13.8" customFormat="1" customHeight="1" s="359">
      <c r="A411" s="361" t="n">
        <v>143610638</v>
      </c>
      <c r="B411" s="356" t="n">
        <v>436106</v>
      </c>
      <c r="C411" s="357" t="inlineStr">
        <is>
          <t>Jeans Cintura Flare, relojero en pretina, pasador trasero en V, BEIGE</t>
        </is>
      </c>
      <c r="D411" s="360" t="inlineStr">
        <is>
          <t>Cintura</t>
        </is>
      </c>
      <c r="E411" s="357" t="inlineStr">
        <is>
          <t>Flare</t>
        </is>
      </c>
      <c r="F411" s="514" t="n">
        <v>26990</v>
      </c>
    </row>
    <row r="412" ht="13.8" customFormat="1" customHeight="1" s="359">
      <c r="A412" s="361" t="n">
        <v>143610838</v>
      </c>
      <c r="B412" s="356" t="n">
        <v>436108</v>
      </c>
      <c r="C412" s="357" t="inlineStr">
        <is>
          <t>Jeans Cintura Flare, relojero en pretina, pasador trasero en V, ÓCRE</t>
        </is>
      </c>
      <c r="D412" s="360" t="inlineStr">
        <is>
          <t>Cintura</t>
        </is>
      </c>
      <c r="E412" s="357" t="inlineStr">
        <is>
          <t>Flare</t>
        </is>
      </c>
      <c r="F412" s="514" t="n">
        <v>26990</v>
      </c>
    </row>
    <row r="413" ht="13.8" customFormat="1" customHeight="1" s="359">
      <c r="A413" s="361" t="n">
        <v>143611638</v>
      </c>
      <c r="B413" s="356" t="n">
        <v>436116</v>
      </c>
      <c r="C413" s="357" t="inlineStr">
        <is>
          <t>Jeans Cintura Flare, relojero en pretina, pasador trasero en V, VERDE OLIVA</t>
        </is>
      </c>
      <c r="D413" s="360" t="inlineStr">
        <is>
          <t>Cintura</t>
        </is>
      </c>
      <c r="E413" s="357" t="inlineStr">
        <is>
          <t>Flare</t>
        </is>
      </c>
      <c r="F413" s="514" t="n">
        <v>26990</v>
      </c>
    </row>
    <row r="414" ht="13.8" customFormat="1" customHeight="1" s="359">
      <c r="A414" s="361" t="n">
        <v>143614838</v>
      </c>
      <c r="B414" s="356" t="n">
        <v>436148</v>
      </c>
      <c r="C414" s="357" t="inlineStr">
        <is>
          <t>Jeans Cintura Flare, relojero en pretina, pasador trasero en V, BURDEO</t>
        </is>
      </c>
      <c r="D414" s="360" t="inlineStr">
        <is>
          <t>Cintura</t>
        </is>
      </c>
      <c r="E414" s="357" t="inlineStr">
        <is>
          <t>Flare</t>
        </is>
      </c>
      <c r="F414" s="514" t="n">
        <v>26990</v>
      </c>
    </row>
    <row r="415" ht="13.8" customHeight="1">
      <c r="A415" s="29" t="n">
        <v>143620438</v>
      </c>
      <c r="B415" s="349" t="n">
        <v>436204</v>
      </c>
      <c r="C415" s="329" t="inlineStr">
        <is>
          <t>Jeans Cintura Pitillo colores, Clásico, pasador alto CAFÉ</t>
        </is>
      </c>
      <c r="D415" s="179" t="inlineStr">
        <is>
          <t>Cintura</t>
        </is>
      </c>
      <c r="E415" s="14" t="inlineStr">
        <is>
          <t>Pitillo</t>
        </is>
      </c>
      <c r="F415" s="513" t="n">
        <v>25990</v>
      </c>
    </row>
    <row r="416" ht="13.8" customHeight="1">
      <c r="A416" s="29" t="n">
        <v>143620638</v>
      </c>
      <c r="B416" s="349" t="n">
        <v>436206</v>
      </c>
      <c r="C416" s="329" t="inlineStr">
        <is>
          <t>Jeans Cintura Pitillo colores, Clásico, pasador alto BEIGE</t>
        </is>
      </c>
      <c r="D416" s="179" t="inlineStr">
        <is>
          <t>Cintura</t>
        </is>
      </c>
      <c r="E416" s="14" t="inlineStr">
        <is>
          <t>Pitillo</t>
        </is>
      </c>
      <c r="F416" s="513" t="n">
        <v>25990</v>
      </c>
    </row>
    <row r="417" ht="13.8" customHeight="1">
      <c r="A417" s="29" t="n">
        <v>143620838</v>
      </c>
      <c r="B417" s="349" t="n">
        <v>436208</v>
      </c>
      <c r="C417" s="329" t="inlineStr">
        <is>
          <t>Jeans Cintura Pitillo colores, Clásico, pasador alto ÓCRE</t>
        </is>
      </c>
      <c r="D417" s="179" t="inlineStr">
        <is>
          <t>Cintura</t>
        </is>
      </c>
      <c r="E417" s="14" t="inlineStr">
        <is>
          <t>Pitillo</t>
        </is>
      </c>
      <c r="F417" s="513" t="n">
        <v>25990</v>
      </c>
    </row>
    <row r="418" ht="13.8" customHeight="1">
      <c r="A418" s="29" t="n">
        <v>143621638</v>
      </c>
      <c r="B418" s="349" t="n">
        <v>436216</v>
      </c>
      <c r="C418" s="329" t="inlineStr">
        <is>
          <t>Jeans Cintura Pitillo colores, Clásico, pasador alto VERDE OLIVA</t>
        </is>
      </c>
      <c r="D418" s="179" t="inlineStr">
        <is>
          <t>Cintura</t>
        </is>
      </c>
      <c r="E418" s="14" t="inlineStr">
        <is>
          <t>Pitillo</t>
        </is>
      </c>
      <c r="F418" s="513" t="n">
        <v>25990</v>
      </c>
    </row>
    <row r="419" ht="13.8" customHeight="1">
      <c r="A419" s="29" t="n">
        <v>143624838</v>
      </c>
      <c r="B419" s="349" t="n">
        <v>436248</v>
      </c>
      <c r="C419" s="329" t="inlineStr">
        <is>
          <t>Jeans Cintura Pitillo colores, Clásico, pasador alto BURDEO</t>
        </is>
      </c>
      <c r="D419" s="179" t="inlineStr">
        <is>
          <t>Cintura</t>
        </is>
      </c>
      <c r="E419" s="14" t="inlineStr">
        <is>
          <t>Pitillo</t>
        </is>
      </c>
      <c r="F419" s="513" t="n">
        <v>25991</v>
      </c>
    </row>
    <row r="420" ht="13.8" customHeight="1">
      <c r="A420" s="29" t="n">
        <v>143660038</v>
      </c>
      <c r="B420" s="349" t="n">
        <v>436604</v>
      </c>
      <c r="C420" s="329" t="inlineStr">
        <is>
          <t>Jeans Clásico cintura Recto, bolsillo ovalado, CAFÉ</t>
        </is>
      </c>
      <c r="D420" s="14" t="inlineStr">
        <is>
          <t>Cintura</t>
        </is>
      </c>
      <c r="E420" s="14" t="inlineStr">
        <is>
          <t>Recto</t>
        </is>
      </c>
      <c r="F420" s="513" t="n">
        <v>25990</v>
      </c>
    </row>
    <row r="421" ht="13.8" customHeight="1">
      <c r="A421" s="29" t="n">
        <v>143660038</v>
      </c>
      <c r="B421" s="349" t="n">
        <v>436606</v>
      </c>
      <c r="C421" s="329" t="inlineStr">
        <is>
          <t>Jeans Clásico cintura Recto, bolsillo ovalado, BEIGE</t>
        </is>
      </c>
      <c r="D421" s="14" t="inlineStr">
        <is>
          <t>Cintura</t>
        </is>
      </c>
      <c r="E421" s="14" t="inlineStr">
        <is>
          <t>Recto</t>
        </is>
      </c>
      <c r="F421" s="513" t="n">
        <v>25990</v>
      </c>
    </row>
    <row r="422" ht="13.8" customHeight="1">
      <c r="A422" s="29" t="n">
        <v>143660038</v>
      </c>
      <c r="B422" s="349" t="n">
        <v>436608</v>
      </c>
      <c r="C422" s="329" t="inlineStr">
        <is>
          <t>Jeans Clásico cintura Recto, bolsillo ovalado, ÓCRE</t>
        </is>
      </c>
      <c r="D422" s="14" t="inlineStr">
        <is>
          <t>Cintura</t>
        </is>
      </c>
      <c r="E422" s="14" t="inlineStr">
        <is>
          <t>Recto</t>
        </is>
      </c>
      <c r="F422" s="513" t="n">
        <v>25990</v>
      </c>
    </row>
    <row r="423" ht="13.8" customHeight="1">
      <c r="A423" s="29" t="n">
        <v>143660038</v>
      </c>
      <c r="B423" s="349" t="n">
        <v>436616</v>
      </c>
      <c r="C423" s="329" t="inlineStr">
        <is>
          <t>Jeans Clásico cintura Recto, bolsillo ovalado, VERDE OLIVA</t>
        </is>
      </c>
      <c r="D423" s="14" t="inlineStr">
        <is>
          <t>Cintura</t>
        </is>
      </c>
      <c r="E423" s="14" t="inlineStr">
        <is>
          <t>Recto</t>
        </is>
      </c>
      <c r="F423" s="513" t="n">
        <v>25990</v>
      </c>
    </row>
    <row r="424" ht="13.8" customHeight="1">
      <c r="A424" s="29" t="n">
        <v>143660038</v>
      </c>
      <c r="B424" s="349" t="n">
        <v>436648</v>
      </c>
      <c r="C424" s="329" t="inlineStr">
        <is>
          <t>Jeans Clásico cintura Recto, bolsillo ovalado, BURDEO</t>
        </is>
      </c>
      <c r="D424" s="14" t="inlineStr">
        <is>
          <t>Cintura</t>
        </is>
      </c>
      <c r="E424" s="14" t="inlineStr">
        <is>
          <t>Recto</t>
        </is>
      </c>
      <c r="F424" s="513" t="n">
        <v>25990</v>
      </c>
    </row>
    <row r="425" ht="13.8" customHeight="1">
      <c r="A425" s="47" t="n">
        <v>143700138</v>
      </c>
      <c r="B425" s="349" t="n">
        <v>437001</v>
      </c>
      <c r="C425" s="329" t="inlineStr">
        <is>
          <t>Jeans Cintura Recto, Gravillado, Largo</t>
        </is>
      </c>
      <c r="D425" s="14" t="inlineStr">
        <is>
          <t>Cintura</t>
        </is>
      </c>
      <c r="E425" s="14" t="inlineStr">
        <is>
          <t>Recto</t>
        </is>
      </c>
      <c r="F425" s="513" t="n">
        <v>26990</v>
      </c>
    </row>
    <row r="426" ht="13.8" customHeight="1">
      <c r="A426" s="47" t="n">
        <v>143700438</v>
      </c>
      <c r="B426" s="349" t="n">
        <v>437004</v>
      </c>
      <c r="C426" s="329" t="inlineStr">
        <is>
          <t>Jeans Cintura Recto, Bio Oscuro Largo</t>
        </is>
      </c>
      <c r="D426" s="14" t="inlineStr">
        <is>
          <t>Cintura</t>
        </is>
      </c>
      <c r="E426" s="14" t="inlineStr">
        <is>
          <t>Recto</t>
        </is>
      </c>
      <c r="F426" s="513" t="n">
        <v>26990</v>
      </c>
    </row>
    <row r="427" ht="13.8" customHeight="1">
      <c r="A427" s="47" t="n">
        <v>143700038</v>
      </c>
      <c r="B427" s="349" t="n">
        <v>437000</v>
      </c>
      <c r="C427" s="329" t="inlineStr">
        <is>
          <t>Jeans Cintura Croop,Gravillado Corto</t>
        </is>
      </c>
      <c r="D427" s="14" t="inlineStr">
        <is>
          <t>Cintura</t>
        </is>
      </c>
      <c r="E427" s="362" t="inlineStr">
        <is>
          <t>Croop</t>
        </is>
      </c>
      <c r="F427" s="513" t="n">
        <v>26990</v>
      </c>
    </row>
    <row r="428" ht="13.8" customHeight="1">
      <c r="A428" s="47" t="n">
        <v>143700238</v>
      </c>
      <c r="B428" s="349" t="n">
        <v>437002</v>
      </c>
      <c r="C428" s="329" t="inlineStr">
        <is>
          <t>Jeans Cintura Croop, Bio Oscuro, Corto</t>
        </is>
      </c>
      <c r="D428" s="14" t="inlineStr">
        <is>
          <t>Cintura</t>
        </is>
      </c>
      <c r="E428" s="362" t="inlineStr">
        <is>
          <t>Croop</t>
        </is>
      </c>
      <c r="F428" s="513" t="n">
        <v>26990</v>
      </c>
    </row>
    <row r="429" ht="13.8" customHeight="1">
      <c r="A429" s="292" t="n">
        <v>143710038</v>
      </c>
      <c r="B429" s="349" t="n">
        <v>437100</v>
      </c>
      <c r="C429" s="329" t="inlineStr">
        <is>
          <t>Jeans Cintura Palazzo, NEGRO estrella</t>
        </is>
      </c>
      <c r="D429" s="46" t="inlineStr">
        <is>
          <t>Cintura</t>
        </is>
      </c>
      <c r="E429" s="46" t="inlineStr">
        <is>
          <t>PALAZZO</t>
        </is>
      </c>
      <c r="F429" s="513" t="n">
        <v>25990</v>
      </c>
    </row>
    <row r="430" ht="13.8" customHeight="1">
      <c r="A430" s="292" t="n">
        <v>143770038</v>
      </c>
      <c r="B430" s="349" t="n">
        <v>437700</v>
      </c>
      <c r="C430" s="329" t="inlineStr">
        <is>
          <t>Jeans Cintura Palazzo, gris Acero</t>
        </is>
      </c>
      <c r="D430" s="46" t="inlineStr">
        <is>
          <t>Cintura</t>
        </is>
      </c>
      <c r="E430" s="46" t="inlineStr">
        <is>
          <t>PALAZZO</t>
        </is>
      </c>
      <c r="F430" s="513" t="n">
        <v>26990</v>
      </c>
      <c r="G430" s="350" t="inlineStr">
        <is>
          <t>Sin Foto</t>
        </is>
      </c>
      <c r="H430" s="46" t="inlineStr">
        <is>
          <t>EX 4249</t>
        </is>
      </c>
    </row>
    <row r="431" ht="13.8" customHeight="1">
      <c r="A431" s="292" t="n">
        <v>143790038</v>
      </c>
      <c r="B431" s="349" t="n">
        <v>437900</v>
      </c>
      <c r="C431" s="329" t="inlineStr">
        <is>
          <t>Jeans Gris focalizado</t>
        </is>
      </c>
      <c r="D431" s="46" t="inlineStr">
        <is>
          <t>Cintura</t>
        </is>
      </c>
      <c r="E431" s="46" t="inlineStr">
        <is>
          <t>PALAZZO</t>
        </is>
      </c>
      <c r="F431" s="513" t="n">
        <v>25990</v>
      </c>
      <c r="G431" s="350" t="inlineStr">
        <is>
          <t>Sin Foto</t>
        </is>
      </c>
      <c r="H431" s="46" t="inlineStr">
        <is>
          <t>EX 4003</t>
        </is>
      </c>
    </row>
    <row r="432" ht="13.8" customHeight="1">
      <c r="A432" s="292" t="n">
        <v>143780038</v>
      </c>
      <c r="B432" s="349" t="n">
        <v>437800</v>
      </c>
      <c r="C432" s="329" t="inlineStr">
        <is>
          <t>Jeans Cintura Recto, clásico, GRIS FOCALIZADO</t>
        </is>
      </c>
      <c r="D432" s="46" t="inlineStr">
        <is>
          <t>Cintura</t>
        </is>
      </c>
      <c r="E432" s="46" t="inlineStr">
        <is>
          <t>Recto</t>
        </is>
      </c>
      <c r="F432" s="513" t="n">
        <v>25990</v>
      </c>
      <c r="G432" s="350" t="inlineStr">
        <is>
          <t>Sin Foto</t>
        </is>
      </c>
      <c r="H432" s="46" t="inlineStr">
        <is>
          <t>EX 4248</t>
        </is>
      </c>
    </row>
    <row r="433" ht="13.8" customHeight="1">
      <c r="A433" s="292" t="n">
        <v>143780138</v>
      </c>
      <c r="B433" s="349" t="n">
        <v>437801</v>
      </c>
      <c r="C433" s="329" t="inlineStr">
        <is>
          <t>Jeans Cintura Recto, clásico MARENGO</t>
        </is>
      </c>
      <c r="D433" s="46" t="inlineStr">
        <is>
          <t>Cintura</t>
        </is>
      </c>
      <c r="E433" s="46" t="inlineStr">
        <is>
          <t>Recto</t>
        </is>
      </c>
      <c r="F433" s="513" t="n">
        <v>25990</v>
      </c>
      <c r="G433" s="350" t="n"/>
    </row>
    <row r="434" ht="13.8" customHeight="1">
      <c r="A434" s="312" t="n">
        <v>143010038</v>
      </c>
      <c r="B434" s="349" t="n">
        <v>430100</v>
      </c>
      <c r="C434" s="329" t="inlineStr">
        <is>
          <t>Jeans relojero, vista de bolsillo BM rep costura</t>
        </is>
      </c>
      <c r="D434" s="46" t="inlineStr">
        <is>
          <t>Medio</t>
        </is>
      </c>
      <c r="E434" s="46" t="inlineStr">
        <is>
          <t>Flare</t>
        </is>
      </c>
      <c r="F434" s="513" t="n">
        <v>25990</v>
      </c>
      <c r="G434" s="46" t="inlineStr">
        <is>
          <t>Ok Drive</t>
        </is>
      </c>
      <c r="H434" s="46" t="inlineStr">
        <is>
          <t>Catalogo Ok</t>
        </is>
      </c>
    </row>
    <row r="435" ht="13.8" customHeight="1">
      <c r="A435" s="314" t="n">
        <v>11111111</v>
      </c>
      <c r="B435" s="316">
        <f>MID(A435,2,6)</f>
        <v/>
      </c>
      <c r="C435" s="14" t="inlineStr">
        <is>
          <t>-</t>
        </is>
      </c>
    </row>
    <row r="436">
      <c r="A436" s="292" t="n"/>
    </row>
    <row r="437">
      <c r="A437" t="n">
        <v>143030038</v>
      </c>
      <c r="B437" t="inlineStr">
        <is>
          <t>4303-00</t>
        </is>
      </c>
      <c r="C437" t="inlineStr">
        <is>
          <t>Cintura Oxford, corte delantero cargado con Pespunte</t>
        </is>
      </c>
      <c r="D437" t="inlineStr">
        <is>
          <t>Cintura</t>
        </is>
      </c>
      <c r="E437" t="inlineStr">
        <is>
          <t>Oxford</t>
        </is>
      </c>
      <c r="F437" t="n">
        <v>26990</v>
      </c>
      <c r="G437" t="inlineStr">
        <is>
          <t>Ok Drive</t>
        </is>
      </c>
      <c r="H437" t="inlineStr">
        <is>
          <t>Catalogo Ok</t>
        </is>
      </c>
    </row>
    <row r="438">
      <c r="A438" t="n">
        <v>143030038</v>
      </c>
      <c r="B438" t="inlineStr">
        <is>
          <t>4303</t>
        </is>
      </c>
      <c r="C438" t="inlineStr">
        <is>
          <t>Cintura Oxford, corte delantero cargado con Pespunte</t>
        </is>
      </c>
      <c r="D438" t="inlineStr">
        <is>
          <t>Cintura</t>
        </is>
      </c>
      <c r="E438" t="inlineStr">
        <is>
          <t>Oxford</t>
        </is>
      </c>
      <c r="F438" t="n">
        <v>26990</v>
      </c>
      <c r="G438" t="inlineStr">
        <is>
          <t>Ok Drive</t>
        </is>
      </c>
      <c r="H438" t="inlineStr">
        <is>
          <t>Catalogo Ok</t>
        </is>
      </c>
    </row>
    <row r="439">
      <c r="A439" t="n">
        <v>143710038</v>
      </c>
      <c r="B439" t="inlineStr">
        <is>
          <t>4371-01</t>
        </is>
      </c>
      <c r="C439" t="inlineStr">
        <is>
          <t>Jeans Cintura Palazzo, NEGRO estrella</t>
        </is>
      </c>
      <c r="D439" t="inlineStr">
        <is>
          <t>Cintura</t>
        </is>
      </c>
      <c r="E439" t="inlineStr">
        <is>
          <t>PALAZZO</t>
        </is>
      </c>
      <c r="F439" t="n">
        <v>25990</v>
      </c>
    </row>
    <row r="440">
      <c r="A440" t="n">
        <v>143710038</v>
      </c>
      <c r="B440" t="n">
        <v>437101</v>
      </c>
      <c r="C440" t="inlineStr">
        <is>
          <t>Jeans Cintura Palazzo, NEGRO estrella</t>
        </is>
      </c>
      <c r="D440" t="inlineStr">
        <is>
          <t>Cintura</t>
        </is>
      </c>
      <c r="E440" t="inlineStr">
        <is>
          <t>PALAZZO</t>
        </is>
      </c>
      <c r="F440" t="n">
        <v>25990</v>
      </c>
    </row>
  </sheetData>
  <conditionalFormatting sqref="A381:A386">
    <cfRule type="duplicateValues" priority="22" dxfId="0"/>
    <cfRule type="duplicateValues" priority="23" dxfId="0"/>
    <cfRule type="duplicateValues" priority="24" dxfId="0"/>
  </conditionalFormatting>
  <conditionalFormatting sqref="A387">
    <cfRule type="duplicateValues" priority="19" dxfId="0"/>
    <cfRule type="duplicateValues" priority="20" dxfId="0"/>
    <cfRule type="duplicateValues" priority="21" dxfId="0"/>
  </conditionalFormatting>
  <conditionalFormatting sqref="A389">
    <cfRule type="duplicateValues" priority="558" dxfId="0"/>
    <cfRule type="duplicateValues" priority="559" dxfId="0"/>
    <cfRule type="duplicateValues" priority="560" dxfId="0"/>
  </conditionalFormatting>
  <conditionalFormatting sqref="A390">
    <cfRule type="duplicateValues" priority="561" dxfId="0"/>
    <cfRule type="duplicateValues" priority="562" dxfId="0"/>
    <cfRule type="duplicateValues" priority="563" dxfId="0"/>
  </conditionalFormatting>
  <conditionalFormatting sqref="A391">
    <cfRule type="duplicateValues" priority="7" dxfId="0"/>
    <cfRule type="duplicateValues" priority="8" dxfId="0"/>
    <cfRule type="duplicateValues" priority="9" dxfId="0"/>
  </conditionalFormatting>
  <conditionalFormatting sqref="A392">
    <cfRule type="duplicateValues" priority="4" dxfId="0"/>
    <cfRule type="duplicateValues" priority="5" dxfId="0"/>
    <cfRule type="duplicateValues" priority="6" dxfId="0"/>
  </conditionalFormatting>
  <conditionalFormatting sqref="A178:B178">
    <cfRule type="duplicateValues" priority="37" dxfId="0"/>
    <cfRule type="duplicateValues" priority="38" dxfId="0"/>
    <cfRule type="duplicateValues" priority="39" dxfId="0"/>
  </conditionalFormatting>
  <conditionalFormatting sqref="A185:B187">
    <cfRule type="duplicateValues" priority="46" dxfId="0"/>
    <cfRule type="duplicateValues" priority="47" dxfId="0"/>
    <cfRule type="duplicateValues" priority="48" dxfId="0"/>
  </conditionalFormatting>
  <conditionalFormatting sqref="A190:B190">
    <cfRule type="duplicateValues" priority="43" dxfId="0"/>
    <cfRule type="duplicateValues" priority="44" dxfId="0"/>
    <cfRule type="duplicateValues" priority="45" dxfId="0"/>
  </conditionalFormatting>
  <conditionalFormatting sqref="A191:B192">
    <cfRule type="duplicateValues" priority="40" dxfId="0"/>
    <cfRule type="duplicateValues" priority="41" dxfId="0"/>
    <cfRule type="duplicateValues" priority="42" dxfId="0"/>
  </conditionalFormatting>
  <conditionalFormatting sqref="A218:B218 A242:B270">
    <cfRule type="duplicateValues" priority="551" dxfId="0"/>
    <cfRule type="duplicateValues" priority="552" dxfId="0"/>
    <cfRule type="duplicateValues" priority="553" dxfId="0"/>
  </conditionalFormatting>
  <conditionalFormatting sqref="A346:B361 A363:B363">
    <cfRule type="duplicateValues" priority="25" dxfId="0"/>
    <cfRule type="duplicateValues" priority="26" dxfId="0"/>
    <cfRule type="duplicateValues" priority="27" dxfId="0"/>
  </conditionalFormatting>
  <conditionalFormatting sqref="A362:B362">
    <cfRule type="duplicateValues" priority="1" dxfId="0"/>
    <cfRule type="duplicateValues" priority="2" dxfId="0"/>
    <cfRule type="duplicateValues" priority="3" dxfId="0"/>
  </conditionalFormatting>
  <pageMargins left="0.1181102362204725" right="0.3149606299212598" top="0.1574803149606299" bottom="0.1574803149606299" header="0.3149606299212598" footer="0.3149606299212598"/>
  <pageSetup orientation="portrait" scale="1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B28" sqref="B28"/>
    </sheetView>
  </sheetViews>
  <sheetFormatPr baseColWidth="10" defaultRowHeight="13.2"/>
  <cols>
    <col width="15.109375" bestFit="1" customWidth="1" min="1" max="1"/>
    <col width="45.77734375" customWidth="1" min="4" max="4"/>
  </cols>
  <sheetData>
    <row r="1" ht="13.8" customHeight="1" thickBot="1">
      <c r="A1" s="437" t="inlineStr">
        <is>
          <t>RUT</t>
        </is>
      </c>
      <c r="B1" s="438" t="n"/>
      <c r="C1" s="439" t="inlineStr">
        <is>
          <t>Nombre</t>
        </is>
      </c>
      <c r="D1" s="440" t="n"/>
    </row>
    <row r="2" ht="13.8" customHeight="1" thickBot="1"/>
    <row r="3" ht="13.8" customHeight="1" thickBot="1">
      <c r="A3" s="437" t="inlineStr">
        <is>
          <t>Capital adeudado</t>
        </is>
      </c>
      <c r="B3" s="515" t="n">
        <v>8000000</v>
      </c>
    </row>
    <row r="4" ht="13.8" customHeight="1" thickBot="1">
      <c r="B4" s="516" t="n"/>
    </row>
    <row r="5" ht="13.8" customHeight="1" thickBot="1">
      <c r="A5" s="437" t="inlineStr">
        <is>
          <t>Pié</t>
        </is>
      </c>
      <c r="B5" s="515" t="n">
        <v>5000000</v>
      </c>
    </row>
    <row r="6" ht="13.8" customHeight="1" thickBot="1">
      <c r="A6" s="437" t="inlineStr">
        <is>
          <t>Cuotas</t>
        </is>
      </c>
      <c r="B6" s="515" t="n">
        <v>6</v>
      </c>
    </row>
    <row r="7" ht="13.8" customHeight="1" thickBot="1">
      <c r="A7" s="437" t="inlineStr">
        <is>
          <t>Interés</t>
        </is>
      </c>
      <c r="B7" s="443" t="n">
        <v>0.02</v>
      </c>
    </row>
    <row r="8" ht="13.8" customHeight="1" thickBot="1">
      <c r="A8" s="437" t="inlineStr">
        <is>
          <t>Inicio de fecha</t>
        </is>
      </c>
      <c r="B8" s="444" t="n">
        <v>46183</v>
      </c>
    </row>
    <row r="9" ht="13.8" customHeight="1" thickBot="1">
      <c r="A9" s="437" t="inlineStr">
        <is>
          <t>Valor Intereses</t>
        </is>
      </c>
      <c r="B9" s="517">
        <f>(($B$3-$B$5)*$B$7)*$B$6</f>
        <v/>
      </c>
    </row>
    <row r="10" ht="13.8" customHeight="1" thickBot="1"/>
    <row r="11">
      <c r="A11" s="446" t="inlineStr">
        <is>
          <t>Cuota</t>
        </is>
      </c>
      <c r="B11" s="447" t="inlineStr">
        <is>
          <t>Fecha</t>
        </is>
      </c>
      <c r="C11" s="448" t="inlineStr">
        <is>
          <t>Valor</t>
        </is>
      </c>
    </row>
    <row r="12">
      <c r="A12" s="518">
        <f>($B$6)-($B$6-1)</f>
        <v/>
      </c>
      <c r="B12" s="450">
        <f>+B8</f>
        <v/>
      </c>
      <c r="C12" s="519">
        <f>IF(A12&lt;&gt;"-",(($B$3-$B$5)/10+($B$9/$B$6)),"-")</f>
        <v/>
      </c>
    </row>
    <row r="13">
      <c r="A13" s="518">
        <f>IF($B$6=2,"2",IF($B$6&lt;2,"-","2"))</f>
        <v/>
      </c>
      <c r="B13" s="450">
        <f>IF(A13&lt;&gt;"-",B12+30,"-")</f>
        <v/>
      </c>
      <c r="C13" s="519">
        <f>IF(A13&lt;&gt;"-",(($B$3-$B$5)/10+($B$9/$B$6)),"-")</f>
        <v/>
      </c>
    </row>
    <row r="14">
      <c r="A14" s="518">
        <f>IF($B$6=3,"3",IF($B$6&lt;3,"-","3"))</f>
        <v/>
      </c>
      <c r="B14" s="450">
        <f>IF(A14&lt;&gt;"-",B13+30,"-")</f>
        <v/>
      </c>
      <c r="C14" s="519">
        <f>IF(A14&lt;&gt;"-",(($B$3-$B$5)/10+($B$9/$B$6)),"-")</f>
        <v/>
      </c>
    </row>
    <row r="15">
      <c r="A15" s="518">
        <f>IF($B$6=4,"4",IF($B$6&lt;4,"-","4"))</f>
        <v/>
      </c>
      <c r="B15" s="450">
        <f>IF(A15&lt;&gt;"-",B14+30,"-")</f>
        <v/>
      </c>
      <c r="C15" s="519">
        <f>IF(A15&lt;&gt;"-",(($B$3-$B$5)/10+($B$9/$B$6)),"-")</f>
        <v/>
      </c>
    </row>
    <row r="16">
      <c r="A16" s="518">
        <f>IF($B$6=5,"5",IF($B$6&lt;5,"-","5"))</f>
        <v/>
      </c>
      <c r="B16" s="450">
        <f>IF(A16&lt;&gt;"-",B15+30,"-")</f>
        <v/>
      </c>
      <c r="C16" s="519">
        <f>IF(A16&lt;&gt;"-",(($B$3-$B$5)/10+($B$9/$B$6)),"-")</f>
        <v/>
      </c>
    </row>
    <row r="17">
      <c r="A17" s="518">
        <f>IF($B$6=6,"6",IF($B$6&lt;6,"-","6"))</f>
        <v/>
      </c>
      <c r="B17" s="450">
        <f>IF(A17&lt;&gt;"-",B16+30,"-")</f>
        <v/>
      </c>
      <c r="C17" s="519">
        <f>IF(A17&lt;&gt;"-",(($B$3-$B$5)/10+($B$9/$B$6)),"-")</f>
        <v/>
      </c>
    </row>
    <row r="18">
      <c r="A18" s="518">
        <f>IF($B$6=7,"7",IF($B$6&lt;7,"-","7"))</f>
        <v/>
      </c>
      <c r="B18" s="450">
        <f>IF(A18&lt;&gt;"-",B17+30,"-")</f>
        <v/>
      </c>
      <c r="C18" s="519">
        <f>IF(A18&lt;&gt;"-",(($B$3-$B$5)/10+($B$9/$B$6)),"-")</f>
        <v/>
      </c>
    </row>
    <row r="19">
      <c r="A19" s="518">
        <f>IF($B$6=8,"8",IF($B$6&lt;8,"-","8"))</f>
        <v/>
      </c>
      <c r="B19" s="450">
        <f>IF(A19&lt;&gt;"-",B18+30,"-")</f>
        <v/>
      </c>
      <c r="C19" s="519">
        <f>IF(A19&lt;&gt;"-",(($B$3-$B$5)/10+($B$9/$B$6)),"-")</f>
        <v/>
      </c>
    </row>
    <row r="20">
      <c r="A20" s="518">
        <f>IF($B$6=9,"9",IF($B$6&lt;9,"-","9"))</f>
        <v/>
      </c>
      <c r="B20" s="450">
        <f>IF(A20&lt;&gt;"-",B19+30,"-")</f>
        <v/>
      </c>
      <c r="C20" s="519">
        <f>IF(A20&lt;&gt;"-",(($B$3-$B$5)/10+($B$9/$B$6)),"-")</f>
        <v/>
      </c>
    </row>
    <row r="21">
      <c r="A21" s="518">
        <f>IF($B$6=10,"10",IF($B$6&lt;10,"-","10"))</f>
        <v/>
      </c>
      <c r="B21" s="450">
        <f>IF(A21&lt;&gt;"-",B20+30,"-")</f>
        <v/>
      </c>
      <c r="C21" s="519">
        <f>IF(A21&lt;&gt;"-",(($B$3-$B$5)/10+($B$9/$B$6)),"-")</f>
        <v/>
      </c>
    </row>
    <row r="22">
      <c r="A22" s="520" t="n"/>
      <c r="C22" s="516">
        <f>SUM(C12:C21)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selection activeCell="B24" sqref="B24"/>
    </sheetView>
  </sheetViews>
  <sheetFormatPr baseColWidth="10" defaultRowHeight="13.2"/>
  <cols>
    <col width="7.6640625" bestFit="1" customWidth="1" min="1" max="1"/>
    <col width="76" bestFit="1" customWidth="1" min="2" max="2"/>
    <col width="8.33203125" bestFit="1" customWidth="1" min="3" max="3"/>
    <col width="10" bestFit="1" customWidth="1" min="4" max="4"/>
    <col width="8.6640625" bestFit="1" customWidth="1" min="5" max="5"/>
    <col width="17.88671875" bestFit="1" customWidth="1" min="6" max="6"/>
    <col width="12.109375" bestFit="1" customWidth="1" min="7" max="7"/>
  </cols>
  <sheetData>
    <row r="1" ht="13.8" customHeight="1">
      <c r="A1" s="349" t="n">
        <v>436500</v>
      </c>
      <c r="B1" s="354" t="inlineStr">
        <is>
          <t>Jeans Cintura recto, Smart Denim, doble pasador delantero.</t>
        </is>
      </c>
      <c r="C1" s="14" t="inlineStr">
        <is>
          <t>Cintura</t>
        </is>
      </c>
      <c r="D1" s="14" t="inlineStr">
        <is>
          <t>Recto</t>
        </is>
      </c>
      <c r="E1" s="513" t="n">
        <v>25990</v>
      </c>
      <c r="F1" s="352" t="n">
        <v>3902</v>
      </c>
      <c r="G1" s="46" t="n"/>
    </row>
    <row r="2" ht="13.8" customHeight="1">
      <c r="A2" s="349" t="n">
        <v>436204</v>
      </c>
      <c r="B2" s="329" t="inlineStr">
        <is>
          <t>Jeans Cintura Pitillo colores, Clásico, pasador alto CAFÉ</t>
        </is>
      </c>
      <c r="C2" s="179" t="inlineStr">
        <is>
          <t>Cintura</t>
        </is>
      </c>
      <c r="D2" s="14" t="inlineStr">
        <is>
          <t>Pitillo</t>
        </is>
      </c>
      <c r="E2" s="513" t="n">
        <v>25990</v>
      </c>
      <c r="F2" s="352" t="inlineStr">
        <is>
          <t>4233/ colores</t>
        </is>
      </c>
      <c r="G2" s="46" t="inlineStr">
        <is>
          <t>Descargar</t>
        </is>
      </c>
    </row>
    <row r="3" ht="13.8" customHeight="1">
      <c r="A3" s="349" t="n">
        <v>436206</v>
      </c>
      <c r="B3" s="329" t="inlineStr">
        <is>
          <t>Jeans Cintura Pitillo colores, Clásico, pasador alto BEIGE</t>
        </is>
      </c>
      <c r="C3" s="179" t="inlineStr">
        <is>
          <t>Cintura</t>
        </is>
      </c>
      <c r="D3" s="14" t="inlineStr">
        <is>
          <t>Pitillo</t>
        </is>
      </c>
      <c r="E3" s="513" t="n">
        <v>25990</v>
      </c>
      <c r="F3" s="352" t="n"/>
      <c r="G3" s="46" t="n"/>
    </row>
    <row r="4" ht="13.8" customHeight="1">
      <c r="A4" s="349" t="n">
        <v>436208</v>
      </c>
      <c r="B4" s="354" t="inlineStr">
        <is>
          <t>Jeans Cintura Pitillo colores, Clásico, pasador alto ÓCRE</t>
        </is>
      </c>
      <c r="C4" s="179" t="inlineStr">
        <is>
          <t>Cintura</t>
        </is>
      </c>
      <c r="D4" s="14" t="inlineStr">
        <is>
          <t>Pitillo</t>
        </is>
      </c>
      <c r="E4" s="513" t="n">
        <v>25990</v>
      </c>
      <c r="F4" s="352" t="n"/>
      <c r="G4" s="46" t="n"/>
    </row>
    <row r="5" ht="13.8" customHeight="1">
      <c r="A5" s="349" t="n">
        <v>436216</v>
      </c>
      <c r="B5" s="354" t="inlineStr">
        <is>
          <t>Jeans Cintura Pitillo colores, Clásico, pasador alto VERDE OLIVA</t>
        </is>
      </c>
      <c r="C5" s="179" t="inlineStr">
        <is>
          <t>Cintura</t>
        </is>
      </c>
      <c r="D5" s="14" t="inlineStr">
        <is>
          <t>Pitillo</t>
        </is>
      </c>
      <c r="E5" s="513" t="n">
        <v>25990</v>
      </c>
      <c r="F5" s="352" t="n"/>
      <c r="G5" s="46" t="n"/>
    </row>
    <row r="6" ht="13.8" customHeight="1">
      <c r="A6" s="349" t="n">
        <v>436248</v>
      </c>
      <c r="B6" s="354" t="inlineStr">
        <is>
          <t>Jeans Cintura Pitillo colores, Clásico, pasador alto BURDEO</t>
        </is>
      </c>
      <c r="C6" s="179" t="inlineStr">
        <is>
          <t>Cintura</t>
        </is>
      </c>
      <c r="D6" s="14" t="inlineStr">
        <is>
          <t>Pitillo</t>
        </is>
      </c>
      <c r="E6" s="513" t="n">
        <v>25991</v>
      </c>
      <c r="F6" s="352" t="n"/>
      <c r="G6" s="46" t="n"/>
    </row>
    <row r="7" ht="13.8" customHeight="1">
      <c r="A7" s="349" t="n">
        <v>436104</v>
      </c>
      <c r="B7" s="354" t="inlineStr">
        <is>
          <t>Jeans Cintura Flare, relojero en pretina, pasador trasero en V, CAFÉ</t>
        </is>
      </c>
      <c r="C7" s="179" t="inlineStr">
        <is>
          <t>Cintura</t>
        </is>
      </c>
      <c r="D7" s="14" t="inlineStr">
        <is>
          <t>Flare</t>
        </is>
      </c>
      <c r="E7" s="513" t="n">
        <v>26990</v>
      </c>
      <c r="F7" s="352" t="inlineStr">
        <is>
          <t>EX 4234/ 5 colores</t>
        </is>
      </c>
      <c r="G7" s="46" t="inlineStr">
        <is>
          <t>En escritorio</t>
        </is>
      </c>
    </row>
    <row r="8" ht="13.8" customHeight="1">
      <c r="A8" s="349" t="n">
        <v>436106</v>
      </c>
      <c r="B8" s="329" t="inlineStr">
        <is>
          <t>Jeans Cintura Flare, relojero en pretina, pasador trasero en V, BEIGE</t>
        </is>
      </c>
      <c r="C8" s="179" t="inlineStr">
        <is>
          <t>Cintura</t>
        </is>
      </c>
      <c r="D8" s="14" t="inlineStr">
        <is>
          <t>Flare</t>
        </is>
      </c>
      <c r="E8" s="513" t="n">
        <v>26990</v>
      </c>
      <c r="F8" s="352" t="n"/>
      <c r="G8" s="46" t="n"/>
    </row>
    <row r="9" ht="13.8" customHeight="1">
      <c r="A9" s="349" t="n">
        <v>436108</v>
      </c>
      <c r="B9" s="354" t="inlineStr">
        <is>
          <t>Jeans Cintura Flare, relojero en pretina, pasador trasero en V, ÓCRE</t>
        </is>
      </c>
      <c r="C9" s="179" t="inlineStr">
        <is>
          <t>Cintura</t>
        </is>
      </c>
      <c r="D9" s="14" t="inlineStr">
        <is>
          <t>Flare</t>
        </is>
      </c>
      <c r="E9" s="513" t="n">
        <v>26990</v>
      </c>
      <c r="F9" s="352" t="n"/>
      <c r="G9" s="46" t="n"/>
    </row>
    <row r="10" ht="13.8" customHeight="1">
      <c r="A10" s="349" t="n">
        <v>436116</v>
      </c>
      <c r="B10" s="354" t="inlineStr">
        <is>
          <t>Jeans Cintura Flare, relojero en pretina, pasador trasero en V, VERDE OLIVA</t>
        </is>
      </c>
      <c r="C10" s="179" t="inlineStr">
        <is>
          <t>Cintura</t>
        </is>
      </c>
      <c r="D10" s="14" t="inlineStr">
        <is>
          <t>Flare</t>
        </is>
      </c>
      <c r="E10" s="513" t="n">
        <v>26990</v>
      </c>
      <c r="F10" s="352" t="n"/>
      <c r="G10" s="46" t="n"/>
    </row>
    <row r="11" ht="13.8" customHeight="1">
      <c r="A11" s="349" t="n">
        <v>436148</v>
      </c>
      <c r="B11" s="329" t="inlineStr">
        <is>
          <t>Jeans Cintura Flare, relojero en pretina, pasador trasero en V, BURDEO</t>
        </is>
      </c>
      <c r="C11" s="179" t="inlineStr">
        <is>
          <t>Cintura</t>
        </is>
      </c>
      <c r="D11" s="14" t="inlineStr">
        <is>
          <t>Flare</t>
        </is>
      </c>
      <c r="E11" s="513" t="n">
        <v>26990</v>
      </c>
      <c r="F11" s="352" t="n"/>
      <c r="G11" s="46" t="n"/>
    </row>
    <row r="12" ht="13.8" customHeight="1">
      <c r="A12" s="349" t="n">
        <v>437700</v>
      </c>
      <c r="B12" s="329" t="inlineStr">
        <is>
          <t>Jeans Cintura Palazzo, gris Acero</t>
        </is>
      </c>
      <c r="C12" s="179" t="inlineStr">
        <is>
          <t>Cintura</t>
        </is>
      </c>
      <c r="D12" s="179" t="inlineStr">
        <is>
          <t>PALAZZO</t>
        </is>
      </c>
      <c r="E12" s="513" t="n">
        <v>26990</v>
      </c>
      <c r="F12" s="46" t="inlineStr">
        <is>
          <t>EX 4249</t>
        </is>
      </c>
    </row>
    <row r="13" ht="13.8" customHeight="1">
      <c r="A13" s="349" t="n">
        <v>437900</v>
      </c>
      <c r="B13" s="354" t="inlineStr">
        <is>
          <t>Jeans Gris focalizado</t>
        </is>
      </c>
      <c r="C13" s="179" t="inlineStr">
        <is>
          <t>Cintura</t>
        </is>
      </c>
      <c r="D13" s="179" t="inlineStr">
        <is>
          <t>PALAZZO</t>
        </is>
      </c>
      <c r="E13" s="513" t="n">
        <v>25990</v>
      </c>
      <c r="F13" s="46" t="inlineStr">
        <is>
          <t>EX 4003</t>
        </is>
      </c>
    </row>
    <row r="14" ht="13.8" customHeight="1">
      <c r="A14" s="349" t="n">
        <v>437800</v>
      </c>
      <c r="B14" s="354" t="inlineStr">
        <is>
          <t>Jeans Cintura Recto, clásico</t>
        </is>
      </c>
      <c r="C14" s="179" t="inlineStr">
        <is>
          <t>Cintura</t>
        </is>
      </c>
      <c r="D14" s="179" t="inlineStr">
        <is>
          <t>Recto</t>
        </is>
      </c>
      <c r="E14" s="513" t="n">
        <v>25990</v>
      </c>
      <c r="F14" s="46" t="inlineStr">
        <is>
          <t>EX 4248</t>
        </is>
      </c>
    </row>
    <row r="15" ht="13.8" customHeight="1">
      <c r="A15" s="349" t="n">
        <v>436600</v>
      </c>
      <c r="B15" s="329" t="inlineStr">
        <is>
          <t>Jeans Clásico cintura Recto, bolsillo ovalado, CAFÉ</t>
        </is>
      </c>
      <c r="C15" s="110" t="inlineStr">
        <is>
          <t>Cintura</t>
        </is>
      </c>
      <c r="D15" s="114" t="inlineStr">
        <is>
          <t>Recto</t>
        </is>
      </c>
      <c r="E15" s="513" t="n">
        <v>25990</v>
      </c>
    </row>
    <row r="16" ht="13.8" customHeight="1">
      <c r="A16" s="349" t="n">
        <v>436600</v>
      </c>
      <c r="B16" s="329" t="inlineStr">
        <is>
          <t>Jeans Clásico cintura Recto, bolsillo ovalado, BEIGE</t>
        </is>
      </c>
      <c r="C16" s="110" t="inlineStr">
        <is>
          <t>Cintura</t>
        </is>
      </c>
      <c r="D16" s="114" t="inlineStr">
        <is>
          <t>Recto</t>
        </is>
      </c>
      <c r="E16" s="513" t="n">
        <v>25990</v>
      </c>
    </row>
    <row r="17" ht="13.8" customHeight="1">
      <c r="A17" s="349" t="n">
        <v>436600</v>
      </c>
      <c r="B17" s="329" t="inlineStr">
        <is>
          <t>Jeans Clásico cintura Recto, bolsillo ovalado, ÓCRE</t>
        </is>
      </c>
      <c r="C17" s="110" t="inlineStr">
        <is>
          <t>Cintura</t>
        </is>
      </c>
      <c r="D17" s="114" t="inlineStr">
        <is>
          <t>Recto</t>
        </is>
      </c>
      <c r="E17" s="513" t="n">
        <v>25990</v>
      </c>
    </row>
    <row r="18" ht="13.8" customHeight="1">
      <c r="A18" s="349" t="n">
        <v>436600</v>
      </c>
      <c r="B18" s="329" t="inlineStr">
        <is>
          <t>Jeans Clásico cintura Recto, bolsillo ovalado, VERDE OLIVA</t>
        </is>
      </c>
      <c r="C18" s="110" t="inlineStr">
        <is>
          <t>Cintura</t>
        </is>
      </c>
      <c r="D18" s="114" t="inlineStr">
        <is>
          <t>Recto</t>
        </is>
      </c>
      <c r="E18" s="513" t="n">
        <v>25990</v>
      </c>
    </row>
    <row r="19" ht="13.8" customHeight="1">
      <c r="A19" s="349" t="n">
        <v>436600</v>
      </c>
      <c r="B19" s="329" t="inlineStr">
        <is>
          <t>Jeans Clásico cintura Recto, bolsillo ovalado, BURDEO</t>
        </is>
      </c>
      <c r="C19" s="110" t="inlineStr">
        <is>
          <t>Cintura</t>
        </is>
      </c>
      <c r="D19" s="114" t="inlineStr">
        <is>
          <t>Recto</t>
        </is>
      </c>
      <c r="E19" s="513" t="n">
        <v>25990</v>
      </c>
    </row>
    <row r="20" ht="13.8" customHeight="1">
      <c r="A20" s="349" t="n">
        <v>436600</v>
      </c>
      <c r="B20" s="329" t="inlineStr">
        <is>
          <t>Jeans Clásico cintura Recto, bolsillo ovalado</t>
        </is>
      </c>
      <c r="C20" s="110" t="inlineStr">
        <is>
          <t>Cintura</t>
        </is>
      </c>
      <c r="D20" s="114" t="inlineStr">
        <is>
          <t>Recto</t>
        </is>
      </c>
      <c r="E20" s="513" t="n">
        <v>25990</v>
      </c>
    </row>
  </sheetData>
  <pageMargins left="0.7086614173228347" right="0.7086614173228347" top="0.7480314960629921" bottom="0.7480314960629921" header="0.3149606299212598" footer="0.3149606299212598"/>
  <pageSetup orientation="landscape" scale="87" horizontalDpi="360" verticalDpi="360"/>
</worksheet>
</file>

<file path=xl/worksheets/sheet8.xml><?xml version="1.0" encoding="utf-8"?>
<worksheet xmlns="http://schemas.openxmlformats.org/spreadsheetml/2006/main">
  <sheetPr codeName="Hoja3">
    <outlinePr summaryBelow="1" summaryRight="1"/>
    <pageSetUpPr/>
  </sheetPr>
  <dimension ref="A1:AC166"/>
  <sheetViews>
    <sheetView topLeftCell="T1" workbookViewId="0">
      <selection activeCell="X4" sqref="X4"/>
    </sheetView>
  </sheetViews>
  <sheetFormatPr baseColWidth="10" defaultColWidth="11.44140625" defaultRowHeight="13.8"/>
  <cols>
    <col width="13.5546875" customWidth="1" style="73" min="1" max="1"/>
    <col width="10" bestFit="1" customWidth="1" style="73" min="2" max="2"/>
    <col width="50.5546875" customWidth="1" style="21" min="3" max="3"/>
    <col width="21.5546875" customWidth="1" style="17" min="4" max="4"/>
    <col width="32.6640625" customWidth="1" style="19" min="5" max="5"/>
    <col width="26" bestFit="1" customWidth="1" style="17" min="6" max="6"/>
    <col width="18.88671875" bestFit="1" customWidth="1" style="17" min="7" max="7"/>
    <col width="50.5546875" bestFit="1" customWidth="1" style="73" min="8" max="8"/>
    <col width="33" bestFit="1" customWidth="1" style="20" min="9" max="9"/>
    <col width="25.109375" bestFit="1" customWidth="1" style="17" min="10" max="10"/>
    <col width="20.33203125" customWidth="1" style="17" min="11" max="11"/>
    <col width="9" customWidth="1" style="17" min="12" max="12"/>
    <col width="11.88671875" customWidth="1" style="17" min="13" max="13"/>
    <col width="18.88671875" customWidth="1" style="17" min="14" max="14"/>
    <col width="12.44140625" customWidth="1" style="20" min="15" max="15"/>
    <col width="9.109375" bestFit="1" customWidth="1" style="17" min="16" max="16"/>
    <col width="32.88671875" customWidth="1" style="17" min="17" max="17"/>
    <col width="21.44140625" customWidth="1" style="17" min="18" max="18"/>
    <col width="28.5546875" customWidth="1" style="17" min="19" max="19"/>
    <col width="23.33203125" customWidth="1" style="17" min="20" max="20"/>
    <col width="18.5546875" customWidth="1" style="73" min="21" max="21"/>
    <col width="70.5546875" customWidth="1" style="73" min="22" max="22"/>
    <col width="11.44140625" customWidth="1" style="18" min="23" max="23"/>
    <col width="11.44140625" customWidth="1" style="23" min="24" max="26"/>
    <col width="11.44140625" customWidth="1" style="91" min="27" max="27"/>
    <col width="11.44140625" customWidth="1" style="521" min="28" max="28"/>
    <col width="13.44140625" customWidth="1" style="100" min="29" max="29"/>
    <col width="11.44140625" customWidth="1" style="18" min="30" max="16384"/>
  </cols>
  <sheetData>
    <row r="1" ht="14.4" customFormat="1" customHeight="1" s="88">
      <c r="A1" s="105" t="n">
        <v>1</v>
      </c>
      <c r="B1" s="86" t="n">
        <v>1</v>
      </c>
      <c r="C1" s="87" t="n">
        <v>2</v>
      </c>
      <c r="D1" s="86" t="n">
        <v>3</v>
      </c>
      <c r="E1" s="87" t="n">
        <v>4</v>
      </c>
      <c r="F1" s="86" t="n">
        <v>5</v>
      </c>
      <c r="G1" s="87" t="n">
        <v>6</v>
      </c>
      <c r="H1" s="86" t="n">
        <v>7</v>
      </c>
      <c r="I1" s="87" t="n">
        <v>8</v>
      </c>
      <c r="J1" s="86" t="n">
        <v>9</v>
      </c>
      <c r="K1" s="87" t="n">
        <v>10</v>
      </c>
      <c r="L1" s="86" t="n">
        <v>11</v>
      </c>
      <c r="M1" s="87" t="n">
        <v>12</v>
      </c>
      <c r="N1" s="86" t="n">
        <v>13</v>
      </c>
      <c r="O1" s="87" t="n">
        <v>14</v>
      </c>
      <c r="P1" s="86" t="n">
        <v>15</v>
      </c>
      <c r="Q1" s="87" t="n">
        <v>16</v>
      </c>
      <c r="R1" s="86" t="n">
        <v>17</v>
      </c>
      <c r="S1" s="87" t="n">
        <v>18</v>
      </c>
      <c r="T1" s="86" t="n">
        <v>19</v>
      </c>
      <c r="U1" s="87" t="n">
        <v>20</v>
      </c>
      <c r="V1" s="86" t="n">
        <v>21</v>
      </c>
      <c r="W1" s="87" t="n">
        <v>22</v>
      </c>
      <c r="X1" s="86" t="n">
        <v>23</v>
      </c>
      <c r="Y1" s="87" t="n">
        <v>24</v>
      </c>
      <c r="Z1" s="86" t="n">
        <v>25</v>
      </c>
      <c r="AA1" s="94" t="n">
        <v>26</v>
      </c>
      <c r="AB1" s="104" t="n">
        <v>27</v>
      </c>
      <c r="AC1" s="99" t="n">
        <v>28</v>
      </c>
    </row>
    <row r="2">
      <c r="C2" s="19" t="n"/>
      <c r="I2" s="17" t="n"/>
      <c r="O2" s="17" t="n"/>
    </row>
    <row r="3" ht="18" customFormat="1" customHeight="1" s="19">
      <c r="A3" s="81" t="inlineStr">
        <is>
          <t>RUT</t>
        </is>
      </c>
      <c r="B3" s="81" t="inlineStr">
        <is>
          <t>RUT2</t>
        </is>
      </c>
      <c r="C3" s="79" t="inlineStr">
        <is>
          <t>Razon Social</t>
        </is>
      </c>
      <c r="D3" s="79" t="inlineStr">
        <is>
          <t>Ciudad</t>
        </is>
      </c>
      <c r="E3" s="79" t="inlineStr">
        <is>
          <t>Direccion</t>
        </is>
      </c>
      <c r="F3" s="79" t="inlineStr">
        <is>
          <t>Fono</t>
        </is>
      </c>
      <c r="G3" s="79" t="inlineStr">
        <is>
          <t>Vendedor</t>
        </is>
      </c>
      <c r="H3" s="80" t="inlineStr">
        <is>
          <t>Correo</t>
        </is>
      </c>
      <c r="I3" s="79" t="inlineStr">
        <is>
          <t>WWW</t>
        </is>
      </c>
      <c r="J3" s="79" t="inlineStr">
        <is>
          <t>Contacto</t>
        </is>
      </c>
      <c r="K3" s="79" t="inlineStr">
        <is>
          <t>Cargo</t>
        </is>
      </c>
      <c r="L3" s="79" t="inlineStr">
        <is>
          <t>GRUPO</t>
        </is>
      </c>
      <c r="M3" s="79" t="inlineStr">
        <is>
          <t>Credito</t>
        </is>
      </c>
      <c r="N3" s="79" t="inlineStr">
        <is>
          <t>Transporte</t>
        </is>
      </c>
      <c r="O3" s="79" t="inlineStr">
        <is>
          <t>BLOQUEADO</t>
        </is>
      </c>
      <c r="P3" s="79" t="inlineStr">
        <is>
          <t>Dcto</t>
        </is>
      </c>
      <c r="Q3" s="79" t="inlineStr">
        <is>
          <t>CONDICION DE PAGO</t>
        </is>
      </c>
      <c r="R3" s="79" t="inlineStr">
        <is>
          <t>CELULAR</t>
        </is>
      </c>
      <c r="S3" s="79" t="inlineStr">
        <is>
          <t>GIRO</t>
        </is>
      </c>
      <c r="T3" s="79" t="inlineStr">
        <is>
          <t>NOMBRE DE TIENDA</t>
        </is>
      </c>
      <c r="U3" s="79" t="inlineStr">
        <is>
          <t>COMUNA</t>
        </is>
      </c>
      <c r="V3" s="79" t="inlineStr">
        <is>
          <t>Observaciones</t>
        </is>
      </c>
      <c r="W3" s="83" t="inlineStr">
        <is>
          <t>Ped_anterior</t>
        </is>
      </c>
      <c r="X3" s="84" t="inlineStr">
        <is>
          <t>Cantidad</t>
        </is>
      </c>
      <c r="Y3" s="84" t="inlineStr">
        <is>
          <t>Despacho</t>
        </is>
      </c>
      <c r="Z3" s="83" t="inlineStr">
        <is>
          <t>Saldo</t>
        </is>
      </c>
      <c r="AA3" s="90" t="inlineStr">
        <is>
          <t>% Despacho</t>
        </is>
      </c>
      <c r="AB3" s="522" t="inlineStr">
        <is>
          <t>Valor</t>
        </is>
      </c>
      <c r="AC3" s="103" t="inlineStr">
        <is>
          <t>Meta Cole-38</t>
        </is>
      </c>
    </row>
    <row r="4" ht="18" customFormat="1" customHeight="1" s="57">
      <c r="A4" s="67" t="inlineStr">
        <is>
          <t>4.878.758-4</t>
        </is>
      </c>
      <c r="B4" s="67" t="n">
        <v>48787584</v>
      </c>
      <c r="C4" s="61" t="inlineStr">
        <is>
          <t>ROBERTO KOBUS PEMSO</t>
        </is>
      </c>
      <c r="D4" s="62" t="inlineStr">
        <is>
          <t xml:space="preserve">ANCUD </t>
        </is>
      </c>
      <c r="E4" s="63" t="inlineStr">
        <is>
          <t>PUDETO 143-145</t>
        </is>
      </c>
      <c r="F4" s="62" t="n">
        <v>998269854</v>
      </c>
      <c r="G4" s="62" t="inlineStr">
        <is>
          <t>PATRICIO CUEVAS</t>
        </is>
      </c>
      <c r="H4" s="67" t="inlineStr">
        <is>
          <t xml:space="preserve">tiendasmachos@gmail.com </t>
        </is>
      </c>
      <c r="I4" s="64" t="inlineStr">
        <is>
          <t xml:space="preserve">MACHOS BOUTIQUE@SURNET.CL  </t>
        </is>
      </c>
      <c r="J4" s="62" t="inlineStr">
        <is>
          <t xml:space="preserve">JENIFER PAGOS </t>
        </is>
      </c>
      <c r="K4" s="62" t="inlineStr">
        <is>
          <t>  </t>
        </is>
      </c>
      <c r="L4" s="62" t="n">
        <v>4</v>
      </c>
      <c r="M4" s="62" t="n">
        <v>0</v>
      </c>
      <c r="N4" s="62" t="inlineStr">
        <is>
          <t>VARMONTT</t>
        </is>
      </c>
      <c r="O4" s="64" t="n"/>
      <c r="P4" s="62" t="n"/>
      <c r="Q4" s="62" t="inlineStr">
        <is>
          <t>CREDITO 30 Y 60</t>
        </is>
      </c>
      <c r="R4" s="62" t="n"/>
      <c r="S4" s="62" t="inlineStr">
        <is>
          <t>GRANDES TIENDAS</t>
        </is>
      </c>
      <c r="T4" s="62" t="inlineStr">
        <is>
          <t>MACHOS</t>
        </is>
      </c>
      <c r="U4" s="67" t="inlineStr">
        <is>
          <t>ANCUD</t>
        </is>
      </c>
      <c r="V4" s="67" t="inlineStr">
        <is>
          <t xml:space="preserve"> VARMONTT                                                                                 </t>
        </is>
      </c>
      <c r="W4" s="82" t="n"/>
      <c r="X4" s="89" t="n">
        <v>487</v>
      </c>
      <c r="Y4" s="89" t="n">
        <v>432</v>
      </c>
      <c r="Z4" s="89" t="n">
        <v>55</v>
      </c>
      <c r="AA4" s="92" t="n">
        <v>0.8870636550308009</v>
      </c>
      <c r="AB4" s="523" t="n">
        <v>12047130</v>
      </c>
      <c r="AC4" s="101" t="n">
        <v>781.9999999999999</v>
      </c>
    </row>
    <row r="5" ht="18" customFormat="1" customHeight="1" s="57">
      <c r="A5" s="67" t="inlineStr">
        <is>
          <t>5.001.562-9</t>
        </is>
      </c>
      <c r="B5" s="67" t="n">
        <v>50015629</v>
      </c>
      <c r="C5" s="61" t="inlineStr">
        <is>
          <t>INES VARGAS PINO</t>
        </is>
      </c>
      <c r="D5" s="62" t="inlineStr">
        <is>
          <t xml:space="preserve">COPIAPO  </t>
        </is>
      </c>
      <c r="E5" s="63" t="inlineStr">
        <is>
          <t>ATACAMA 461-A</t>
        </is>
      </c>
      <c r="F5" s="62" t="inlineStr">
        <is>
          <t>52-213939</t>
        </is>
      </c>
      <c r="G5" s="62" t="inlineStr">
        <is>
          <t>HECTOR CAFFIERO</t>
        </is>
      </c>
      <c r="H5" s="67" t="n"/>
      <c r="I5" s="64" t="n"/>
      <c r="J5" s="62" t="inlineStr">
        <is>
          <t>INES VARGAS</t>
        </is>
      </c>
      <c r="K5" s="62" t="inlineStr">
        <is>
          <t>  </t>
        </is>
      </c>
      <c r="L5" s="62" t="n">
        <v>3</v>
      </c>
      <c r="M5" s="62" t="n">
        <v>0</v>
      </c>
      <c r="N5" s="62" t="inlineStr">
        <is>
          <t>SER VALL</t>
        </is>
      </c>
      <c r="O5" s="64" t="n"/>
      <c r="P5" s="75" t="n">
        <v>0.05</v>
      </c>
      <c r="Q5" s="62" t="inlineStr">
        <is>
          <t>TRANSF. CONTRA FACTURA</t>
        </is>
      </c>
      <c r="R5" s="62" t="inlineStr">
        <is>
          <t>8-8637797</t>
        </is>
      </c>
      <c r="S5" s="62" t="inlineStr">
        <is>
          <t>TIENDA DE VESTIR</t>
        </is>
      </c>
      <c r="T5" s="62" t="inlineStr">
        <is>
          <t>BOUTIQUE GEMINIS</t>
        </is>
      </c>
      <c r="U5" s="67" t="inlineStr">
        <is>
          <t>COPIAPO</t>
        </is>
      </c>
      <c r="V5" s="67" t="n"/>
      <c r="W5" s="65" t="n"/>
      <c r="X5" s="89" t="n">
        <v>0</v>
      </c>
      <c r="Y5" s="66" t="n">
        <v>0</v>
      </c>
      <c r="Z5" s="66" t="n">
        <v>0</v>
      </c>
      <c r="AA5" s="93" t="n">
        <v>0</v>
      </c>
      <c r="AB5" s="524" t="n">
        <v>0</v>
      </c>
      <c r="AC5" s="102" t="n">
        <v>0</v>
      </c>
    </row>
    <row r="6" ht="18" customFormat="1" customHeight="1" s="57">
      <c r="A6" s="67" t="inlineStr">
        <is>
          <t>5.384.900-8</t>
        </is>
      </c>
      <c r="B6" s="67" t="n">
        <v>53849008</v>
      </c>
      <c r="C6" s="61" t="inlineStr">
        <is>
          <t>ELIANA RIQUELME R.</t>
        </is>
      </c>
      <c r="D6" s="62" t="inlineStr">
        <is>
          <t>FUTRONO</t>
        </is>
      </c>
      <c r="E6" s="63" t="inlineStr">
        <is>
          <t>BALMACEDA 249</t>
        </is>
      </c>
      <c r="F6" s="62" t="n">
        <v>966322618</v>
      </c>
      <c r="G6" s="62" t="inlineStr">
        <is>
          <t>PATRICIO CUEVAS</t>
        </is>
      </c>
      <c r="H6" s="67" t="n"/>
      <c r="I6" s="64" t="n"/>
      <c r="J6" s="62" t="inlineStr">
        <is>
          <t>ELIANA RIQUELME</t>
        </is>
      </c>
      <c r="K6" s="62" t="inlineStr">
        <is>
          <t>  </t>
        </is>
      </c>
      <c r="L6" s="62" t="n">
        <v>4</v>
      </c>
      <c r="M6" s="62" t="n">
        <v>0</v>
      </c>
      <c r="N6" s="62" t="inlineStr">
        <is>
          <t>TUR BUS</t>
        </is>
      </c>
      <c r="O6" s="64" t="n"/>
      <c r="P6" s="62" t="n"/>
      <c r="Q6" s="62" t="inlineStr">
        <is>
          <t>CREDITO 30 Y 60</t>
        </is>
      </c>
      <c r="R6" s="62" t="n"/>
      <c r="S6" s="62" t="inlineStr">
        <is>
          <t>VENTAS</t>
        </is>
      </c>
      <c r="T6" s="62" t="inlineStr">
        <is>
          <t>COSAS BOUTIQUE</t>
        </is>
      </c>
      <c r="U6" s="67" t="inlineStr">
        <is>
          <t>FUTRONO</t>
        </is>
      </c>
      <c r="V6" s="67" t="n"/>
      <c r="W6" s="65" t="n"/>
      <c r="X6" s="89" t="n">
        <v>0</v>
      </c>
      <c r="Y6" s="66" t="n">
        <v>0</v>
      </c>
      <c r="Z6" s="66" t="n">
        <v>0</v>
      </c>
      <c r="AA6" s="93" t="n">
        <v>0</v>
      </c>
      <c r="AB6" s="524" t="n">
        <v>0</v>
      </c>
      <c r="AC6" s="102" t="n">
        <v>0</v>
      </c>
    </row>
    <row r="7" ht="18" customFormat="1" customHeight="1" s="57">
      <c r="A7" s="67" t="inlineStr">
        <is>
          <t>5.913.365-9</t>
        </is>
      </c>
      <c r="B7" s="67" t="n">
        <v>59133659</v>
      </c>
      <c r="C7" s="61" t="inlineStr">
        <is>
          <t>ANA MARIA MANFREDI CARRASCO</t>
        </is>
      </c>
      <c r="D7" s="62" t="inlineStr">
        <is>
          <t>OVALLE</t>
        </is>
      </c>
      <c r="E7" s="63" t="inlineStr">
        <is>
          <t>VICUÑA MACKENNA 287</t>
        </is>
      </c>
      <c r="F7" s="62" t="inlineStr">
        <is>
          <t xml:space="preserve">053-622626 </t>
        </is>
      </c>
      <c r="G7" s="62" t="inlineStr">
        <is>
          <t>HECTOR CAFFIERO</t>
        </is>
      </c>
      <c r="H7" s="67" t="inlineStr">
        <is>
          <t xml:space="preserve">manfredi@hotmail.com </t>
        </is>
      </c>
      <c r="I7" s="64" t="n"/>
      <c r="J7" s="62" t="inlineStr">
        <is>
          <t xml:space="preserve">DANIELA O ANA MARIA </t>
        </is>
      </c>
      <c r="K7" s="62" t="inlineStr">
        <is>
          <t>DUEÑO</t>
        </is>
      </c>
      <c r="L7" s="62" t="n">
        <v>3</v>
      </c>
      <c r="M7" s="62" t="n">
        <v>0</v>
      </c>
      <c r="N7" s="62" t="inlineStr">
        <is>
          <t xml:space="preserve">CHILE LINDO </t>
        </is>
      </c>
      <c r="O7" s="64" t="n"/>
      <c r="P7" s="62" t="n"/>
      <c r="Q7" s="62" t="inlineStr">
        <is>
          <t xml:space="preserve">CREDITO 30 Y 60 </t>
        </is>
      </c>
      <c r="R7" s="62" t="n"/>
      <c r="S7" s="62" t="inlineStr">
        <is>
          <t xml:space="preserve">VENTAS AL POR MENOR </t>
        </is>
      </c>
      <c r="T7" s="62" t="inlineStr">
        <is>
          <t>BOUTIQUE PARA TI</t>
        </is>
      </c>
      <c r="U7" s="67">
        <f>D7</f>
        <v/>
      </c>
      <c r="V7" s="67" t="n"/>
      <c r="W7" s="65" t="n"/>
      <c r="X7" s="89" t="n">
        <v>182</v>
      </c>
      <c r="Y7" s="66" t="n">
        <v>116</v>
      </c>
      <c r="Z7" s="66" t="n">
        <v>66</v>
      </c>
      <c r="AA7" s="93" t="n">
        <v>0.6373626373626373</v>
      </c>
      <c r="AB7" s="524" t="n">
        <v>4477180</v>
      </c>
      <c r="AC7" s="102" t="n">
        <v>186.3</v>
      </c>
    </row>
    <row r="8" ht="18" customFormat="1" customHeight="1" s="57">
      <c r="A8" s="67" t="inlineStr">
        <is>
          <t>6.031.123-4</t>
        </is>
      </c>
      <c r="B8" s="67" t="n">
        <v>60311234</v>
      </c>
      <c r="C8" s="61" t="inlineStr">
        <is>
          <t>FABIOLA BENAVENTE MEZA</t>
        </is>
      </c>
      <c r="D8" s="62" t="inlineStr">
        <is>
          <t>PARRAL</t>
        </is>
      </c>
      <c r="E8" s="63" t="inlineStr">
        <is>
          <t>ANIBAL PINTO 590</t>
        </is>
      </c>
      <c r="F8" s="62" t="n">
        <v>961895384</v>
      </c>
      <c r="G8" s="62" t="inlineStr">
        <is>
          <t>CARLOS CUEVAS</t>
        </is>
      </c>
      <c r="H8" s="67" t="inlineStr">
        <is>
          <t>tiendaelegance@gmail.com</t>
        </is>
      </c>
      <c r="I8" s="64" t="n"/>
      <c r="J8" s="62" t="inlineStr">
        <is>
          <t>FABIOLA BENAVENTE</t>
        </is>
      </c>
      <c r="K8" s="62" t="inlineStr">
        <is>
          <t>POP DESPACHADO 11/12</t>
        </is>
      </c>
      <c r="L8" s="62" t="n">
        <v>3</v>
      </c>
      <c r="M8" s="62" t="n">
        <v>0</v>
      </c>
      <c r="N8" s="62" t="inlineStr">
        <is>
          <t>VILLA PRAT</t>
        </is>
      </c>
      <c r="O8" s="64" t="n"/>
      <c r="P8" s="62" t="n"/>
      <c r="Q8" s="62" t="inlineStr">
        <is>
          <t>CONTRAFACTURA</t>
        </is>
      </c>
      <c r="R8" s="62" t="n"/>
      <c r="S8" s="62" t="inlineStr">
        <is>
          <t>BOUTIQUE</t>
        </is>
      </c>
      <c r="T8" s="62" t="inlineStr">
        <is>
          <t>ELEGANTE BOUTIQUE</t>
        </is>
      </c>
      <c r="U8" s="67" t="inlineStr">
        <is>
          <t>PARRAL</t>
        </is>
      </c>
      <c r="V8" s="67" t="n"/>
      <c r="W8" s="65" t="n"/>
      <c r="X8" s="89" t="n">
        <v>90</v>
      </c>
      <c r="Y8" s="66" t="n">
        <v>88</v>
      </c>
      <c r="Z8" s="66" t="n">
        <v>2</v>
      </c>
      <c r="AA8" s="93" t="n">
        <v>0.9777777777777777</v>
      </c>
      <c r="AB8" s="524" t="n">
        <v>2223100</v>
      </c>
      <c r="AC8" s="102" t="n">
        <v>51.74999999999999</v>
      </c>
    </row>
    <row r="9" ht="18" customFormat="1" customHeight="1" s="57">
      <c r="A9" s="67" t="inlineStr">
        <is>
          <t>6.331.910-4</t>
        </is>
      </c>
      <c r="B9" s="67" t="n">
        <v>63319104</v>
      </c>
      <c r="C9" s="61" t="inlineStr">
        <is>
          <t>LUIS SOUMASTRE RAMIREZ</t>
        </is>
      </c>
      <c r="D9" s="62" t="inlineStr">
        <is>
          <t xml:space="preserve">ARICA </t>
        </is>
      </c>
      <c r="E9" s="63" t="inlineStr">
        <is>
          <t>21 DE MAYO 454</t>
        </is>
      </c>
      <c r="F9" s="62" t="inlineStr">
        <is>
          <t>058-2232959</t>
        </is>
      </c>
      <c r="G9" s="62" t="inlineStr">
        <is>
          <t>HECTOR CAFFIERO</t>
        </is>
      </c>
      <c r="H9" s="67" t="inlineStr">
        <is>
          <t>lfsr24@hotmail.com</t>
        </is>
      </c>
      <c r="I9" s="64" t="n"/>
      <c r="J9" s="62" t="inlineStr">
        <is>
          <t xml:space="preserve">gloria tapia  </t>
        </is>
      </c>
      <c r="K9" s="62" t="inlineStr">
        <is>
          <t>  </t>
        </is>
      </c>
      <c r="L9" s="62" t="n">
        <v>3</v>
      </c>
      <c r="M9" s="62" t="n">
        <v>0</v>
      </c>
      <c r="N9" s="62" t="inlineStr">
        <is>
          <t>CHACON</t>
        </is>
      </c>
      <c r="O9" s="64" t="n"/>
      <c r="P9" s="62" t="n"/>
      <c r="Q9" s="62" t="inlineStr">
        <is>
          <t xml:space="preserve">CREDITO 30 Y 60 </t>
        </is>
      </c>
      <c r="R9" s="62" t="n"/>
      <c r="S9" s="62" t="inlineStr">
        <is>
          <t xml:space="preserve">VENTAS AL POR MENOR </t>
        </is>
      </c>
      <c r="T9" s="62" t="n"/>
      <c r="U9" s="67" t="inlineStr">
        <is>
          <t>ARICA</t>
        </is>
      </c>
      <c r="V9" s="67" t="n"/>
      <c r="W9" s="65" t="n"/>
      <c r="X9" s="89" t="n">
        <v>0</v>
      </c>
      <c r="Y9" s="66" t="n">
        <v>0</v>
      </c>
      <c r="Z9" s="66" t="n">
        <v>0</v>
      </c>
      <c r="AA9" s="93" t="n">
        <v>0</v>
      </c>
      <c r="AB9" s="524" t="n">
        <v>0</v>
      </c>
      <c r="AC9" s="102" t="n">
        <v>26.45</v>
      </c>
    </row>
    <row r="10" ht="18" customFormat="1" customHeight="1" s="57">
      <c r="A10" s="67" t="inlineStr">
        <is>
          <t>6.589.904-3</t>
        </is>
      </c>
      <c r="B10" s="67" t="n">
        <v>65899043</v>
      </c>
      <c r="C10" s="61" t="inlineStr">
        <is>
          <t>ANITA BERTA GADICKE</t>
        </is>
      </c>
      <c r="D10" s="62" t="inlineStr">
        <is>
          <t>OSORNO</t>
        </is>
      </c>
      <c r="E10" s="63" t="inlineStr">
        <is>
          <t>OHIGGINS 534</t>
        </is>
      </c>
      <c r="F10" s="62" t="n">
        <v>985067217</v>
      </c>
      <c r="G10" s="62" t="inlineStr">
        <is>
          <t>PATRICIO CUEVAS</t>
        </is>
      </c>
      <c r="H10" s="67" t="inlineStr">
        <is>
          <t xml:space="preserve">anitagadicke@gmail.com  </t>
        </is>
      </c>
      <c r="I10" s="64" t="n"/>
      <c r="J10" s="62" t="inlineStr">
        <is>
          <t xml:space="preserve">ANITA GADICKE </t>
        </is>
      </c>
      <c r="K10" s="62" t="n"/>
      <c r="L10" s="62" t="n">
        <v>4</v>
      </c>
      <c r="M10" s="62" t="n">
        <v>0</v>
      </c>
      <c r="N10" s="62" t="inlineStr">
        <is>
          <t>CIDHER</t>
        </is>
      </c>
      <c r="O10" s="64" t="n"/>
      <c r="P10" s="62" t="n"/>
      <c r="Q10" s="62" t="inlineStr">
        <is>
          <t>CREDITO 30 Y 60</t>
        </is>
      </c>
      <c r="R10" s="62" t="n"/>
      <c r="S10" s="62" t="inlineStr">
        <is>
          <t>BOUTIQUE</t>
        </is>
      </c>
      <c r="T10" s="62" t="inlineStr">
        <is>
          <t>ALBANY SPORT</t>
        </is>
      </c>
      <c r="U10" s="67" t="inlineStr">
        <is>
          <t>OSORNO</t>
        </is>
      </c>
      <c r="V10" s="67" t="n"/>
      <c r="W10" s="65" t="n"/>
      <c r="X10" s="89" t="n">
        <v>0</v>
      </c>
      <c r="Y10" s="66" t="n">
        <v>0</v>
      </c>
      <c r="Z10" s="66" t="n">
        <v>0</v>
      </c>
      <c r="AA10" s="93" t="n">
        <v>0</v>
      </c>
      <c r="AB10" s="524" t="n">
        <v>0</v>
      </c>
      <c r="AC10" s="102" t="n">
        <v>0</v>
      </c>
    </row>
    <row r="11" ht="18" customFormat="1" customHeight="1" s="57">
      <c r="A11" s="67" t="inlineStr">
        <is>
          <t>6.775.324-0</t>
        </is>
      </c>
      <c r="B11" s="67" t="n">
        <v>67753240</v>
      </c>
      <c r="C11" s="61" t="inlineStr">
        <is>
          <t>MARIA DE LOS ANGELES DIAZ BELLIDO</t>
        </is>
      </c>
      <c r="D11" s="62" t="inlineStr">
        <is>
          <t xml:space="preserve">VILLA ALEMANA  </t>
        </is>
      </c>
      <c r="E11" s="63" t="inlineStr">
        <is>
          <t>BUENOS AIRE 845</t>
        </is>
      </c>
      <c r="F11" s="62" t="inlineStr">
        <is>
          <t xml:space="preserve">32-2951011 </t>
        </is>
      </c>
      <c r="G11" s="62" t="inlineStr">
        <is>
          <t>PATRICIO CUEVAS</t>
        </is>
      </c>
      <c r="H11" s="67" t="inlineStr">
        <is>
          <t xml:space="preserve">balaustros2@hotmail.com </t>
        </is>
      </c>
      <c r="I11" s="64" t="inlineStr">
        <is>
          <t>BALASUTROSVILLAALEMANA@GMAIL.C</t>
        </is>
      </c>
      <c r="J11" s="62" t="inlineStr">
        <is>
          <t>MARIA DE LOS ANGELES</t>
        </is>
      </c>
      <c r="K11" s="62" t="n"/>
      <c r="L11" s="62" t="n">
        <v>4</v>
      </c>
      <c r="M11" s="62" t="n"/>
      <c r="N11" s="62" t="inlineStr">
        <is>
          <t>ABC</t>
        </is>
      </c>
      <c r="O11" s="64" t="n"/>
      <c r="P11" s="62" t="n"/>
      <c r="Q11" s="62" t="inlineStr">
        <is>
          <t>CREDITO 30 Y 60</t>
        </is>
      </c>
      <c r="R11" s="62" t="n"/>
      <c r="S11" s="62" t="inlineStr">
        <is>
          <t>BOUTIQUE</t>
        </is>
      </c>
      <c r="T11" s="62" t="inlineStr">
        <is>
          <t>BALAUSTROS BOUTIQUE</t>
        </is>
      </c>
      <c r="U11" s="67" t="inlineStr">
        <is>
          <t>VILLA ALEMANA</t>
        </is>
      </c>
      <c r="V11" s="67" t="n"/>
      <c r="W11" s="65" t="n"/>
      <c r="X11" s="89" t="n">
        <v>0</v>
      </c>
      <c r="Y11" s="66" t="n">
        <v>0</v>
      </c>
      <c r="Z11" s="66" t="n">
        <v>0</v>
      </c>
      <c r="AA11" s="93" t="n">
        <v>0</v>
      </c>
      <c r="AB11" s="524" t="n">
        <v>0</v>
      </c>
      <c r="AC11" s="102" t="n">
        <v>0</v>
      </c>
    </row>
    <row r="12" ht="18" customFormat="1" customHeight="1" s="57">
      <c r="A12" s="67" t="inlineStr">
        <is>
          <t>6.799.967-3</t>
        </is>
      </c>
      <c r="B12" s="67" t="n">
        <v>67999673</v>
      </c>
      <c r="C12" s="61" t="inlineStr">
        <is>
          <t>ANA MARIA SALVATIERRA TAPIA</t>
        </is>
      </c>
      <c r="D12" s="62" t="inlineStr">
        <is>
          <t xml:space="preserve">CABILDO  </t>
        </is>
      </c>
      <c r="E12" s="63" t="inlineStr">
        <is>
          <t>HUMERES 727</t>
        </is>
      </c>
      <c r="F12" s="62" t="n">
        <v>91286053</v>
      </c>
      <c r="G12" s="62" t="inlineStr">
        <is>
          <t>CARLOS CUEVAS</t>
        </is>
      </c>
      <c r="H12" s="67" t="inlineStr">
        <is>
          <t xml:space="preserve">anisalta@hotmail.com </t>
        </is>
      </c>
      <c r="I12" s="64" t="n"/>
      <c r="J12" s="62" t="inlineStr">
        <is>
          <t>ANA MARIA SALVATIERR</t>
        </is>
      </c>
      <c r="K12" s="62" t="n"/>
      <c r="L12" s="62" t="n">
        <v>3</v>
      </c>
      <c r="M12" s="62" t="n">
        <v>0</v>
      </c>
      <c r="N12" s="62" t="inlineStr">
        <is>
          <t>TUR BUS</t>
        </is>
      </c>
      <c r="O12" s="64" t="n"/>
      <c r="P12" s="62" t="n"/>
      <c r="Q12" s="62" t="inlineStr">
        <is>
          <t>CREDITO 30 Y 60</t>
        </is>
      </c>
      <c r="R12" s="62" t="n"/>
      <c r="S12" s="62" t="inlineStr">
        <is>
          <t>BOUTIQUE</t>
        </is>
      </c>
      <c r="T12" s="62" t="inlineStr">
        <is>
          <t>BOUTIQUE ANITA</t>
        </is>
      </c>
      <c r="U12" s="67" t="inlineStr">
        <is>
          <t>CABILDO</t>
        </is>
      </c>
      <c r="V12" s="67" t="n"/>
      <c r="W12" s="65" t="n"/>
      <c r="X12" s="89" t="n">
        <v>180</v>
      </c>
      <c r="Y12" s="66" t="n">
        <v>176</v>
      </c>
      <c r="Z12" s="66" t="n">
        <v>4</v>
      </c>
      <c r="AA12" s="93" t="n">
        <v>0.9777777777777777</v>
      </c>
      <c r="AB12" s="524" t="n">
        <v>4426200</v>
      </c>
      <c r="AC12" s="102" t="n">
        <v>216.2</v>
      </c>
    </row>
    <row r="13" ht="18" customFormat="1" customHeight="1" s="57">
      <c r="A13" s="67" t="inlineStr">
        <is>
          <t>76.965.431-3</t>
        </is>
      </c>
      <c r="B13" s="67" t="n">
        <v>769654313</v>
      </c>
      <c r="C13" s="61" t="inlineStr">
        <is>
          <t>OPALO VESTUARIO</t>
        </is>
      </c>
      <c r="D13" s="62" t="inlineStr">
        <is>
          <t xml:space="preserve">CONCEPCION  </t>
        </is>
      </c>
      <c r="E13" s="63" t="inlineStr">
        <is>
          <t>BARROS ARANA 815 LOCAL 14</t>
        </is>
      </c>
      <c r="F13" s="62" t="n">
        <v>991959818</v>
      </c>
      <c r="G13" s="62" t="inlineStr">
        <is>
          <t>PATRICIO CUEVAS</t>
        </is>
      </c>
      <c r="H13" s="67" t="inlineStr">
        <is>
          <t xml:space="preserve">mayobenites@hotmail.com </t>
        </is>
      </c>
      <c r="I13" s="64" t="n"/>
      <c r="J13" s="62" t="inlineStr">
        <is>
          <t xml:space="preserve">HILIA CONCHA  </t>
        </is>
      </c>
      <c r="K13" s="62" t="inlineStr">
        <is>
          <t>DUEÑA</t>
        </is>
      </c>
      <c r="L13" s="62" t="n">
        <v>1</v>
      </c>
      <c r="M13" s="62" t="n">
        <v>0</v>
      </c>
      <c r="N13" s="62" t="inlineStr">
        <is>
          <t>CHEVALIER</t>
        </is>
      </c>
      <c r="O13" s="64" t="n"/>
      <c r="P13" s="75" t="n"/>
      <c r="Q13" s="62" t="inlineStr">
        <is>
          <t>CHEQUE 30 DIAS</t>
        </is>
      </c>
      <c r="R13" s="62" t="n">
        <v>99594046</v>
      </c>
      <c r="S13" s="62" t="inlineStr">
        <is>
          <t>BOUTIQUE</t>
        </is>
      </c>
      <c r="T13" s="62" t="inlineStr">
        <is>
          <t>OPALO BOUTIQUE</t>
        </is>
      </c>
      <c r="U13" s="67" t="inlineStr">
        <is>
          <t>CONCEPCION</t>
        </is>
      </c>
      <c r="V13" s="67" t="inlineStr">
        <is>
          <t xml:space="preserve">HIJA MARJORIE BENITEZ, TRANSPORTE CHEVALIER 13/11                                                   </t>
        </is>
      </c>
      <c r="W13" s="65" t="n"/>
      <c r="X13" s="89" t="n">
        <v>958</v>
      </c>
      <c r="Y13" s="66" t="n">
        <v>678</v>
      </c>
      <c r="Z13" s="66" t="n">
        <v>280</v>
      </c>
      <c r="AA13" s="93" t="n">
        <v>0.7077244258872651</v>
      </c>
      <c r="AB13" s="524" t="n">
        <v>23822420</v>
      </c>
      <c r="AC13" s="102" t="n">
        <v>635.9499999999999</v>
      </c>
    </row>
    <row r="14" ht="18" customFormat="1" customHeight="1" s="57">
      <c r="A14" s="67" t="inlineStr">
        <is>
          <t>7.096.837-1</t>
        </is>
      </c>
      <c r="B14" s="67" t="n">
        <v>70968371</v>
      </c>
      <c r="C14" s="61" t="inlineStr">
        <is>
          <t>GLORIA CECILIA OLIVARES TORRES</t>
        </is>
      </c>
      <c r="D14" s="62" t="inlineStr">
        <is>
          <t xml:space="preserve">CHAÑARAL </t>
        </is>
      </c>
      <c r="E14" s="63" t="inlineStr">
        <is>
          <t>MERINO JARPA 590</t>
        </is>
      </c>
      <c r="F14" s="62" t="inlineStr">
        <is>
          <t>09-98175762</t>
        </is>
      </c>
      <c r="G14" s="62" t="inlineStr">
        <is>
          <t>HECTOR CAFFIERO</t>
        </is>
      </c>
      <c r="H14" s="77" t="inlineStr">
        <is>
          <t xml:space="preserve">g.oltorres91@gmail.com </t>
        </is>
      </c>
      <c r="I14" s="64" t="n"/>
      <c r="J14" s="62" t="inlineStr">
        <is>
          <t xml:space="preserve">DANIEL CEA COMPRA Y </t>
        </is>
      </c>
      <c r="K14" s="62" t="inlineStr">
        <is>
          <t>  </t>
        </is>
      </c>
      <c r="L14" s="62" t="n">
        <v>1</v>
      </c>
      <c r="M14" s="62" t="n">
        <v>0</v>
      </c>
      <c r="N14" s="62" t="inlineStr">
        <is>
          <t>TUR BUS</t>
        </is>
      </c>
      <c r="O14" s="64" t="n"/>
      <c r="P14" s="62" t="n"/>
      <c r="Q14" s="62" t="inlineStr">
        <is>
          <t xml:space="preserve">CREDITO 30 Y 60 </t>
        </is>
      </c>
      <c r="R14" s="62" t="n"/>
      <c r="S14" s="62" t="inlineStr">
        <is>
          <t>TIENDA</t>
        </is>
      </c>
      <c r="T14" s="62" t="inlineStr">
        <is>
          <t>EVEN EZER</t>
        </is>
      </c>
      <c r="U14" s="67" t="inlineStr">
        <is>
          <t>CHAÑARAL</t>
        </is>
      </c>
      <c r="V14" s="67" t="n"/>
      <c r="W14" s="65" t="n"/>
      <c r="X14" s="89" t="n">
        <v>118</v>
      </c>
      <c r="Y14" s="66" t="n">
        <v>105</v>
      </c>
      <c r="Z14" s="66" t="n">
        <v>13</v>
      </c>
      <c r="AA14" s="93" t="n">
        <v>0.8898305084745762</v>
      </c>
      <c r="AB14" s="524" t="n">
        <v>2900820</v>
      </c>
      <c r="AC14" s="102" t="n">
        <v>143.75</v>
      </c>
    </row>
    <row r="15" ht="18" customFormat="1" customHeight="1" s="57">
      <c r="A15" s="67" t="inlineStr">
        <is>
          <t>7.562.033-0</t>
        </is>
      </c>
      <c r="B15" s="67" t="n">
        <v>75620330</v>
      </c>
      <c r="C15" s="61" t="inlineStr">
        <is>
          <t>PATRICIA BARRIA MANCILLA</t>
        </is>
      </c>
      <c r="D15" s="62" t="inlineStr">
        <is>
          <t>PORVENIR</t>
        </is>
      </c>
      <c r="E15" s="63" t="inlineStr">
        <is>
          <t>JOHN WILLIAMS 034</t>
        </is>
      </c>
      <c r="F15" s="62" t="inlineStr">
        <is>
          <t>061-2580171</t>
        </is>
      </c>
      <c r="G15" s="62" t="inlineStr">
        <is>
          <t>SERGIO KRAMARENCO</t>
        </is>
      </c>
      <c r="H15" s="76" t="inlineStr">
        <is>
          <t>patricia.barria@gmail.com</t>
        </is>
      </c>
      <c r="I15" s="64" t="n"/>
      <c r="J15" s="62" t="inlineStr">
        <is>
          <t>PATRICIA BARRIA</t>
        </is>
      </c>
      <c r="K15" s="62" t="n"/>
      <c r="L15" s="62" t="n"/>
      <c r="M15" s="62" t="n"/>
      <c r="N15" s="62" t="inlineStr">
        <is>
          <t>TRANSCARGO</t>
        </is>
      </c>
      <c r="O15" s="64" t="n"/>
      <c r="P15" s="62" t="n"/>
      <c r="Q15" s="62" t="inlineStr">
        <is>
          <t>CREDITO 30 Y 60</t>
        </is>
      </c>
      <c r="R15" s="62" t="n"/>
      <c r="S15" s="62" t="n"/>
      <c r="T15" s="62" t="inlineStr">
        <is>
          <t>ROMY'S</t>
        </is>
      </c>
      <c r="U15" s="67" t="inlineStr">
        <is>
          <t xml:space="preserve">PORVENIR       </t>
        </is>
      </c>
      <c r="V15" s="67" t="n"/>
      <c r="W15" s="65" t="n"/>
      <c r="X15" s="89" t="n">
        <v>0</v>
      </c>
      <c r="Y15" s="66" t="n">
        <v>0</v>
      </c>
      <c r="Z15" s="66" t="n">
        <v>0</v>
      </c>
      <c r="AA15" s="93" t="n">
        <v>0</v>
      </c>
      <c r="AB15" s="524" t="n">
        <v>0</v>
      </c>
      <c r="AC15" s="102" t="n">
        <v>0</v>
      </c>
    </row>
    <row r="16" ht="18" customFormat="1" customHeight="1" s="58">
      <c r="A16" s="67" t="inlineStr">
        <is>
          <t>7.634.829-4</t>
        </is>
      </c>
      <c r="B16" s="67" t="n">
        <v>76348294</v>
      </c>
      <c r="C16" s="61" t="inlineStr">
        <is>
          <t>CARLOS MELLA ALVARADO</t>
        </is>
      </c>
      <c r="D16" s="62" t="inlineStr">
        <is>
          <t>CASTRO</t>
        </is>
      </c>
      <c r="E16" s="63" t="inlineStr">
        <is>
          <t>OHIGGINS 658</t>
        </is>
      </c>
      <c r="F16" s="62" t="inlineStr">
        <is>
          <t>065-2637291</t>
        </is>
      </c>
      <c r="G16" s="62" t="inlineStr">
        <is>
          <t>PATRICIO CUEVAS</t>
        </is>
      </c>
      <c r="H16" s="76" t="inlineStr">
        <is>
          <t>tiendamodafiel@gmail.com</t>
        </is>
      </c>
      <c r="I16" s="64" t="n"/>
      <c r="J16" s="62" t="inlineStr">
        <is>
          <t>SEÑORA SOFIA</t>
        </is>
      </c>
      <c r="K16" s="62" t="n"/>
      <c r="L16" s="62" t="n">
        <v>3</v>
      </c>
      <c r="M16" s="62" t="n"/>
      <c r="N16" s="62" t="inlineStr">
        <is>
          <t>CRUZ DEL SUR</t>
        </is>
      </c>
      <c r="O16" s="64" t="n"/>
      <c r="P16" s="62" t="n">
        <v>0</v>
      </c>
      <c r="Q16" s="62" t="inlineStr">
        <is>
          <t>CONTRAFACTURA</t>
        </is>
      </c>
      <c r="R16" s="62" t="inlineStr">
        <is>
          <t xml:space="preserve">  9-5791119</t>
        </is>
      </c>
      <c r="S16" s="62" t="inlineStr">
        <is>
          <t>TIENDA Y PAQUETERIA</t>
        </is>
      </c>
      <c r="T16" s="62" t="inlineStr">
        <is>
          <t>MODA FIEL</t>
        </is>
      </c>
      <c r="U16" s="67" t="inlineStr">
        <is>
          <t>CASTRO</t>
        </is>
      </c>
      <c r="V16" s="67" t="n"/>
      <c r="W16" s="65" t="n"/>
      <c r="X16" s="89" t="n">
        <v>229</v>
      </c>
      <c r="Y16" s="66" t="n">
        <v>169</v>
      </c>
      <c r="Z16" s="66" t="n">
        <v>60</v>
      </c>
      <c r="AA16" s="93" t="n">
        <v>0.7379912663755459</v>
      </c>
      <c r="AB16" s="524" t="n">
        <v>5766710</v>
      </c>
      <c r="AC16" s="102" t="n">
        <v>248.4</v>
      </c>
    </row>
    <row r="17" ht="18" customFormat="1" customHeight="1" s="58">
      <c r="A17" s="67" t="inlineStr">
        <is>
          <t>7.675.412-8</t>
        </is>
      </c>
      <c r="B17" s="67" t="n">
        <v>76754128</v>
      </c>
      <c r="C17" s="61" t="inlineStr">
        <is>
          <t>IRMA ROMERO CASTRO</t>
        </is>
      </c>
      <c r="D17" s="62" t="inlineStr">
        <is>
          <t xml:space="preserve">CURANILAHUE </t>
        </is>
      </c>
      <c r="E17" s="63" t="inlineStr">
        <is>
          <t>ARTURO PRAT 1384</t>
        </is>
      </c>
      <c r="F17" s="62" t="inlineStr">
        <is>
          <t>041/2691287</t>
        </is>
      </c>
      <c r="G17" s="62" t="inlineStr">
        <is>
          <t>PATRICIO CUEVAS</t>
        </is>
      </c>
      <c r="H17" s="76" t="inlineStr">
        <is>
          <t>irmafranciscaromero@gmail.com</t>
        </is>
      </c>
      <c r="I17" s="64" t="inlineStr">
        <is>
          <t xml:space="preserve">IRMAFRANCISCAROMERO@GMAIL.COM </t>
        </is>
      </c>
      <c r="J17" s="62" t="inlineStr">
        <is>
          <t>IRMA ROMERO</t>
        </is>
      </c>
      <c r="K17" s="62" t="inlineStr">
        <is>
          <t>POP DESPACHADO 12/12</t>
        </is>
      </c>
      <c r="L17" s="62" t="n">
        <v>3</v>
      </c>
      <c r="M17" s="62" t="n">
        <v>0</v>
      </c>
      <c r="N17" s="62" t="inlineStr">
        <is>
          <t>CHEVALIER</t>
        </is>
      </c>
      <c r="O17" s="64" t="n"/>
      <c r="P17" s="62" t="n"/>
      <c r="Q17" s="62" t="inlineStr">
        <is>
          <t>CREDITO 30 Y 60</t>
        </is>
      </c>
      <c r="R17" s="62" t="n"/>
      <c r="S17" s="62" t="inlineStr">
        <is>
          <t>BOUTIQUE</t>
        </is>
      </c>
      <c r="T17" s="62" t="inlineStr">
        <is>
          <t>FRANCISCA ROMERO BOUTIQUE</t>
        </is>
      </c>
      <c r="U17" s="67" t="inlineStr">
        <is>
          <t>CURANILAHUE</t>
        </is>
      </c>
      <c r="V17" s="67" t="inlineStr">
        <is>
          <t>                                                                                                    </t>
        </is>
      </c>
      <c r="W17" s="65" t="n"/>
      <c r="X17" s="89" t="n">
        <v>0</v>
      </c>
      <c r="Y17" s="66" t="n">
        <v>0</v>
      </c>
      <c r="Z17" s="66" t="n">
        <v>0</v>
      </c>
      <c r="AA17" s="93" t="n">
        <v>0</v>
      </c>
      <c r="AB17" s="524" t="n">
        <v>0</v>
      </c>
      <c r="AC17" s="102" t="n">
        <v>0</v>
      </c>
    </row>
    <row r="18" ht="18" customFormat="1" customHeight="1" s="58">
      <c r="A18" s="67" t="inlineStr">
        <is>
          <t>8.259.662-3</t>
        </is>
      </c>
      <c r="B18" s="67" t="n">
        <v>82596623</v>
      </c>
      <c r="C18" s="61" t="inlineStr">
        <is>
          <t>LUIGI ZANDONAI</t>
        </is>
      </c>
      <c r="D18" s="62" t="inlineStr">
        <is>
          <t>LA SERENA</t>
        </is>
      </c>
      <c r="E18" s="63" t="inlineStr">
        <is>
          <t>BALMACEDA 423</t>
        </is>
      </c>
      <c r="F18" s="62" t="inlineStr">
        <is>
          <t xml:space="preserve">51-215122  </t>
        </is>
      </c>
      <c r="G18" s="62" t="inlineStr">
        <is>
          <t>HECTOR CAFFIERO</t>
        </is>
      </c>
      <c r="H18" s="67" t="inlineStr">
        <is>
          <t xml:space="preserve">luigizandonay@hotmail.com  </t>
        </is>
      </c>
      <c r="I18" s="64" t="n"/>
      <c r="J18" s="62" t="inlineStr">
        <is>
          <t>LUIGI ZANDONAI</t>
        </is>
      </c>
      <c r="K18" s="62" t="inlineStr">
        <is>
          <t>POP DESPACHADO 12/12</t>
        </is>
      </c>
      <c r="L18" s="62" t="n">
        <v>3</v>
      </c>
      <c r="M18" s="62" t="n">
        <v>0</v>
      </c>
      <c r="N18" s="62" t="inlineStr">
        <is>
          <t>PIERO</t>
        </is>
      </c>
      <c r="O18" s="64" t="n"/>
      <c r="P18" s="62" t="n"/>
      <c r="Q18" s="62" t="inlineStr">
        <is>
          <t xml:space="preserve">CREDITO 30 Y 60 </t>
        </is>
      </c>
      <c r="R18" s="62" t="n"/>
      <c r="S18" s="62" t="inlineStr">
        <is>
          <t>TIENDA</t>
        </is>
      </c>
      <c r="T18" s="62" t="inlineStr">
        <is>
          <t>TIENDA LUIGI ZANDONAI</t>
        </is>
      </c>
      <c r="U18" s="67">
        <f>D18</f>
        <v/>
      </c>
      <c r="V18" s="67" t="n"/>
      <c r="W18" s="65" t="n"/>
      <c r="X18" s="89" t="n">
        <v>0</v>
      </c>
      <c r="Y18" s="66" t="n">
        <v>0</v>
      </c>
      <c r="Z18" s="66" t="n">
        <v>0</v>
      </c>
      <c r="AA18" s="93" t="n">
        <v>0</v>
      </c>
      <c r="AB18" s="524" t="n">
        <v>0</v>
      </c>
      <c r="AC18" s="102" t="n">
        <v>48.3</v>
      </c>
    </row>
    <row r="19" ht="18" customFormat="1" customHeight="1" s="58">
      <c r="A19" s="67" t="inlineStr">
        <is>
          <t>8.611.778-9</t>
        </is>
      </c>
      <c r="B19" s="67" t="n">
        <v>86117789</v>
      </c>
      <c r="C19" s="61" t="inlineStr">
        <is>
          <t>EMILIA PALMA VILCHES</t>
        </is>
      </c>
      <c r="D19" s="62" t="inlineStr">
        <is>
          <t xml:space="preserve">SAN JAVIER  </t>
        </is>
      </c>
      <c r="E19" s="63" t="inlineStr">
        <is>
          <t>ARTURO PRAT 2365</t>
        </is>
      </c>
      <c r="F19" s="62" t="inlineStr">
        <is>
          <t xml:space="preserve">73-2322862  </t>
        </is>
      </c>
      <c r="G19" s="62" t="inlineStr">
        <is>
          <t>CARLOS CUEVAS</t>
        </is>
      </c>
      <c r="H19" s="76" t="inlineStr">
        <is>
          <t>mily.palma@gmail.com</t>
        </is>
      </c>
      <c r="I19" s="64" t="n"/>
      <c r="J19" s="62" t="inlineStr">
        <is>
          <t>MILY PALMA</t>
        </is>
      </c>
      <c r="K19" s="62" t="inlineStr">
        <is>
          <t>DUEÑA</t>
        </is>
      </c>
      <c r="L19" s="62" t="n">
        <v>1</v>
      </c>
      <c r="M19" s="62" t="n">
        <v>0</v>
      </c>
      <c r="N19" s="62" t="inlineStr">
        <is>
          <t>GEMITA</t>
        </is>
      </c>
      <c r="O19" s="64" t="n"/>
      <c r="P19" s="62" t="n"/>
      <c r="Q19" s="62" t="inlineStr">
        <is>
          <t>CREDITO 30 Y 60</t>
        </is>
      </c>
      <c r="R19" s="62" t="n"/>
      <c r="S19" s="62" t="inlineStr">
        <is>
          <t>GRANDES TIENDAS</t>
        </is>
      </c>
      <c r="T19" s="62" t="inlineStr">
        <is>
          <t>MILY</t>
        </is>
      </c>
      <c r="U19" s="67" t="inlineStr">
        <is>
          <t>SAN JAVIER</t>
        </is>
      </c>
      <c r="V19" s="67" t="inlineStr">
        <is>
          <t xml:space="preserve">SIN INFORMACION COMERCIAL 20/02                                                                     </t>
        </is>
      </c>
      <c r="W19" s="65" t="n"/>
      <c r="X19" s="89" t="n">
        <v>0</v>
      </c>
      <c r="Y19" s="66" t="n">
        <v>0</v>
      </c>
      <c r="Z19" s="66" t="n">
        <v>0</v>
      </c>
      <c r="AA19" s="93" t="n">
        <v>0</v>
      </c>
      <c r="AB19" s="524" t="n">
        <v>0</v>
      </c>
      <c r="AC19" s="102" t="n">
        <v>0</v>
      </c>
    </row>
    <row r="20" ht="18" customFormat="1" customHeight="1" s="58">
      <c r="A20" s="67" t="inlineStr">
        <is>
          <t>8.659.812-4</t>
        </is>
      </c>
      <c r="B20" s="67" t="n">
        <v>86598124</v>
      </c>
      <c r="C20" s="61" t="inlineStr">
        <is>
          <t>RODRIGO EDUARDO SEÑOR LEDESMA</t>
        </is>
      </c>
      <c r="D20" s="62" t="inlineStr">
        <is>
          <t xml:space="preserve">TOME  </t>
        </is>
      </c>
      <c r="E20" s="63" t="inlineStr">
        <is>
          <t>NOGUEIRA 1137</t>
        </is>
      </c>
      <c r="F20" s="62" t="inlineStr">
        <is>
          <t xml:space="preserve">41-2651720  9860610 </t>
        </is>
      </c>
      <c r="G20" s="62" t="inlineStr">
        <is>
          <t>PATRICIO CUEVAS</t>
        </is>
      </c>
      <c r="H20" s="67" t="inlineStr">
        <is>
          <t>senrodtom@hotmail.com</t>
        </is>
      </c>
      <c r="I20" s="64" t="n"/>
      <c r="J20" s="62" t="inlineStr">
        <is>
          <t>RODRIGO SEÑOR O MONI</t>
        </is>
      </c>
      <c r="K20" s="62" t="inlineStr">
        <is>
          <t>SOCIO</t>
        </is>
      </c>
      <c r="L20" s="62" t="n">
        <v>3</v>
      </c>
      <c r="M20" s="62" t="n">
        <v>0</v>
      </c>
      <c r="N20" s="62" t="inlineStr">
        <is>
          <t>VILLA PEAT</t>
        </is>
      </c>
      <c r="O20" s="64" t="n"/>
      <c r="P20" s="62" t="n"/>
      <c r="Q20" s="62" t="inlineStr">
        <is>
          <t>CREDITO 30 Y 60</t>
        </is>
      </c>
      <c r="R20" s="62" t="n"/>
      <c r="S20" s="62" t="inlineStr">
        <is>
          <t>VTAS DE PRENDAS DE VESTIR</t>
        </is>
      </c>
      <c r="T20" s="62" t="inlineStr">
        <is>
          <t>COMERCIAL LOGROÑO</t>
        </is>
      </c>
      <c r="U20" s="67" t="inlineStr">
        <is>
          <t>TOME</t>
        </is>
      </c>
      <c r="V20" s="67" t="inlineStr">
        <is>
          <t xml:space="preserve">SIN INFORMACION COMERCIAL 20/02                                                                     </t>
        </is>
      </c>
      <c r="W20" s="65" t="n"/>
      <c r="X20" s="89" t="n">
        <v>0</v>
      </c>
      <c r="Y20" s="66" t="n">
        <v>0</v>
      </c>
      <c r="Z20" s="66" t="n">
        <v>0</v>
      </c>
      <c r="AA20" s="93" t="n">
        <v>0</v>
      </c>
      <c r="AB20" s="524" t="n">
        <v>0</v>
      </c>
      <c r="AC20" s="102" t="n">
        <v>0</v>
      </c>
    </row>
    <row r="21" ht="18" customFormat="1" customHeight="1" s="58">
      <c r="A21" s="67" t="inlineStr">
        <is>
          <t>8.673.204-1</t>
        </is>
      </c>
      <c r="B21" s="67" t="n">
        <v>86732041</v>
      </c>
      <c r="C21" s="61" t="inlineStr">
        <is>
          <t>ROMAN JUAN CASTRO CAYO</t>
        </is>
      </c>
      <c r="D21" s="62" t="inlineStr">
        <is>
          <t xml:space="preserve">ARICA </t>
        </is>
      </c>
      <c r="E21" s="63" t="inlineStr">
        <is>
          <t>AVENIDA 18 DE SEPTIEMBRE 301 L</t>
        </is>
      </c>
      <c r="F21" s="62" t="inlineStr">
        <is>
          <t xml:space="preserve">58-2232504 </t>
        </is>
      </c>
      <c r="G21" s="62" t="inlineStr">
        <is>
          <t>HECTOR CAFFIERO</t>
        </is>
      </c>
      <c r="H21" s="67" t="inlineStr">
        <is>
          <t xml:space="preserve">castro.jade@hotmail.com </t>
        </is>
      </c>
      <c r="I21" s="64" t="n"/>
      <c r="J21" s="62" t="inlineStr">
        <is>
          <t xml:space="preserve">ROMAN CASTRO  </t>
        </is>
      </c>
      <c r="K21" s="62" t="inlineStr">
        <is>
          <t>  </t>
        </is>
      </c>
      <c r="L21" s="62" t="n">
        <v>1</v>
      </c>
      <c r="M21" s="62" t="n">
        <v>0</v>
      </c>
      <c r="N21" s="62" t="inlineStr">
        <is>
          <t>TUR BUS</t>
        </is>
      </c>
      <c r="O21" s="64" t="n"/>
      <c r="P21" s="75" t="n">
        <v>0.05</v>
      </c>
      <c r="Q21" s="62" t="inlineStr">
        <is>
          <t>CREDITO 30 DIAS</t>
        </is>
      </c>
      <c r="R21" s="62" t="n"/>
      <c r="S21" s="62" t="inlineStr">
        <is>
          <t>CALZADOS Y ROPAS DE VESTIR</t>
        </is>
      </c>
      <c r="T21" s="62" t="n"/>
      <c r="U21" s="67" t="inlineStr">
        <is>
          <t>ARICA</t>
        </is>
      </c>
      <c r="V21" s="67" t="n"/>
      <c r="W21" s="65" t="n"/>
      <c r="X21" s="89" t="n">
        <v>96</v>
      </c>
      <c r="Y21" s="66" t="n">
        <v>73</v>
      </c>
      <c r="Z21" s="66" t="n">
        <v>23</v>
      </c>
      <c r="AA21" s="93" t="n">
        <v>0.7604166666666666</v>
      </c>
      <c r="AB21" s="524" t="n">
        <v>2383040</v>
      </c>
      <c r="AC21" s="102" t="n">
        <v>60.95</v>
      </c>
    </row>
    <row r="22" ht="18" customFormat="1" customHeight="1" s="59">
      <c r="A22" s="67" t="inlineStr">
        <is>
          <t>8.780.898-K</t>
        </is>
      </c>
      <c r="B22" s="67" t="inlineStr">
        <is>
          <t xml:space="preserve"> 8780898K</t>
        </is>
      </c>
      <c r="C22" s="61" t="inlineStr">
        <is>
          <t>PATRICIA HAFON DESMOND</t>
        </is>
      </c>
      <c r="D22" s="62" t="inlineStr">
        <is>
          <t>TOCOPILLA</t>
        </is>
      </c>
      <c r="E22" s="63" t="inlineStr">
        <is>
          <t>21 DE MAYO 1549</t>
        </is>
      </c>
      <c r="F22" s="62" t="inlineStr">
        <is>
          <t xml:space="preserve">55-812319  </t>
        </is>
      </c>
      <c r="G22" s="62" t="inlineStr">
        <is>
          <t>HECTOR CAFFIERO</t>
        </is>
      </c>
      <c r="H22" s="67" t="inlineStr">
        <is>
          <t xml:space="preserve">phafond@hotmail.com  </t>
        </is>
      </c>
      <c r="I22" s="64" t="n"/>
      <c r="J22" s="62" t="inlineStr">
        <is>
          <t xml:space="preserve">PATRICIA HAFFON  </t>
        </is>
      </c>
      <c r="K22" s="62" t="inlineStr">
        <is>
          <t>CRISTINA PAGOS</t>
        </is>
      </c>
      <c r="L22" s="62" t="n">
        <v>1</v>
      </c>
      <c r="M22" s="62" t="n">
        <v>0</v>
      </c>
      <c r="N22" s="62" t="inlineStr">
        <is>
          <t>RAMOS CHOLELE</t>
        </is>
      </c>
      <c r="O22" s="64" t="n"/>
      <c r="P22" s="62" t="n"/>
      <c r="Q22" s="62" t="inlineStr">
        <is>
          <t xml:space="preserve">CREDITO 30 Y 60 </t>
        </is>
      </c>
      <c r="R22" s="62" t="n"/>
      <c r="S22" s="62" t="inlineStr">
        <is>
          <t>BOUTIQUE</t>
        </is>
      </c>
      <c r="T22" s="62" t="n"/>
      <c r="U22" s="67">
        <f>D22</f>
        <v/>
      </c>
      <c r="V22" s="67" t="n"/>
      <c r="W22" s="65" t="n"/>
      <c r="X22" s="89" t="n">
        <v>0</v>
      </c>
      <c r="Y22" s="66" t="n">
        <v>0</v>
      </c>
      <c r="Z22" s="66" t="n">
        <v>0</v>
      </c>
      <c r="AA22" s="93" t="n">
        <v>0</v>
      </c>
      <c r="AB22" s="524" t="n">
        <v>0</v>
      </c>
      <c r="AC22" s="102" t="n">
        <v>0</v>
      </c>
    </row>
    <row r="23" ht="18" customFormat="1" customHeight="1" s="58">
      <c r="A23" s="67" t="inlineStr">
        <is>
          <t>8.837.310-3</t>
        </is>
      </c>
      <c r="B23" s="67" t="n">
        <v>88373103</v>
      </c>
      <c r="C23" s="61" t="inlineStr">
        <is>
          <t>MARIA FRANCISCA IDE SCHMIDT</t>
        </is>
      </c>
      <c r="D23" s="62" t="inlineStr">
        <is>
          <t>LA REINA</t>
        </is>
      </c>
      <c r="E23" s="63" t="inlineStr">
        <is>
          <t>CARLOS SILVA VILDOSOLA 93</t>
        </is>
      </c>
      <c r="F23" s="62" t="inlineStr">
        <is>
          <t>2  27586405</t>
        </is>
      </c>
      <c r="G23" s="62" t="inlineStr">
        <is>
          <t>PATRICIO CUEVAS</t>
        </is>
      </c>
      <c r="H23" s="67" t="inlineStr">
        <is>
          <t xml:space="preserve">franciscaides@hotmail.com  </t>
        </is>
      </c>
      <c r="I23" s="64" t="n"/>
      <c r="J23" s="62" t="inlineStr">
        <is>
          <t xml:space="preserve">SRA FRANCISCA </t>
        </is>
      </c>
      <c r="K23" s="62" t="inlineStr">
        <is>
          <t>POP DESPACHADO 11/12</t>
        </is>
      </c>
      <c r="L23" s="62" t="n">
        <v>3</v>
      </c>
      <c r="M23" s="62" t="n">
        <v>0</v>
      </c>
      <c r="N23" s="62" t="inlineStr">
        <is>
          <t>TUR BUS</t>
        </is>
      </c>
      <c r="O23" s="64" t="n"/>
      <c r="P23" s="62" t="n"/>
      <c r="Q23" s="62" t="inlineStr">
        <is>
          <t>CREDITO 30 Y 60</t>
        </is>
      </c>
      <c r="R23" s="62" t="n"/>
      <c r="S23" s="62" t="inlineStr">
        <is>
          <t>BOUTIQUE</t>
        </is>
      </c>
      <c r="T23" s="62" t="inlineStr">
        <is>
          <t>BOUTIQUE FRANCISCA IDE</t>
        </is>
      </c>
      <c r="U23" s="67" t="inlineStr">
        <is>
          <t>LA REINA</t>
        </is>
      </c>
      <c r="V23" s="67" t="n"/>
      <c r="W23" s="65" t="n"/>
      <c r="X23" s="89" t="n">
        <v>0</v>
      </c>
      <c r="Y23" s="66" t="n">
        <v>0</v>
      </c>
      <c r="Z23" s="66" t="n">
        <v>0</v>
      </c>
      <c r="AA23" s="93" t="n">
        <v>0</v>
      </c>
      <c r="AB23" s="524" t="n">
        <v>0</v>
      </c>
      <c r="AC23" s="102" t="n">
        <v>0</v>
      </c>
    </row>
    <row r="24" ht="18" customFormat="1" customHeight="1" s="59">
      <c r="A24" s="67" t="inlineStr">
        <is>
          <t>8.875.220-1</t>
        </is>
      </c>
      <c r="B24" s="67" t="n">
        <v>88752201</v>
      </c>
      <c r="C24" s="61" t="inlineStr">
        <is>
          <t>ANA MARIA CORTES</t>
        </is>
      </c>
      <c r="D24" s="62" t="inlineStr">
        <is>
          <t>HUASCO</t>
        </is>
      </c>
      <c r="E24" s="63" t="inlineStr">
        <is>
          <t>PEDRO AGUIRRE CERDA 316</t>
        </is>
      </c>
      <c r="F24" s="62" t="inlineStr">
        <is>
          <t xml:space="preserve">51-531308  </t>
        </is>
      </c>
      <c r="G24" s="62" t="inlineStr">
        <is>
          <t>HECTOR CAFFIERO</t>
        </is>
      </c>
      <c r="H24" s="67" t="inlineStr">
        <is>
          <t xml:space="preserve">cgonza77@hotmail.com </t>
        </is>
      </c>
      <c r="I24" s="64" t="n"/>
      <c r="J24" s="62" t="inlineStr">
        <is>
          <t>CARLA GONZALEZ</t>
        </is>
      </c>
      <c r="K24" s="62" t="inlineStr">
        <is>
          <t>  </t>
        </is>
      </c>
      <c r="L24" s="62" t="n">
        <v>2</v>
      </c>
      <c r="M24" s="62" t="n">
        <v>0</v>
      </c>
      <c r="N24" s="62" t="inlineStr">
        <is>
          <t>TUR BUS</t>
        </is>
      </c>
      <c r="O24" s="64" t="n"/>
      <c r="P24" s="62" t="n"/>
      <c r="Q24" s="62" t="inlineStr">
        <is>
          <t>CREDITO30 DIAS</t>
        </is>
      </c>
      <c r="R24" s="62" t="n"/>
      <c r="S24" s="62" t="inlineStr">
        <is>
          <t>TIENDA BAZAR Y PAQUETERIA</t>
        </is>
      </c>
      <c r="T24" s="62" t="inlineStr">
        <is>
          <t>ANA MARIA BOUTIQUE</t>
        </is>
      </c>
      <c r="U24" s="67">
        <f>D24</f>
        <v/>
      </c>
      <c r="V24" s="67" t="n"/>
      <c r="W24" s="65" t="n"/>
      <c r="X24" s="89" t="n">
        <v>0</v>
      </c>
      <c r="Y24" s="66" t="n">
        <v>0</v>
      </c>
      <c r="Z24" s="66" t="n">
        <v>0</v>
      </c>
      <c r="AA24" s="93" t="n">
        <v>0</v>
      </c>
      <c r="AB24" s="524" t="n">
        <v>0</v>
      </c>
      <c r="AC24" s="102" t="n">
        <v>0</v>
      </c>
    </row>
    <row r="25" ht="18" customFormat="1" customHeight="1" s="59">
      <c r="A25" s="67" t="inlineStr">
        <is>
          <t>8.990.492-7</t>
        </is>
      </c>
      <c r="B25" s="67" t="n">
        <v>89904927</v>
      </c>
      <c r="C25" s="61" t="inlineStr">
        <is>
          <t>LEYLA DEL CAMPO CASTRO</t>
        </is>
      </c>
      <c r="D25" s="62" t="inlineStr">
        <is>
          <t>PUERTO AYSEN</t>
        </is>
      </c>
      <c r="E25" s="63" t="inlineStr">
        <is>
          <t>ARTURO PRAT 735</t>
        </is>
      </c>
      <c r="F25" s="62" t="inlineStr">
        <is>
          <t xml:space="preserve">067-336824 </t>
        </is>
      </c>
      <c r="G25" s="62" t="inlineStr">
        <is>
          <t>SERGIO KRAMARENCO</t>
        </is>
      </c>
      <c r="H25" s="67" t="inlineStr">
        <is>
          <t xml:space="preserve">oleyboutique@gmail.com  </t>
        </is>
      </c>
      <c r="I25" s="64" t="n"/>
      <c r="J25" s="62" t="inlineStr">
        <is>
          <t xml:space="preserve">LEYLA DEL CAMPO  </t>
        </is>
      </c>
      <c r="K25" s="62" t="inlineStr">
        <is>
          <t xml:space="preserve">DUEÑA DE LA TIENDA  </t>
        </is>
      </c>
      <c r="L25" s="62" t="n">
        <v>3</v>
      </c>
      <c r="M25" s="62" t="n">
        <v>0</v>
      </c>
      <c r="N25" s="62" t="inlineStr">
        <is>
          <t>ATE</t>
        </is>
      </c>
      <c r="O25" s="64" t="n"/>
      <c r="P25" s="62" t="n"/>
      <c r="Q25" s="62" t="inlineStr">
        <is>
          <t>TRANSF. CONTRA ENTREGA</t>
        </is>
      </c>
      <c r="R25" s="62" t="n"/>
      <c r="S25" s="62" t="inlineStr">
        <is>
          <t>BOUTIQUE</t>
        </is>
      </c>
      <c r="T25" s="62" t="inlineStr">
        <is>
          <t>OLEY BOUTIQUE</t>
        </is>
      </c>
      <c r="U25" s="67" t="inlineStr">
        <is>
          <t>PUERTO AYSEN</t>
        </is>
      </c>
      <c r="V25" s="67" t="n"/>
      <c r="W25" s="65" t="n"/>
      <c r="X25" s="89" t="n">
        <v>0</v>
      </c>
      <c r="Y25" s="66" t="n">
        <v>0</v>
      </c>
      <c r="Z25" s="66" t="n">
        <v>0</v>
      </c>
      <c r="AA25" s="93" t="n">
        <v>0</v>
      </c>
      <c r="AB25" s="524" t="n">
        <v>0</v>
      </c>
      <c r="AC25" s="102" t="n">
        <v>0</v>
      </c>
    </row>
    <row r="26" ht="18" customFormat="1" customHeight="1" s="58">
      <c r="A26" s="67" t="inlineStr">
        <is>
          <t>9.016.604-2</t>
        </is>
      </c>
      <c r="B26" s="67" t="n">
        <v>90166042</v>
      </c>
      <c r="C26" s="61" t="inlineStr">
        <is>
          <t>RODRIGO SALDIVIA REMOLCOY</t>
        </is>
      </c>
      <c r="D26" s="62" t="inlineStr">
        <is>
          <t xml:space="preserve">QUELLON  </t>
        </is>
      </c>
      <c r="E26" s="63" t="inlineStr">
        <is>
          <t>LADRILLERO 075</t>
        </is>
      </c>
      <c r="F26" s="62" t="inlineStr">
        <is>
          <t>65/682901  65/683414</t>
        </is>
      </c>
      <c r="G26" s="62" t="inlineStr">
        <is>
          <t>PATRICIO CUEVAS</t>
        </is>
      </c>
      <c r="H26" s="67" t="inlineStr">
        <is>
          <t xml:space="preserve">lucre_esve1@hotmail.com </t>
        </is>
      </c>
      <c r="I26" s="64" t="n"/>
      <c r="J26" s="62" t="inlineStr">
        <is>
          <t>LUCRESIA ESCANDON</t>
        </is>
      </c>
      <c r="K26" s="62" t="inlineStr">
        <is>
          <t>POP DESPACHADO 12/12</t>
        </is>
      </c>
      <c r="L26" s="62" t="n">
        <v>4</v>
      </c>
      <c r="M26" s="62" t="n">
        <v>0</v>
      </c>
      <c r="N26" s="62" t="inlineStr">
        <is>
          <t>CRUZ DEL SUR</t>
        </is>
      </c>
      <c r="O26" s="64" t="n"/>
      <c r="P26" s="62" t="n"/>
      <c r="Q26" s="62" t="inlineStr">
        <is>
          <t>CREDITO 30 Y 60</t>
        </is>
      </c>
      <c r="R26" s="62" t="n"/>
      <c r="S26" s="62" t="n"/>
      <c r="T26" s="62" t="n"/>
      <c r="U26" s="67" t="n"/>
      <c r="V26" s="67" t="n"/>
      <c r="W26" s="65" t="n"/>
      <c r="X26" s="89" t="n">
        <v>0</v>
      </c>
      <c r="Y26" s="66" t="n">
        <v>0</v>
      </c>
      <c r="Z26" s="66" t="n">
        <v>0</v>
      </c>
      <c r="AA26" s="93" t="n">
        <v>0</v>
      </c>
      <c r="AB26" s="524" t="n">
        <v>0</v>
      </c>
      <c r="AC26" s="102" t="n">
        <v>0</v>
      </c>
    </row>
    <row r="27" ht="18" customFormat="1" customHeight="1" s="58">
      <c r="A27" s="67" t="inlineStr">
        <is>
          <t>9.276.152-5</t>
        </is>
      </c>
      <c r="B27" s="67" t="n">
        <v>92761525</v>
      </c>
      <c r="C27" s="61" t="inlineStr">
        <is>
          <t>CARMEN GLORIA GALLARDO VALERIO</t>
        </is>
      </c>
      <c r="D27" s="62" t="inlineStr">
        <is>
          <t xml:space="preserve">LA UNION </t>
        </is>
      </c>
      <c r="E27" s="63" t="inlineStr">
        <is>
          <t>COMERCIO 400</t>
        </is>
      </c>
      <c r="F27" s="62" t="inlineStr">
        <is>
          <t xml:space="preserve">64-425041  </t>
        </is>
      </c>
      <c r="G27" s="62" t="inlineStr">
        <is>
          <t>PATRICIO CUEVAS</t>
        </is>
      </c>
      <c r="H27" s="67" t="inlineStr">
        <is>
          <t>ricardo_lmunoz@yahoo.com</t>
        </is>
      </c>
      <c r="I27" s="64" t="n"/>
      <c r="J27" s="62" t="inlineStr">
        <is>
          <t>RICARDO MUÑOZ</t>
        </is>
      </c>
      <c r="K27" s="62" t="inlineStr">
        <is>
          <t>POP DESPACHADO 12/12</t>
        </is>
      </c>
      <c r="L27" s="62" t="n">
        <v>3</v>
      </c>
      <c r="M27" s="62" t="n">
        <v>0</v>
      </c>
      <c r="N27" s="62" t="inlineStr">
        <is>
          <t>CHEVALIER</t>
        </is>
      </c>
      <c r="O27" s="64" t="n"/>
      <c r="P27" s="62" t="n"/>
      <c r="Q27" s="62" t="inlineStr">
        <is>
          <t>CREDITO 30 Y 60</t>
        </is>
      </c>
      <c r="R27" s="62" t="n"/>
      <c r="S27" s="62" t="inlineStr">
        <is>
          <t>TIENDA</t>
        </is>
      </c>
      <c r="T27" s="62" t="inlineStr">
        <is>
          <t>PIBAS</t>
        </is>
      </c>
      <c r="U27" s="67" t="inlineStr">
        <is>
          <t>LA UNION</t>
        </is>
      </c>
      <c r="V27" s="67" t="n"/>
      <c r="W27" s="65" t="n"/>
      <c r="X27" s="89" t="n">
        <v>252</v>
      </c>
      <c r="Y27" s="66" t="n">
        <v>179</v>
      </c>
      <c r="Z27" s="66" t="n">
        <v>73</v>
      </c>
      <c r="AA27" s="93" t="n">
        <v>0.7103174603174603</v>
      </c>
      <c r="AB27" s="524" t="n">
        <v>6290480</v>
      </c>
      <c r="AC27" s="102" t="n">
        <v>287.5</v>
      </c>
    </row>
    <row r="28" ht="18" customFormat="1" customHeight="1" s="58">
      <c r="A28" s="67" t="inlineStr">
        <is>
          <t>9.305.252-8</t>
        </is>
      </c>
      <c r="B28" s="67" t="n">
        <v>93052528</v>
      </c>
      <c r="C28" s="61" t="inlineStr">
        <is>
          <t>SABINA QUISPE PAIRO</t>
        </is>
      </c>
      <c r="D28" s="62" t="inlineStr">
        <is>
          <t xml:space="preserve">ARICA </t>
        </is>
      </c>
      <c r="E28" s="63" t="inlineStr">
        <is>
          <t>18 SEPTIEMBRE 301 LOCAL 4</t>
        </is>
      </c>
      <c r="F28" s="62" t="inlineStr">
        <is>
          <t xml:space="preserve">58-251824 LOCAL  </t>
        </is>
      </c>
      <c r="G28" s="62" t="inlineStr">
        <is>
          <t>HECTOR CAFFIERO</t>
        </is>
      </c>
      <c r="H28" s="77" t="inlineStr">
        <is>
          <t>constanzacontreras1310@gmail.com</t>
        </is>
      </c>
      <c r="I28" s="64" t="n"/>
      <c r="J28" s="62" t="inlineStr">
        <is>
          <t xml:space="preserve">SABINA QUISPE </t>
        </is>
      </c>
      <c r="K28" s="62" t="inlineStr">
        <is>
          <t xml:space="preserve">MARLON ZAPATA </t>
        </is>
      </c>
      <c r="L28" s="62" t="n">
        <v>1</v>
      </c>
      <c r="M28" s="62" t="n">
        <v>0</v>
      </c>
      <c r="N28" s="62" t="inlineStr">
        <is>
          <t>CHACON</t>
        </is>
      </c>
      <c r="O28" s="64" t="n"/>
      <c r="P28" s="62" t="n"/>
      <c r="Q28" s="62" t="inlineStr">
        <is>
          <t xml:space="preserve">CREDITO 30 Y 60 </t>
        </is>
      </c>
      <c r="R28" s="62" t="n"/>
      <c r="S28" s="62" t="inlineStr">
        <is>
          <t>BOUTIQUE</t>
        </is>
      </c>
      <c r="T28" s="62" t="inlineStr">
        <is>
          <t>SABY SPORT</t>
        </is>
      </c>
      <c r="U28" s="67" t="inlineStr">
        <is>
          <t>ARICA</t>
        </is>
      </c>
      <c r="V28" s="67" t="n"/>
      <c r="W28" s="65" t="n"/>
      <c r="X28" s="89" t="n">
        <v>196</v>
      </c>
      <c r="Y28" s="66" t="n">
        <v>171</v>
      </c>
      <c r="Z28" s="66" t="n">
        <v>25</v>
      </c>
      <c r="AA28" s="93" t="n">
        <v>0.8724489795918368</v>
      </c>
      <c r="AB28" s="524" t="n">
        <v>4906040</v>
      </c>
      <c r="AC28" s="102" t="n">
        <v>439.3</v>
      </c>
    </row>
    <row r="29" ht="18" customFormat="1" customHeight="1" s="58">
      <c r="A29" s="67" t="inlineStr">
        <is>
          <t>9.434.963-K</t>
        </is>
      </c>
      <c r="B29" s="67" t="inlineStr">
        <is>
          <t xml:space="preserve"> 9434963K</t>
        </is>
      </c>
      <c r="C29" s="61" t="inlineStr">
        <is>
          <t>ROSA EMILIA FUENTES MANCILLA</t>
        </is>
      </c>
      <c r="D29" s="62" t="inlineStr">
        <is>
          <t xml:space="preserve">QUEILEN  </t>
        </is>
      </c>
      <c r="E29" s="63" t="inlineStr">
        <is>
          <t>PEDRO AGUIRRE CERDA 183</t>
        </is>
      </c>
      <c r="F29" s="62" t="inlineStr">
        <is>
          <t xml:space="preserve">65/611209 611543 </t>
        </is>
      </c>
      <c r="G29" s="62" t="inlineStr">
        <is>
          <t>PATRICIO CUEVAS</t>
        </is>
      </c>
      <c r="H29" s="67" t="inlineStr">
        <is>
          <t xml:space="preserve">rosa.fuentes.23@gmail.com  </t>
        </is>
      </c>
      <c r="I29" s="64" t="n"/>
      <c r="J29" s="62" t="inlineStr">
        <is>
          <t>ROSA FUENTES MANCILL</t>
        </is>
      </c>
      <c r="K29" s="62" t="inlineStr">
        <is>
          <t>VERONICA PAGOS</t>
        </is>
      </c>
      <c r="L29" s="62" t="n">
        <v>3</v>
      </c>
      <c r="M29" s="62" t="n">
        <v>0</v>
      </c>
      <c r="N29" s="62" t="inlineStr">
        <is>
          <t>CRUZ DEL SUR</t>
        </is>
      </c>
      <c r="O29" s="64" t="n"/>
      <c r="P29" s="62" t="n"/>
      <c r="Q29" s="62" t="inlineStr">
        <is>
          <t>TRANSF. CONTRA ENTREGA</t>
        </is>
      </c>
      <c r="R29" s="62" t="n"/>
      <c r="S29" s="62" t="inlineStr">
        <is>
          <t>TIENDA</t>
        </is>
      </c>
      <c r="T29" s="62" t="inlineStr">
        <is>
          <t>TIENDA Y PAQUETERIA ROCIO</t>
        </is>
      </c>
      <c r="U29" s="67" t="inlineStr">
        <is>
          <t>QUEILEN</t>
        </is>
      </c>
      <c r="V29" s="67" t="n"/>
      <c r="W29" s="65" t="n"/>
      <c r="X29" s="89" t="n">
        <v>0</v>
      </c>
      <c r="Y29" s="66" t="n">
        <v>0</v>
      </c>
      <c r="Z29" s="66" t="n">
        <v>0</v>
      </c>
      <c r="AA29" s="93" t="n">
        <v>0</v>
      </c>
      <c r="AB29" s="524" t="n">
        <v>0</v>
      </c>
      <c r="AC29" s="102" t="n">
        <v>0</v>
      </c>
    </row>
    <row r="30" ht="18" customFormat="1" customHeight="1" s="58">
      <c r="A30" s="67" t="inlineStr">
        <is>
          <t>9.684.131-0</t>
        </is>
      </c>
      <c r="B30" s="67" t="n">
        <v>96841310</v>
      </c>
      <c r="C30" s="61" t="inlineStr">
        <is>
          <t>NEDY BASCUNAN MANSILLA</t>
        </is>
      </c>
      <c r="D30" s="62" t="inlineStr">
        <is>
          <t>COYHAIQUE</t>
        </is>
      </c>
      <c r="E30" s="63" t="inlineStr">
        <is>
          <t>ERRAZURIZ 261-A</t>
        </is>
      </c>
      <c r="F30" s="62" t="inlineStr">
        <is>
          <t xml:space="preserve">67-245741  </t>
        </is>
      </c>
      <c r="G30" s="62" t="inlineStr">
        <is>
          <t>SERGIO KRAMARENCO</t>
        </is>
      </c>
      <c r="H30" s="67" t="inlineStr">
        <is>
          <t>nedybascunan@gmail.com</t>
        </is>
      </c>
      <c r="I30" s="64" t="n"/>
      <c r="J30" s="62" t="inlineStr">
        <is>
          <t xml:space="preserve">NEDY </t>
        </is>
      </c>
      <c r="K30" s="68" t="n">
        <v>41619</v>
      </c>
      <c r="L30" s="62" t="n">
        <v>1</v>
      </c>
      <c r="M30" s="62" t="n">
        <v>0</v>
      </c>
      <c r="N30" s="62" t="inlineStr">
        <is>
          <t>TRANSMAX</t>
        </is>
      </c>
      <c r="O30" s="64" t="n"/>
      <c r="P30" s="62" t="n"/>
      <c r="Q30" s="62" t="inlineStr">
        <is>
          <t xml:space="preserve">CONTADO   </t>
        </is>
      </c>
      <c r="R30" s="62" t="n"/>
      <c r="S30" s="62" t="inlineStr">
        <is>
          <t>TIENDA</t>
        </is>
      </c>
      <c r="T30" s="62" t="inlineStr">
        <is>
          <t>BOUTIQUE FRANCHESCA</t>
        </is>
      </c>
      <c r="U30" s="67" t="inlineStr">
        <is>
          <t>COYHAIQUE</t>
        </is>
      </c>
      <c r="V30" s="67" t="n"/>
      <c r="W30" s="65" t="n"/>
      <c r="X30" s="89" t="n">
        <v>0</v>
      </c>
      <c r="Y30" s="66" t="n">
        <v>0</v>
      </c>
      <c r="Z30" s="66" t="n">
        <v>0</v>
      </c>
      <c r="AA30" s="93" t="n">
        <v>0</v>
      </c>
      <c r="AB30" s="524" t="n">
        <v>0</v>
      </c>
      <c r="AC30" s="102" t="n">
        <v>345</v>
      </c>
    </row>
    <row r="31" ht="18" customFormat="1" customHeight="1" s="58">
      <c r="A31" s="67" t="inlineStr">
        <is>
          <t>9.804.121-4</t>
        </is>
      </c>
      <c r="B31" s="67" t="n">
        <v>98041214</v>
      </c>
      <c r="C31" s="61" t="inlineStr">
        <is>
          <t>MARIA CONCHA CACERES</t>
        </is>
      </c>
      <c r="D31" s="62" t="inlineStr">
        <is>
          <t>CONSTITUCION</t>
        </is>
      </c>
      <c r="E31" s="63" t="inlineStr">
        <is>
          <t>VIAL 380 A</t>
        </is>
      </c>
      <c r="F31" s="62" t="inlineStr">
        <is>
          <t xml:space="preserve">71-2673006  </t>
        </is>
      </c>
      <c r="G31" s="62" t="inlineStr">
        <is>
          <t>PATRICIO CUEVAS</t>
        </is>
      </c>
      <c r="H31" s="67" t="inlineStr">
        <is>
          <t xml:space="preserve">mariaconcha-63@hotmail.co  </t>
        </is>
      </c>
      <c r="I31" s="64" t="n"/>
      <c r="J31" s="62" t="inlineStr">
        <is>
          <t>MARIA CONCHA CACERES</t>
        </is>
      </c>
      <c r="K31" s="62" t="inlineStr">
        <is>
          <t>DUEÑA</t>
        </is>
      </c>
      <c r="L31" s="62" t="n">
        <v>3</v>
      </c>
      <c r="M31" s="62" t="n">
        <v>0</v>
      </c>
      <c r="N31" s="62" t="inlineStr">
        <is>
          <t>EMECOL</t>
        </is>
      </c>
      <c r="O31" s="64" t="n"/>
      <c r="P31" s="62" t="n"/>
      <c r="Q31" s="62" t="inlineStr">
        <is>
          <t>CREDITO 30 Y 60</t>
        </is>
      </c>
      <c r="R31" s="62" t="n"/>
      <c r="S31" s="62" t="inlineStr">
        <is>
          <t>TIENDA</t>
        </is>
      </c>
      <c r="T31" s="62" t="inlineStr">
        <is>
          <t>TRIBAL</t>
        </is>
      </c>
      <c r="U31" s="67" t="inlineStr">
        <is>
          <t>CONSTITUCION</t>
        </is>
      </c>
      <c r="V31" s="67" t="inlineStr">
        <is>
          <t>                                                                                                    </t>
        </is>
      </c>
      <c r="W31" s="65" t="n"/>
      <c r="X31" s="89" t="n">
        <v>0</v>
      </c>
      <c r="Y31" s="66" t="n">
        <v>0</v>
      </c>
      <c r="Z31" s="66" t="n">
        <v>0</v>
      </c>
      <c r="AA31" s="93" t="n">
        <v>0</v>
      </c>
      <c r="AB31" s="524" t="n">
        <v>0</v>
      </c>
      <c r="AC31" s="102" t="n">
        <v>0</v>
      </c>
    </row>
    <row r="32" ht="18" customFormat="1" customHeight="1" s="58">
      <c r="A32" s="67" t="inlineStr">
        <is>
          <t>10.026.410-2</t>
        </is>
      </c>
      <c r="B32" s="67" t="n">
        <v>100264102</v>
      </c>
      <c r="C32" s="61" t="inlineStr">
        <is>
          <t>GLORIA CONTRERAS TORRES</t>
        </is>
      </c>
      <c r="D32" s="62" t="inlineStr">
        <is>
          <t>COCHRANNE</t>
        </is>
      </c>
      <c r="E32" s="63" t="inlineStr">
        <is>
          <t>RIO COLONIAL 560</t>
        </is>
      </c>
      <c r="F32" s="62" t="inlineStr">
        <is>
          <t xml:space="preserve">67-552734  </t>
        </is>
      </c>
      <c r="G32" s="62" t="inlineStr">
        <is>
          <t>SERGIO KRAMARENCO</t>
        </is>
      </c>
      <c r="H32" s="67" t="inlineStr">
        <is>
          <t>gcontrerastorres@hotmail.cl</t>
        </is>
      </c>
      <c r="I32" s="64" t="n"/>
      <c r="J32" s="62" t="inlineStr">
        <is>
          <t>GLORIA CONTRERAS</t>
        </is>
      </c>
      <c r="K32" s="62" t="inlineStr">
        <is>
          <t>  </t>
        </is>
      </c>
      <c r="L32" s="62" t="n">
        <v>3</v>
      </c>
      <c r="M32" s="62" t="n">
        <v>0</v>
      </c>
      <c r="N32" s="62" t="inlineStr">
        <is>
          <t>ATE</t>
        </is>
      </c>
      <c r="O32" s="64" t="n"/>
      <c r="P32" s="62" t="n"/>
      <c r="Q32" s="62" t="inlineStr">
        <is>
          <t>TRANSF. CONTRA ENTREGA</t>
        </is>
      </c>
      <c r="R32" s="62" t="n"/>
      <c r="S32" s="62" t="inlineStr">
        <is>
          <t>VENTAS PRENDAS DE VESTIR</t>
        </is>
      </c>
      <c r="T32" s="62" t="n"/>
      <c r="U32" s="67" t="inlineStr">
        <is>
          <t>COCHRANE</t>
        </is>
      </c>
      <c r="V32" s="67" t="inlineStr">
        <is>
          <t>DICOM OK AL 27/2</t>
        </is>
      </c>
      <c r="W32" s="65" t="n"/>
      <c r="X32" s="89" t="n">
        <v>0</v>
      </c>
      <c r="Y32" s="66" t="n">
        <v>0</v>
      </c>
      <c r="Z32" s="66" t="n">
        <v>0</v>
      </c>
      <c r="AA32" s="93" t="n">
        <v>0</v>
      </c>
      <c r="AB32" s="524" t="n">
        <v>0</v>
      </c>
      <c r="AC32" s="102" t="n">
        <v>37.95</v>
      </c>
    </row>
    <row r="33" ht="18" customFormat="1" customHeight="1" s="58">
      <c r="A33" s="67" t="inlineStr">
        <is>
          <t>10.270.508-4</t>
        </is>
      </c>
      <c r="B33" s="67" t="n">
        <v>102705084</v>
      </c>
      <c r="C33" s="61" t="inlineStr">
        <is>
          <t>ELIANA VENTURELLI REGLA</t>
        </is>
      </c>
      <c r="D33" s="62" t="inlineStr">
        <is>
          <t>CAP. PASTENE</t>
        </is>
      </c>
      <c r="E33" s="63" t="inlineStr">
        <is>
          <t>PEDRO MONTT 640</t>
        </is>
      </c>
      <c r="F33" s="62" t="n">
        <v>84092579</v>
      </c>
      <c r="G33" s="62" t="inlineStr">
        <is>
          <t>PATRICIO CUEVAS</t>
        </is>
      </c>
      <c r="H33" s="67" t="inlineStr">
        <is>
          <t>elianaventurelliregla@hotmail.</t>
        </is>
      </c>
      <c r="I33" s="64" t="n"/>
      <c r="J33" s="62" t="inlineStr">
        <is>
          <t>ELIANA VENTURELLI</t>
        </is>
      </c>
      <c r="K33" s="62" t="inlineStr">
        <is>
          <t>POP DESPACHADO 12/12</t>
        </is>
      </c>
      <c r="L33" s="62" t="n">
        <v>3</v>
      </c>
      <c r="M33" s="62" t="n">
        <v>0</v>
      </c>
      <c r="N33" s="62" t="inlineStr">
        <is>
          <t>JC</t>
        </is>
      </c>
      <c r="O33" s="64" t="n"/>
      <c r="P33" s="62" t="n"/>
      <c r="Q33" s="62" t="inlineStr">
        <is>
          <t>CHEQUE 30 DIAS</t>
        </is>
      </c>
      <c r="R33" s="62" t="n"/>
      <c r="S33" s="62" t="inlineStr">
        <is>
          <t>BOUTIQUE</t>
        </is>
      </c>
      <c r="T33" s="62" t="n"/>
      <c r="U33" s="67" t="inlineStr">
        <is>
          <t>TRAIGUEN</t>
        </is>
      </c>
      <c r="V33" s="67" t="inlineStr">
        <is>
          <t>SIN INFORMACION COMERCIAL 20/02</t>
        </is>
      </c>
      <c r="W33" s="65" t="n"/>
      <c r="X33" s="89" t="n">
        <v>64</v>
      </c>
      <c r="Y33" s="66" t="n">
        <v>62</v>
      </c>
      <c r="Z33" s="66" t="n">
        <v>2</v>
      </c>
      <c r="AA33" s="93" t="n">
        <v>0.96875</v>
      </c>
      <c r="AB33" s="524" t="n">
        <v>1573360</v>
      </c>
      <c r="AC33" s="102" t="n">
        <v>36.8</v>
      </c>
    </row>
    <row r="34" ht="18" customFormat="1" customHeight="1" s="58">
      <c r="A34" s="69" t="inlineStr">
        <is>
          <t>10.529.776-9</t>
        </is>
      </c>
      <c r="B34" s="69" t="n">
        <v>105297769</v>
      </c>
      <c r="C34" s="69" t="inlineStr">
        <is>
          <t>OLGA OLIVIA POBLETE CONCHA</t>
        </is>
      </c>
      <c r="D34" s="62" t="inlineStr">
        <is>
          <t>TRAIGUEN</t>
        </is>
      </c>
      <c r="E34" s="63" t="inlineStr">
        <is>
          <t>LAGOS 957</t>
        </is>
      </c>
      <c r="F34" s="63" t="n">
        <v>950866511</v>
      </c>
      <c r="G34" s="62" t="inlineStr">
        <is>
          <t>CARLOS CUEVAS</t>
        </is>
      </c>
      <c r="H34" s="77" t="inlineStr">
        <is>
          <t>OLGAPOBLETECONCHA@GMAIL.COM</t>
        </is>
      </c>
      <c r="I34" s="63" t="n"/>
      <c r="J34" s="63" t="inlineStr">
        <is>
          <t>OLGA POBLETE</t>
        </is>
      </c>
      <c r="K34" s="63" t="n"/>
      <c r="L34" s="63" t="n">
        <v>3</v>
      </c>
      <c r="M34" s="63" t="n"/>
      <c r="N34" s="63" t="inlineStr">
        <is>
          <t>BUSES JC</t>
        </is>
      </c>
      <c r="O34" s="63" t="n"/>
      <c r="P34" s="63" t="n"/>
      <c r="Q34" s="63" t="inlineStr">
        <is>
          <t>TRANSF. CONTRAFACTURA</t>
        </is>
      </c>
      <c r="R34" s="63" t="n">
        <v>0</v>
      </c>
      <c r="S34" s="63" t="inlineStr">
        <is>
          <t>BOUTIQUE</t>
        </is>
      </c>
      <c r="T34" s="63" t="inlineStr">
        <is>
          <t>FENIX BOUTIQUE</t>
        </is>
      </c>
      <c r="U34" s="69" t="n"/>
      <c r="V34" s="69" t="n"/>
      <c r="W34" s="65" t="n"/>
      <c r="X34" s="89" t="n">
        <v>96</v>
      </c>
      <c r="Y34" s="66" t="n">
        <v>70</v>
      </c>
      <c r="Z34" s="66" t="n">
        <v>26</v>
      </c>
      <c r="AA34" s="93" t="n">
        <v>0.7291666666666666</v>
      </c>
      <c r="AB34" s="524" t="n">
        <v>2423040</v>
      </c>
      <c r="AC34" s="102" t="n">
        <v>70.14999999999999</v>
      </c>
    </row>
    <row r="35" ht="18" customFormat="1" customHeight="1" s="58">
      <c r="A35" s="67" t="inlineStr">
        <is>
          <t>10.777.684-2</t>
        </is>
      </c>
      <c r="B35" s="67" t="n">
        <v>107776842</v>
      </c>
      <c r="C35" s="61" t="inlineStr">
        <is>
          <t>KETTY ROJAS RAMIREZ</t>
        </is>
      </c>
      <c r="D35" s="62" t="inlineStr">
        <is>
          <t xml:space="preserve">COPIAPO  </t>
        </is>
      </c>
      <c r="E35" s="63" t="inlineStr">
        <is>
          <t>VILLA DIEGO PORTALES C/11</t>
        </is>
      </c>
      <c r="F35" s="62" t="inlineStr">
        <is>
          <t xml:space="preserve">052/241236 </t>
        </is>
      </c>
      <c r="G35" s="62" t="inlineStr">
        <is>
          <t>HECTOR CAFFIERO</t>
        </is>
      </c>
      <c r="H35" s="67" t="inlineStr">
        <is>
          <t xml:space="preserve">krojasramirez@gmail.com </t>
        </is>
      </c>
      <c r="I35" s="64" t="n"/>
      <c r="J35" s="62" t="inlineStr">
        <is>
          <t>  </t>
        </is>
      </c>
      <c r="K35" s="62" t="inlineStr">
        <is>
          <t>  </t>
        </is>
      </c>
      <c r="L35" s="62" t="n">
        <v>4</v>
      </c>
      <c r="M35" s="62" t="n">
        <v>0</v>
      </c>
      <c r="N35" s="62" t="inlineStr">
        <is>
          <t>ENVIAS EXPRESS</t>
        </is>
      </c>
      <c r="O35" s="64" t="n"/>
      <c r="P35" s="62" t="n"/>
      <c r="Q35" s="62" t="inlineStr">
        <is>
          <t>CREDITO 30 Y 60</t>
        </is>
      </c>
      <c r="R35" s="62" t="n"/>
      <c r="S35" s="62" t="inlineStr">
        <is>
          <t>TIENDA</t>
        </is>
      </c>
      <c r="T35" s="62" t="n"/>
      <c r="U35" s="67" t="n"/>
      <c r="V35" s="67" t="n"/>
      <c r="W35" s="65" t="n"/>
      <c r="X35" s="89" t="n">
        <v>0</v>
      </c>
      <c r="Y35" s="66" t="n">
        <v>0</v>
      </c>
      <c r="Z35" s="66" t="n">
        <v>0</v>
      </c>
      <c r="AA35" s="93" t="n">
        <v>0</v>
      </c>
      <c r="AB35" s="524" t="n">
        <v>0</v>
      </c>
      <c r="AC35" s="102" t="n">
        <v>0</v>
      </c>
    </row>
    <row r="36" ht="18" customFormat="1" customHeight="1" s="58">
      <c r="A36" s="67" t="inlineStr">
        <is>
          <t>10.879.819-K</t>
        </is>
      </c>
      <c r="B36" s="67" t="inlineStr">
        <is>
          <t>10879819K</t>
        </is>
      </c>
      <c r="C36" s="61" t="inlineStr">
        <is>
          <t>CELIA VASQUEZ BARRERA</t>
        </is>
      </c>
      <c r="D36" s="62" t="inlineStr">
        <is>
          <t xml:space="preserve">VILLARRICA  </t>
        </is>
      </c>
      <c r="E36" s="63" t="inlineStr">
        <is>
          <t>PEDRO DE VALDIVIA 650 LOCAL 25</t>
        </is>
      </c>
      <c r="F36" s="62" t="inlineStr">
        <is>
          <t xml:space="preserve">045-2412431 </t>
        </is>
      </c>
      <c r="G36" s="62" t="inlineStr">
        <is>
          <t>PATRICIO CUEVAS</t>
        </is>
      </c>
      <c r="H36" s="67" t="inlineStr">
        <is>
          <t xml:space="preserve">prodigos@live.cl  </t>
        </is>
      </c>
      <c r="I36" s="64" t="n"/>
      <c r="J36" s="62" t="inlineStr">
        <is>
          <t xml:space="preserve">CELIA VASQUEZ </t>
        </is>
      </c>
      <c r="K36" s="62" t="inlineStr">
        <is>
          <t>POP DESPACHADO 11/12</t>
        </is>
      </c>
      <c r="L36" s="62" t="n">
        <v>1</v>
      </c>
      <c r="M36" s="62" t="n">
        <v>0</v>
      </c>
      <c r="N36" s="62" t="inlineStr">
        <is>
          <t>TUR BUS</t>
        </is>
      </c>
      <c r="O36" s="64" t="n"/>
      <c r="P36" s="75" t="n">
        <v>0.05</v>
      </c>
      <c r="Q36" s="62" t="inlineStr">
        <is>
          <t>CONTADO</t>
        </is>
      </c>
      <c r="R36" s="62" t="n"/>
      <c r="S36" s="62" t="n"/>
      <c r="T36" s="62" t="inlineStr">
        <is>
          <t>PRODIGOS</t>
        </is>
      </c>
      <c r="U36" s="67" t="inlineStr">
        <is>
          <t>VILLARRICA</t>
        </is>
      </c>
      <c r="V36" s="67" t="inlineStr">
        <is>
          <t>NO CUMPLE PERFIL PARA MOHICANO</t>
        </is>
      </c>
      <c r="W36" s="65" t="n"/>
      <c r="X36" s="89" t="n">
        <v>58</v>
      </c>
      <c r="Y36" s="66" t="n">
        <v>56</v>
      </c>
      <c r="Z36" s="66" t="n">
        <v>2</v>
      </c>
      <c r="AA36" s="93" t="n">
        <v>0.9655172413793104</v>
      </c>
      <c r="AB36" s="524" t="n">
        <v>1441420</v>
      </c>
      <c r="AC36" s="102" t="n">
        <v>49.45</v>
      </c>
    </row>
    <row r="37" ht="18" customFormat="1" customHeight="1" s="58">
      <c r="A37" s="67" t="inlineStr">
        <is>
          <t>11.354.049-4</t>
        </is>
      </c>
      <c r="B37" s="67" t="n">
        <v>113540494</v>
      </c>
      <c r="C37" s="61" t="inlineStr">
        <is>
          <t>PATRICIA MENA SANDOVAL</t>
        </is>
      </c>
      <c r="D37" s="62" t="inlineStr">
        <is>
          <t xml:space="preserve">TRAIGUEN </t>
        </is>
      </c>
      <c r="E37" s="63" t="inlineStr">
        <is>
          <t>AV SAAVEDRA 460</t>
        </is>
      </c>
      <c r="F37" s="62" t="inlineStr">
        <is>
          <t xml:space="preserve">045-861873 </t>
        </is>
      </c>
      <c r="G37" s="62" t="inlineStr">
        <is>
          <t>PATRICIO CUEVAS</t>
        </is>
      </c>
      <c r="H37" s="67" t="inlineStr">
        <is>
          <t>patcemesa@hotmail.com</t>
        </is>
      </c>
      <c r="I37" s="64" t="n"/>
      <c r="J37" s="62" t="inlineStr">
        <is>
          <t>PATRICIA MENA</t>
        </is>
      </c>
      <c r="K37" s="62" t="inlineStr">
        <is>
          <t>  </t>
        </is>
      </c>
      <c r="L37" s="62" t="n">
        <v>3</v>
      </c>
      <c r="M37" s="62" t="n">
        <v>0</v>
      </c>
      <c r="N37" s="62" t="inlineStr">
        <is>
          <t> </t>
        </is>
      </c>
      <c r="O37" s="64" t="n"/>
      <c r="P37" s="62" t="n"/>
      <c r="Q37" s="62" t="inlineStr">
        <is>
          <t>CREDITO 30 Y 60</t>
        </is>
      </c>
      <c r="R37" s="62" t="n"/>
      <c r="S37" s="62" t="inlineStr">
        <is>
          <t>BOUTIQUE</t>
        </is>
      </c>
      <c r="T37" s="62" t="inlineStr">
        <is>
          <t>PATY MENA BOUTIQUE</t>
        </is>
      </c>
      <c r="U37" s="67" t="inlineStr">
        <is>
          <t>TRAIGUEN</t>
        </is>
      </c>
      <c r="V37" s="67" t="n"/>
      <c r="W37" s="65" t="n"/>
      <c r="X37" s="89" t="n">
        <v>0</v>
      </c>
      <c r="Y37" s="66" t="n">
        <v>0</v>
      </c>
      <c r="Z37" s="66" t="n">
        <v>0</v>
      </c>
      <c r="AA37" s="93" t="n">
        <v>0</v>
      </c>
      <c r="AB37" s="524" t="n">
        <v>0</v>
      </c>
      <c r="AC37" s="102" t="n">
        <v>0</v>
      </c>
    </row>
    <row r="38" ht="18" customFormat="1" customHeight="1" s="60">
      <c r="A38" s="67" t="inlineStr">
        <is>
          <t>11.407.997-9</t>
        </is>
      </c>
      <c r="B38" s="67" t="n">
        <v>114079979</v>
      </c>
      <c r="C38" s="61" t="inlineStr">
        <is>
          <t>DANITZA OSSES AEDO</t>
        </is>
      </c>
      <c r="D38" s="62" t="inlineStr">
        <is>
          <t xml:space="preserve">TRAIGUEN </t>
        </is>
      </c>
      <c r="E38" s="63" t="inlineStr">
        <is>
          <t>CALLE SANTA  CRUZ Nº 807</t>
        </is>
      </c>
      <c r="F38" s="62" t="inlineStr">
        <is>
          <t xml:space="preserve">45-861192  </t>
        </is>
      </c>
      <c r="G38" s="62" t="inlineStr">
        <is>
          <t>PATRICIO CUEVAS</t>
        </is>
      </c>
      <c r="H38" s="67" t="inlineStr">
        <is>
          <t>danitzaosses@hotmail.com</t>
        </is>
      </c>
      <c r="I38" s="64" t="n"/>
      <c r="J38" s="62" t="inlineStr">
        <is>
          <t xml:space="preserve">DANITZA OSSES </t>
        </is>
      </c>
      <c r="K38" s="62" t="inlineStr">
        <is>
          <t>DUEÑA</t>
        </is>
      </c>
      <c r="L38" s="62" t="n">
        <v>3</v>
      </c>
      <c r="M38" s="62" t="n">
        <v>0</v>
      </c>
      <c r="N38" s="62" t="n"/>
      <c r="O38" s="64" t="n"/>
      <c r="P38" s="62" t="n"/>
      <c r="Q38" s="62" t="inlineStr">
        <is>
          <t>CREDITO 30 Y 60</t>
        </is>
      </c>
      <c r="R38" s="62" t="n"/>
      <c r="S38" s="62" t="n"/>
      <c r="T38" s="62" t="n"/>
      <c r="U38" s="67" t="n"/>
      <c r="V38" s="67" t="inlineStr">
        <is>
          <t xml:space="preserve">TRANSPORTES JAC , SIN INFORMES COMERCIALES 20/02                                                    </t>
        </is>
      </c>
      <c r="W38" s="65" t="n"/>
      <c r="X38" s="89" t="n">
        <v>73</v>
      </c>
      <c r="Y38" s="66" t="n">
        <v>63</v>
      </c>
      <c r="Z38" s="66" t="n">
        <v>10</v>
      </c>
      <c r="AA38" s="93" t="n">
        <v>0.863013698630137</v>
      </c>
      <c r="AB38" s="524" t="n">
        <v>1798270</v>
      </c>
      <c r="AC38" s="102" t="n">
        <v>50.59999999999999</v>
      </c>
    </row>
    <row r="39" ht="18" customFormat="1" customHeight="1" s="58">
      <c r="A39" s="67" t="inlineStr">
        <is>
          <t>11.564.359-2</t>
        </is>
      </c>
      <c r="B39" s="67" t="n">
        <v>115643592</v>
      </c>
      <c r="C39" s="61" t="inlineStr">
        <is>
          <t>BELLA FUENTES PINCHEIRA</t>
        </is>
      </c>
      <c r="D39" s="62" t="inlineStr">
        <is>
          <t xml:space="preserve">LINARES  </t>
        </is>
      </c>
      <c r="E39" s="63" t="inlineStr">
        <is>
          <t>CHACABUCO 435 LOCAL 03</t>
        </is>
      </c>
      <c r="F39" s="62" t="inlineStr">
        <is>
          <t xml:space="preserve">73-2219931  </t>
        </is>
      </c>
      <c r="G39" s="62" t="inlineStr">
        <is>
          <t>PATRICIO CUEVAS</t>
        </is>
      </c>
      <c r="H39" s="76" t="inlineStr">
        <is>
          <t>befupi@gmail.com</t>
        </is>
      </c>
      <c r="I39" s="64" t="n"/>
      <c r="J39" s="62" t="inlineStr">
        <is>
          <t xml:space="preserve">BELLA FUENTES </t>
        </is>
      </c>
      <c r="K39" s="62" t="inlineStr">
        <is>
          <t>POP DESPACHADO 12/12</t>
        </is>
      </c>
      <c r="L39" s="62" t="n">
        <v>1</v>
      </c>
      <c r="M39" s="62" t="n">
        <v>0</v>
      </c>
      <c r="N39" s="62" t="inlineStr">
        <is>
          <t>CHEVALIER</t>
        </is>
      </c>
      <c r="O39" s="64" t="n"/>
      <c r="P39" s="75" t="n">
        <v>0.05</v>
      </c>
      <c r="Q39" s="62" t="inlineStr">
        <is>
          <t>CONTADO</t>
        </is>
      </c>
      <c r="R39" s="62" t="n">
        <v>98376422</v>
      </c>
      <c r="S39" s="62" t="inlineStr">
        <is>
          <t>BOUTIQUE BAZAR Y PAQUETERIA</t>
        </is>
      </c>
      <c r="T39" s="62" t="inlineStr">
        <is>
          <t xml:space="preserve">           D JAVI</t>
        </is>
      </c>
      <c r="U39" s="67" t="inlineStr">
        <is>
          <t>LINARES</t>
        </is>
      </c>
      <c r="V39" s="67" t="inlineStr">
        <is>
          <t xml:space="preserve">CANCELA CHEQUE 30 DIAS CON 10% DE DESCUENTO, SU ENCARGADA DE LOCAL ES MINERVA                       </t>
        </is>
      </c>
      <c r="W39" s="65" t="n"/>
      <c r="X39" s="89" t="n">
        <v>480</v>
      </c>
      <c r="Y39" s="66" t="n">
        <v>446</v>
      </c>
      <c r="Z39" s="66" t="n">
        <v>34</v>
      </c>
      <c r="AA39" s="93" t="n">
        <v>0.9291666666666667</v>
      </c>
      <c r="AB39" s="524" t="n">
        <v>11887200</v>
      </c>
      <c r="AC39" s="102" t="n">
        <v>500.2499999999999</v>
      </c>
    </row>
    <row r="40" ht="18" customFormat="1" customHeight="1" s="58">
      <c r="A40" s="67" t="inlineStr">
        <is>
          <t>11.684.129-0</t>
        </is>
      </c>
      <c r="B40" s="67" t="n">
        <v>116841290</v>
      </c>
      <c r="C40" s="61" t="inlineStr">
        <is>
          <t>HUGO MONTERO FIGUEROA</t>
        </is>
      </c>
      <c r="D40" s="62" t="inlineStr">
        <is>
          <t xml:space="preserve">LOS ANGELES </t>
        </is>
      </c>
      <c r="E40" s="63" t="inlineStr">
        <is>
          <t>VALDIVIA 487 LOCAL L</t>
        </is>
      </c>
      <c r="F40" s="62" t="n"/>
      <c r="G40" s="62" t="inlineStr">
        <is>
          <t>PATRICIO CUEVAS</t>
        </is>
      </c>
      <c r="H40" s="67" t="inlineStr">
        <is>
          <t>hugomonterof@yahoo.es</t>
        </is>
      </c>
      <c r="I40" s="64" t="n"/>
      <c r="J40" s="62" t="inlineStr">
        <is>
          <t xml:space="preserve">HUGO MONTERO  </t>
        </is>
      </c>
      <c r="K40" s="62" t="inlineStr">
        <is>
          <t>DUEÑO</t>
        </is>
      </c>
      <c r="L40" s="62" t="n">
        <v>1</v>
      </c>
      <c r="M40" s="62" t="n">
        <v>0</v>
      </c>
      <c r="N40" s="62" t="inlineStr">
        <is>
          <t>CHEVALIER</t>
        </is>
      </c>
      <c r="O40" s="64" t="n"/>
      <c r="P40" s="62" t="n"/>
      <c r="Q40" s="62" t="inlineStr">
        <is>
          <t>30 DIAS</t>
        </is>
      </c>
      <c r="R40" s="62" t="inlineStr">
        <is>
          <t xml:space="preserve">09-3447832 </t>
        </is>
      </c>
      <c r="S40" s="62" t="inlineStr">
        <is>
          <t>TIENDAS</t>
        </is>
      </c>
      <c r="T40" s="62" t="inlineStr">
        <is>
          <t>HECHIZOS</t>
        </is>
      </c>
      <c r="U40" s="67" t="inlineStr">
        <is>
          <t>LOS ANGELES</t>
        </is>
      </c>
      <c r="V40" s="67" t="inlineStr">
        <is>
          <t xml:space="preserve">TRANSPORTE CHEVALIER                                                                                </t>
        </is>
      </c>
      <c r="W40" s="65" t="n"/>
      <c r="X40" s="89" t="n">
        <v>335</v>
      </c>
      <c r="Y40" s="66" t="n">
        <v>330</v>
      </c>
      <c r="Z40" s="66" t="n">
        <v>5</v>
      </c>
      <c r="AA40" s="93" t="n">
        <v>0.9850746268656716</v>
      </c>
      <c r="AB40" s="524" t="n">
        <v>8369650</v>
      </c>
      <c r="AC40" s="102" t="n">
        <v>385.2499999999999</v>
      </c>
    </row>
    <row r="41" ht="18" customFormat="1" customHeight="1" s="58">
      <c r="A41" s="67" t="inlineStr">
        <is>
          <t>12.003.736-6</t>
        </is>
      </c>
      <c r="B41" s="67" t="n">
        <v>120037366</v>
      </c>
      <c r="C41" s="61" t="inlineStr">
        <is>
          <t>ARMANDO BARRIA LEGUE</t>
        </is>
      </c>
      <c r="D41" s="62" t="inlineStr">
        <is>
          <t xml:space="preserve">PUERTO NATALES </t>
        </is>
      </c>
      <c r="E41" s="63" t="inlineStr">
        <is>
          <t>MANUEL BULNES 731 LOCAL A</t>
        </is>
      </c>
      <c r="F41" s="62" t="inlineStr">
        <is>
          <t xml:space="preserve">061-413977 </t>
        </is>
      </c>
      <c r="G41" s="62" t="inlineStr">
        <is>
          <t>SERGIO KRAMARENCO</t>
        </is>
      </c>
      <c r="H41" s="67" t="inlineStr">
        <is>
          <t xml:space="preserve">tiendarmando@gmial.com  </t>
        </is>
      </c>
      <c r="I41" s="64" t="n"/>
      <c r="J41" s="62" t="inlineStr">
        <is>
          <t>ARMANDO BARRIA</t>
        </is>
      </c>
      <c r="K41" s="62" t="inlineStr">
        <is>
          <t>  </t>
        </is>
      </c>
      <c r="L41" s="62" t="n">
        <v>3</v>
      </c>
      <c r="M41" s="62" t="n">
        <v>0</v>
      </c>
      <c r="N41" s="62" t="inlineStr">
        <is>
          <t>TRANSCARGO</t>
        </is>
      </c>
      <c r="O41" s="64" t="n"/>
      <c r="P41" s="62" t="n"/>
      <c r="Q41" s="62" t="inlineStr">
        <is>
          <t>TRANSF. CONTRA ENTREGA</t>
        </is>
      </c>
      <c r="R41" s="62" t="n"/>
      <c r="S41" s="62" t="inlineStr">
        <is>
          <t>TIENDA</t>
        </is>
      </c>
      <c r="T41" s="62" t="inlineStr">
        <is>
          <t>ESPACIO JEANS</t>
        </is>
      </c>
      <c r="U41" s="67" t="inlineStr">
        <is>
          <t>PUERTO NATALES</t>
        </is>
      </c>
      <c r="V41" s="67" t="n"/>
      <c r="W41" s="65" t="n"/>
      <c r="X41" s="89" t="n">
        <v>182</v>
      </c>
      <c r="Y41" s="66" t="n">
        <v>181</v>
      </c>
      <c r="Z41" s="66" t="n">
        <v>1</v>
      </c>
      <c r="AA41" s="93" t="n">
        <v>0.9945054945054945</v>
      </c>
      <c r="AB41" s="524" t="n">
        <v>4475180</v>
      </c>
      <c r="AC41" s="102" t="n">
        <v>218.5</v>
      </c>
    </row>
    <row r="42" ht="18" customFormat="1" customHeight="1" s="58">
      <c r="A42" s="67" t="inlineStr">
        <is>
          <t>12.323.239-9</t>
        </is>
      </c>
      <c r="B42" s="67" t="n">
        <v>123232399</v>
      </c>
      <c r="C42" s="61" t="inlineStr">
        <is>
          <t>MABEL ALEJANDRA MUNOZ MOLINER</t>
        </is>
      </c>
      <c r="D42" s="62" t="inlineStr">
        <is>
          <t xml:space="preserve">ANGOL </t>
        </is>
      </c>
      <c r="E42" s="63" t="inlineStr">
        <is>
          <t>CAUPOLICAN 341 LOCAL 1</t>
        </is>
      </c>
      <c r="F42" s="62" t="inlineStr">
        <is>
          <t xml:space="preserve">45-717973  </t>
        </is>
      </c>
      <c r="G42" s="62" t="inlineStr">
        <is>
          <t>PATRICIO CUEVAS</t>
        </is>
      </c>
      <c r="H42" s="67" t="inlineStr">
        <is>
          <t xml:space="preserve">comercialpaucoma@gmail.co  </t>
        </is>
      </c>
      <c r="I42" s="64" t="n"/>
      <c r="J42" s="62" t="inlineStr">
        <is>
          <t>MABEL MUÑOZ</t>
        </is>
      </c>
      <c r="K42" s="62" t="inlineStr">
        <is>
          <t xml:space="preserve">POP RECHAZADO 12/12 </t>
        </is>
      </c>
      <c r="L42" s="62" t="n">
        <v>3</v>
      </c>
      <c r="M42" s="62" t="n">
        <v>0</v>
      </c>
      <c r="N42" s="62" t="inlineStr">
        <is>
          <t>TUR BUS</t>
        </is>
      </c>
      <c r="O42" s="64" t="n"/>
      <c r="P42" s="62" t="n"/>
      <c r="Q42" s="62" t="inlineStr">
        <is>
          <t>CONTADO</t>
        </is>
      </c>
      <c r="R42" s="62" t="n"/>
      <c r="S42" s="62" t="inlineStr">
        <is>
          <t>BOUTIQUE</t>
        </is>
      </c>
      <c r="T42" s="62" t="inlineStr">
        <is>
          <t>BOUTIQUE PAULA</t>
        </is>
      </c>
      <c r="U42" s="67" t="inlineStr">
        <is>
          <t>ANGOL</t>
        </is>
      </c>
      <c r="V42" s="67" t="inlineStr">
        <is>
          <t>SIN INFORMACION COMERCIAL 20/02</t>
        </is>
      </c>
      <c r="W42" s="65" t="n"/>
      <c r="X42" s="89" t="n">
        <v>0</v>
      </c>
      <c r="Y42" s="66" t="n">
        <v>0</v>
      </c>
      <c r="Z42" s="66" t="n">
        <v>0</v>
      </c>
      <c r="AA42" s="93" t="n">
        <v>0</v>
      </c>
      <c r="AB42" s="524" t="n">
        <v>0</v>
      </c>
      <c r="AC42" s="102" t="n">
        <v>0</v>
      </c>
    </row>
    <row r="43" ht="18" customFormat="1" customHeight="1" s="58">
      <c r="A43" s="69" t="inlineStr">
        <is>
          <t>12.495.320-0</t>
        </is>
      </c>
      <c r="B43" s="69" t="n">
        <v>124953200</v>
      </c>
      <c r="C43" s="69" t="inlineStr">
        <is>
          <t>RODRIGO BARRENA ARAVENA</t>
        </is>
      </c>
      <c r="D43" s="62" t="inlineStr">
        <is>
          <t>MELIPILLA</t>
        </is>
      </c>
      <c r="E43" s="63" t="inlineStr">
        <is>
          <t>SERRANO 395 LOCAL 211</t>
        </is>
      </c>
      <c r="F43" s="63" t="n">
        <v>97491171</v>
      </c>
      <c r="G43" s="62" t="inlineStr">
        <is>
          <t>RICHARD CUEVAS</t>
        </is>
      </c>
      <c r="H43" s="67" t="n"/>
      <c r="I43" s="63" t="n"/>
      <c r="J43" s="63" t="n"/>
      <c r="K43" s="63" t="n"/>
      <c r="L43" s="63" t="n">
        <v>1</v>
      </c>
      <c r="M43" s="63" t="n"/>
      <c r="N43" s="63" t="inlineStr">
        <is>
          <t>PROPIO</t>
        </is>
      </c>
      <c r="O43" s="63" t="n"/>
      <c r="P43" s="63" t="n"/>
      <c r="Q43" s="63" t="inlineStr">
        <is>
          <t>CONTADO</t>
        </is>
      </c>
      <c r="R43" s="63" t="n">
        <v>0</v>
      </c>
      <c r="S43" s="63" t="n"/>
      <c r="T43" s="63" t="inlineStr">
        <is>
          <t>BOUTIQUE CANELA Y MIEL</t>
        </is>
      </c>
      <c r="U43" s="69" t="n"/>
      <c r="V43" s="69" t="n"/>
      <c r="W43" s="65" t="n"/>
      <c r="X43" s="89" t="n">
        <v>0</v>
      </c>
      <c r="Y43" s="66" t="n">
        <v>0</v>
      </c>
      <c r="Z43" s="66" t="n">
        <v>0</v>
      </c>
      <c r="AA43" s="93" t="n">
        <v>0</v>
      </c>
      <c r="AB43" s="524" t="n">
        <v>0</v>
      </c>
      <c r="AC43" s="102" t="n">
        <v>0</v>
      </c>
    </row>
    <row r="44" ht="18" customFormat="1" customHeight="1" s="58">
      <c r="A44" s="67" t="inlineStr">
        <is>
          <t>12.838.491-K</t>
        </is>
      </c>
      <c r="B44" s="67" t="inlineStr">
        <is>
          <t>12838491K</t>
        </is>
      </c>
      <c r="C44" s="61" t="inlineStr">
        <is>
          <t xml:space="preserve">JESSICA ARAYA CEPEDA </t>
        </is>
      </c>
      <c r="D44" s="62" t="inlineStr">
        <is>
          <t xml:space="preserve">ANTOFAGASTA </t>
        </is>
      </c>
      <c r="E44" s="61" t="inlineStr">
        <is>
          <t>MANUEL RODRIGUEZ 3065</t>
        </is>
      </c>
      <c r="F44" s="62" t="inlineStr">
        <is>
          <t xml:space="preserve">9-8640684  </t>
        </is>
      </c>
      <c r="G44" s="62" t="inlineStr">
        <is>
          <t>HECTOR CAFFIERO</t>
        </is>
      </c>
      <c r="H44" s="67" t="inlineStr">
        <is>
          <t xml:space="preserve">bebaignacia@hotmail.com </t>
        </is>
      </c>
      <c r="I44" s="62" t="n"/>
      <c r="J44" s="70" t="n"/>
      <c r="K44" s="70" t="n"/>
      <c r="L44" s="62" t="n"/>
      <c r="M44" s="62" t="n"/>
      <c r="N44" s="62" t="inlineStr">
        <is>
          <t>TURBUS</t>
        </is>
      </c>
      <c r="O44" s="64" t="n"/>
      <c r="P44" s="62" t="n"/>
      <c r="Q44" s="525" t="inlineStr">
        <is>
          <t>TRANSF. CONTRA FACTURA</t>
        </is>
      </c>
      <c r="R44" s="525" t="n"/>
      <c r="S44" s="525" t="n"/>
      <c r="T44" s="525" t="n"/>
      <c r="U44" s="526" t="n"/>
      <c r="V44" s="526" t="n"/>
      <c r="W44" s="65" t="n"/>
      <c r="X44" s="89" t="n">
        <v>61</v>
      </c>
      <c r="Y44" s="66" t="n">
        <v>46</v>
      </c>
      <c r="Z44" s="66" t="n">
        <v>15</v>
      </c>
      <c r="AA44" s="93" t="n">
        <v>0.7540983606557377</v>
      </c>
      <c r="AB44" s="524" t="n">
        <v>1505390</v>
      </c>
      <c r="AC44" s="102" t="n">
        <v>60.95</v>
      </c>
    </row>
    <row r="45" ht="18" customFormat="1" customHeight="1" s="58">
      <c r="A45" s="67" t="inlineStr">
        <is>
          <t>14.405.243-9</t>
        </is>
      </c>
      <c r="B45" s="67" t="n">
        <v>144052439</v>
      </c>
      <c r="C45" s="61" t="inlineStr">
        <is>
          <t>CECILIA RIVERA ROMERO</t>
        </is>
      </c>
      <c r="D45" s="62" t="inlineStr">
        <is>
          <t>TEMUCO</t>
        </is>
      </c>
      <c r="E45" s="63" t="inlineStr">
        <is>
          <t xml:space="preserve">AV. TORREMOLINO 410 LOCAL 132 </t>
        </is>
      </c>
      <c r="F45" s="62" t="n">
        <v>953815405</v>
      </c>
      <c r="G45" s="62" t="inlineStr">
        <is>
          <t>PATRICIO CUEVAS</t>
        </is>
      </c>
      <c r="H45" s="77" t="inlineStr">
        <is>
          <t>CECILIA.MOHICANO@GMAIL.COM</t>
        </is>
      </c>
      <c r="I45" s="64" t="n"/>
      <c r="J45" s="62" t="inlineStr">
        <is>
          <t>CECILIA RIVERA</t>
        </is>
      </c>
      <c r="K45" s="62" t="inlineStr">
        <is>
          <t>POP DESPACHADO 12/12</t>
        </is>
      </c>
      <c r="L45" s="62" t="n">
        <v>1</v>
      </c>
      <c r="M45" s="62" t="n">
        <v>0</v>
      </c>
      <c r="N45" s="62" t="inlineStr">
        <is>
          <t>CHEVALIER</t>
        </is>
      </c>
      <c r="O45" s="64" t="n"/>
      <c r="P45" s="75" t="n"/>
      <c r="Q45" s="62" t="inlineStr">
        <is>
          <t>60 - 90 DIAS</t>
        </is>
      </c>
      <c r="R45" s="62" t="n">
        <v>953815405</v>
      </c>
      <c r="S45" s="62" t="inlineStr">
        <is>
          <t>BOUTIQUE</t>
        </is>
      </c>
      <c r="T45" s="62" t="inlineStr">
        <is>
          <t>RIVERA JEANS</t>
        </is>
      </c>
      <c r="U45" s="67" t="inlineStr">
        <is>
          <t>TEMUCO</t>
        </is>
      </c>
      <c r="V45" s="67" t="inlineStr">
        <is>
          <t xml:space="preserve">TUR BUS , SIN INFORMAES COMERCIALES 20/02                                                           </t>
        </is>
      </c>
      <c r="W45" s="65" t="n"/>
      <c r="X45" s="89" t="n">
        <v>525</v>
      </c>
      <c r="Y45" s="66" t="n">
        <v>355</v>
      </c>
      <c r="Z45" s="66" t="n">
        <v>170</v>
      </c>
      <c r="AA45" s="93" t="n">
        <v>0.6761904761904762</v>
      </c>
      <c r="AB45" s="524" t="n">
        <v>13305750</v>
      </c>
      <c r="AC45" s="102" t="n">
        <v>608.3499999999999</v>
      </c>
    </row>
    <row r="46" ht="18" customFormat="1" customHeight="1" s="60">
      <c r="A46" s="67" t="inlineStr">
        <is>
          <t>14.905.682-3</t>
        </is>
      </c>
      <c r="B46" s="67" t="n">
        <v>149056823</v>
      </c>
      <c r="C46" s="61" t="inlineStr">
        <is>
          <t xml:space="preserve">CLAUDIO TORRES VIERAS </t>
        </is>
      </c>
      <c r="D46" s="62" t="inlineStr">
        <is>
          <t>BIO-BIO</t>
        </is>
      </c>
      <c r="E46" s="63" t="inlineStr">
        <is>
          <t>DIEGO PORTALES N°1110</t>
        </is>
      </c>
      <c r="F46" s="62" t="n">
        <v>950089698</v>
      </c>
      <c r="G46" s="62" t="inlineStr">
        <is>
          <t>CARLOS CUEVAS</t>
        </is>
      </c>
      <c r="H46" s="77" t="inlineStr">
        <is>
          <t>MARGAGONZALEZFLO@GMAIL.COM</t>
        </is>
      </c>
      <c r="I46" s="62" t="n"/>
      <c r="J46" s="70" t="inlineStr">
        <is>
          <t>MARGARITA</t>
        </is>
      </c>
      <c r="K46" s="70" t="n"/>
      <c r="L46" s="62" t="n">
        <v>1</v>
      </c>
      <c r="M46" s="62" t="n"/>
      <c r="N46" s="62" t="inlineStr">
        <is>
          <t>CHEVALIER</t>
        </is>
      </c>
      <c r="O46" s="64" t="n"/>
      <c r="P46" s="62" t="n"/>
      <c r="Q46" s="525" t="inlineStr">
        <is>
          <t>CONTADO</t>
        </is>
      </c>
      <c r="R46" s="525" t="n"/>
      <c r="S46" s="525" t="inlineStr">
        <is>
          <t>PAQUETERIA Y PERFUMERIA</t>
        </is>
      </c>
      <c r="T46" s="525" t="inlineStr">
        <is>
          <t>EL RINCONCITO DE LA MODA</t>
        </is>
      </c>
      <c r="U46" s="526" t="inlineStr">
        <is>
          <t>LOS ALAMOS</t>
        </is>
      </c>
      <c r="V46" s="526" t="n"/>
      <c r="W46" s="65" t="n"/>
      <c r="X46" s="89" t="n">
        <v>0</v>
      </c>
      <c r="Y46" s="66" t="n">
        <v>0</v>
      </c>
      <c r="Z46" s="66" t="n">
        <v>0</v>
      </c>
      <c r="AA46" s="93" t="n">
        <v>0</v>
      </c>
      <c r="AB46" s="524" t="n">
        <v>0</v>
      </c>
      <c r="AC46" s="102" t="n">
        <v>16.1</v>
      </c>
    </row>
    <row r="47" ht="18" customFormat="1" customHeight="1" s="58">
      <c r="A47" s="67" t="inlineStr">
        <is>
          <t>15.627.315-5</t>
        </is>
      </c>
      <c r="B47" s="67" t="n">
        <v>156273155</v>
      </c>
      <c r="C47" s="61" t="inlineStr">
        <is>
          <t>MAURICIO DONOSO MANTOYA</t>
        </is>
      </c>
      <c r="D47" s="62" t="inlineStr">
        <is>
          <t>OSORNO</t>
        </is>
      </c>
      <c r="E47" s="63" t="inlineStr">
        <is>
          <t>CHOCRANE 651 LOCAL 109</t>
        </is>
      </c>
      <c r="F47" s="62" t="n"/>
      <c r="G47" s="62" t="inlineStr">
        <is>
          <t>PATRICIO CUEVAS</t>
        </is>
      </c>
      <c r="H47" s="76" t="inlineStr">
        <is>
          <t>mauriciodonosomontoya@hotmail.com</t>
        </is>
      </c>
      <c r="I47" s="64" t="n"/>
      <c r="J47" s="62" t="inlineStr">
        <is>
          <t>MAURICIO DONOSO</t>
        </is>
      </c>
      <c r="K47" s="62" t="n"/>
      <c r="L47" s="62" t="n">
        <v>1</v>
      </c>
      <c r="M47" s="62" t="n"/>
      <c r="N47" s="62" t="inlineStr">
        <is>
          <t>TUR BUS OFICINA</t>
        </is>
      </c>
      <c r="O47" s="64" t="n"/>
      <c r="P47" s="75" t="n">
        <v>0</v>
      </c>
      <c r="Q47" s="62" t="inlineStr">
        <is>
          <t>CREDITO 30 Y 60</t>
        </is>
      </c>
      <c r="R47" s="62" t="n">
        <v>77999446</v>
      </c>
      <c r="S47" s="62" t="inlineStr">
        <is>
          <t>BOUTIQUE</t>
        </is>
      </c>
      <c r="T47" s="62" t="inlineStr">
        <is>
          <t>BOUTIQUE HERRADURA</t>
        </is>
      </c>
      <c r="U47" s="67" t="inlineStr">
        <is>
          <t>OSORNO</t>
        </is>
      </c>
      <c r="V47" s="67" t="n"/>
      <c r="W47" s="65" t="n"/>
      <c r="X47" s="89" t="n">
        <v>0</v>
      </c>
      <c r="Y47" s="66" t="n">
        <v>0</v>
      </c>
      <c r="Z47" s="66" t="n">
        <v>0</v>
      </c>
      <c r="AA47" s="93" t="n">
        <v>0</v>
      </c>
      <c r="AB47" s="524" t="n">
        <v>0</v>
      </c>
      <c r="AC47" s="102" t="n">
        <v>0</v>
      </c>
    </row>
    <row r="48" ht="18" customFormat="1" customHeight="1" s="58">
      <c r="A48" s="69" t="inlineStr">
        <is>
          <t>15.814.934-6</t>
        </is>
      </c>
      <c r="B48" s="69" t="n">
        <v>158149346</v>
      </c>
      <c r="C48" s="69" t="inlineStr">
        <is>
          <t>CAROLINA DELGADO ROMERO</t>
        </is>
      </c>
      <c r="D48" s="62" t="inlineStr">
        <is>
          <t>LA LIGUA</t>
        </is>
      </c>
      <c r="E48" s="63" t="inlineStr">
        <is>
          <t>DENEBOLA 1033</t>
        </is>
      </c>
      <c r="F48" s="63" t="n"/>
      <c r="G48" s="62" t="inlineStr">
        <is>
          <t>CARLOS CUEVAS</t>
        </is>
      </c>
      <c r="H48" s="67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inlineStr">
        <is>
          <t>CONTADO</t>
        </is>
      </c>
      <c r="R48" s="63" t="n">
        <v>0</v>
      </c>
      <c r="S48" s="63" t="n"/>
      <c r="T48" s="63" t="n"/>
      <c r="U48" s="69" t="n"/>
      <c r="V48" s="69" t="n"/>
      <c r="W48" s="65" t="n"/>
      <c r="X48" s="89" t="n">
        <v>0</v>
      </c>
      <c r="Y48" s="66" t="n">
        <v>0</v>
      </c>
      <c r="Z48" s="66" t="n">
        <v>0</v>
      </c>
      <c r="AA48" s="93" t="n">
        <v>0</v>
      </c>
      <c r="AB48" s="524" t="n">
        <v>0</v>
      </c>
      <c r="AC48" s="102" t="n">
        <v>0</v>
      </c>
    </row>
    <row r="49" ht="18" customFormat="1" customHeight="1" s="58">
      <c r="A49" s="67" t="inlineStr">
        <is>
          <t>16.065.905-K</t>
        </is>
      </c>
      <c r="B49" s="67" t="inlineStr">
        <is>
          <t>16065905K</t>
        </is>
      </c>
      <c r="C49" s="61" t="inlineStr">
        <is>
          <t>PATRICIA CANALES</t>
        </is>
      </c>
      <c r="D49" s="62" t="inlineStr">
        <is>
          <t>PUNTA ARENAS</t>
        </is>
      </c>
      <c r="E49" s="63" t="inlineStr">
        <is>
          <t>BORIES 932 LOCAL 201</t>
        </is>
      </c>
      <c r="F49" s="62" t="inlineStr">
        <is>
          <t>09-94044305</t>
        </is>
      </c>
      <c r="G49" s="62" t="inlineStr">
        <is>
          <t>SERGIO KRAMARENCO</t>
        </is>
      </c>
      <c r="H49" s="67" t="inlineStr">
        <is>
          <t>jorgecabett@hotmail.com</t>
        </is>
      </c>
      <c r="I49" s="64" t="n"/>
      <c r="J49" s="62" t="inlineStr">
        <is>
          <t>NARIA OYARZUN LEIVA</t>
        </is>
      </c>
      <c r="K49" s="62" t="n"/>
      <c r="L49" s="62" t="n">
        <v>3</v>
      </c>
      <c r="M49" s="62" t="n"/>
      <c r="N49" s="62" t="inlineStr">
        <is>
          <t>TRANSCARGO</t>
        </is>
      </c>
      <c r="O49" s="64" t="n"/>
      <c r="P49" s="62" t="n"/>
      <c r="Q49" s="62" t="inlineStr">
        <is>
          <t>TRANSF. CONTRA ENTREGA</t>
        </is>
      </c>
      <c r="R49" s="62" t="inlineStr">
        <is>
          <t>09-94044305 / 61-710598</t>
        </is>
      </c>
      <c r="S49" s="62" t="inlineStr">
        <is>
          <t>TIENDA</t>
        </is>
      </c>
      <c r="T49" s="62" t="inlineStr">
        <is>
          <t>TIENDA JORGE CABBET</t>
        </is>
      </c>
      <c r="U49" s="67" t="inlineStr">
        <is>
          <t>PUNTA ARENAS</t>
        </is>
      </c>
      <c r="V49" s="67" t="n"/>
      <c r="W49" s="65" t="n"/>
      <c r="X49" s="89" t="n">
        <v>80</v>
      </c>
      <c r="Y49" s="66" t="n">
        <v>22</v>
      </c>
      <c r="Z49" s="66" t="n">
        <v>58</v>
      </c>
      <c r="AA49" s="93" t="n">
        <v>0.275</v>
      </c>
      <c r="AB49" s="524" t="n">
        <v>2010200</v>
      </c>
      <c r="AC49" s="102" t="n">
        <v>124.2</v>
      </c>
    </row>
    <row r="50" ht="18" customFormat="1" customHeight="1" s="58">
      <c r="A50" s="67" t="inlineStr">
        <is>
          <t>16.868.500-9</t>
        </is>
      </c>
      <c r="B50" s="67" t="n">
        <v>168685009</v>
      </c>
      <c r="C50" s="61" t="inlineStr">
        <is>
          <t>FRANKA SALAZAR MUÑOZ</t>
        </is>
      </c>
      <c r="D50" s="62" t="inlineStr">
        <is>
          <t xml:space="preserve">ANTOFAGASTA </t>
        </is>
      </c>
      <c r="E50" s="63" t="inlineStr">
        <is>
          <t>AV LLANQUIHUE 4216 D13</t>
        </is>
      </c>
      <c r="F50" s="62" t="inlineStr">
        <is>
          <t>055-547656</t>
        </is>
      </c>
      <c r="G50" s="62" t="inlineStr">
        <is>
          <t>HECTOR CAFFIERO</t>
        </is>
      </c>
      <c r="H50" s="67" t="inlineStr">
        <is>
          <t xml:space="preserve">franka92@hotmail.com </t>
        </is>
      </c>
      <c r="I50" s="64" t="n"/>
      <c r="J50" s="62" t="inlineStr">
        <is>
          <t>FRANKA SALAZAR</t>
        </is>
      </c>
      <c r="K50" s="62" t="inlineStr">
        <is>
          <t>  </t>
        </is>
      </c>
      <c r="L50" s="62" t="n">
        <v>1</v>
      </c>
      <c r="M50" s="62" t="n">
        <v>0</v>
      </c>
      <c r="N50" s="62" t="inlineStr">
        <is>
          <t>TUR BUS</t>
        </is>
      </c>
      <c r="O50" s="64" t="n"/>
      <c r="P50" s="62" t="n"/>
      <c r="Q50" s="62" t="inlineStr">
        <is>
          <t>CREDITO 30 Y 60</t>
        </is>
      </c>
      <c r="R50" s="62" t="inlineStr">
        <is>
          <t>9-1595286</t>
        </is>
      </c>
      <c r="S50" s="62" t="inlineStr">
        <is>
          <t>BOUTIQUE</t>
        </is>
      </c>
      <c r="T50" s="62" t="inlineStr">
        <is>
          <t>BOUTIQUE FRANKAS</t>
        </is>
      </c>
      <c r="U50" s="67" t="inlineStr">
        <is>
          <t>ANTOFAGASTA</t>
        </is>
      </c>
      <c r="V50" s="67" t="inlineStr">
        <is>
          <t>BLOQUEO PEDIDO X CLIENTE NO DESPACHAR FALTA FONDOS</t>
        </is>
      </c>
      <c r="W50" s="65" t="n"/>
      <c r="X50" s="89" t="n">
        <v>0</v>
      </c>
      <c r="Y50" s="66" t="n">
        <v>0</v>
      </c>
      <c r="Z50" s="66" t="n">
        <v>0</v>
      </c>
      <c r="AA50" s="93" t="n">
        <v>0</v>
      </c>
      <c r="AB50" s="524" t="n">
        <v>0</v>
      </c>
      <c r="AC50" s="102" t="n">
        <v>0</v>
      </c>
    </row>
    <row r="51" ht="18" customFormat="1" customHeight="1" s="58">
      <c r="A51" s="67" t="inlineStr">
        <is>
          <t>18.282.453-4</t>
        </is>
      </c>
      <c r="B51" s="67" t="n">
        <v>182824534</v>
      </c>
      <c r="C51" s="61" t="inlineStr">
        <is>
          <t>CONSTANZA CANALES OYARZUN</t>
        </is>
      </c>
      <c r="D51" s="62" t="inlineStr">
        <is>
          <t>PUNTA ARENAS</t>
        </is>
      </c>
      <c r="E51" s="63" t="inlineStr">
        <is>
          <t>BORIES 932 LOCAL 204</t>
        </is>
      </c>
      <c r="F51" s="62" t="inlineStr">
        <is>
          <t xml:space="preserve">61-710598  </t>
        </is>
      </c>
      <c r="G51" s="62" t="inlineStr">
        <is>
          <t>SERGIO KRAMARENCO</t>
        </is>
      </c>
      <c r="H51" s="67" t="inlineStr">
        <is>
          <t xml:space="preserve">jorgecabett@hotmail.com </t>
        </is>
      </c>
      <c r="I51" s="64" t="n"/>
      <c r="J51" s="62" t="inlineStr">
        <is>
          <t xml:space="preserve">MARIA OYARZUN </t>
        </is>
      </c>
      <c r="K51" s="62" t="inlineStr">
        <is>
          <t>  </t>
        </is>
      </c>
      <c r="L51" s="62" t="n">
        <v>3</v>
      </c>
      <c r="M51" s="62" t="n">
        <v>0</v>
      </c>
      <c r="N51" s="62" t="inlineStr">
        <is>
          <t>TRANSCARGO</t>
        </is>
      </c>
      <c r="O51" s="64" t="n"/>
      <c r="P51" s="62" t="n"/>
      <c r="Q51" s="62" t="inlineStr">
        <is>
          <t>CREDITO 30 Y 60</t>
        </is>
      </c>
      <c r="R51" s="62" t="n"/>
      <c r="S51" s="62" t="inlineStr">
        <is>
          <t>TIENDA</t>
        </is>
      </c>
      <c r="T51" s="62" t="inlineStr">
        <is>
          <t>TIENDAS JORGE CABETT</t>
        </is>
      </c>
      <c r="U51" s="67" t="inlineStr">
        <is>
          <t>PUNTA ARENAS</t>
        </is>
      </c>
      <c r="V51" s="67" t="n"/>
      <c r="W51" s="65" t="n"/>
      <c r="X51" s="89" t="n">
        <v>0</v>
      </c>
      <c r="Y51" s="66" t="n">
        <v>0</v>
      </c>
      <c r="Z51" s="66" t="n">
        <v>0</v>
      </c>
      <c r="AA51" s="93" t="n">
        <v>0</v>
      </c>
      <c r="AB51" s="524" t="n">
        <v>0</v>
      </c>
      <c r="AC51" s="102" t="n">
        <v>0</v>
      </c>
    </row>
    <row r="52" ht="18" customFormat="1" customHeight="1" s="58">
      <c r="A52" s="69" t="inlineStr">
        <is>
          <t>3.877.646-0</t>
        </is>
      </c>
      <c r="B52" s="69" t="n">
        <v>38776460</v>
      </c>
      <c r="C52" s="69" t="inlineStr">
        <is>
          <t>LUIS CARRASCO PERALTA</t>
        </is>
      </c>
      <c r="D52" s="62" t="inlineStr">
        <is>
          <t>SAN FERNANDO</t>
        </is>
      </c>
      <c r="E52" s="63" t="inlineStr">
        <is>
          <t>CHILLAN 502 LOCAL 13</t>
        </is>
      </c>
      <c r="F52" s="63" t="n">
        <v>942948977</v>
      </c>
      <c r="G52" s="62" t="inlineStr">
        <is>
          <t>PATRICIO CUEVAS</t>
        </is>
      </c>
      <c r="H52" s="77" t="inlineStr">
        <is>
          <t>KATTIE.CARRASCO@HOTMAIL.COM</t>
        </is>
      </c>
      <c r="I52" s="63" t="n"/>
      <c r="J52" s="63" t="n"/>
      <c r="K52" s="63" t="n"/>
      <c r="L52" s="63" t="n">
        <v>1</v>
      </c>
      <c r="M52" s="63" t="n"/>
      <c r="N52" s="63" t="inlineStr">
        <is>
          <t>ANDIMAR</t>
        </is>
      </c>
      <c r="O52" s="63" t="n"/>
      <c r="P52" s="63" t="n"/>
      <c r="Q52" s="63" t="inlineStr">
        <is>
          <t>CONTADO</t>
        </is>
      </c>
      <c r="R52" s="63" t="n">
        <v>0</v>
      </c>
      <c r="S52" s="63" t="n"/>
      <c r="T52" s="63" t="inlineStr">
        <is>
          <t>TIENDAS DE VESTIR Y CALZADO</t>
        </is>
      </c>
      <c r="U52" s="69" t="inlineStr">
        <is>
          <t>SAN FERNANDO</t>
        </is>
      </c>
      <c r="V52" s="69" t="n"/>
      <c r="W52" s="65" t="n"/>
      <c r="X52" s="89" t="n">
        <v>0</v>
      </c>
      <c r="Y52" s="66" t="n">
        <v>0</v>
      </c>
      <c r="Z52" s="66" t="n">
        <v>0</v>
      </c>
      <c r="AA52" s="93" t="n">
        <v>0</v>
      </c>
      <c r="AB52" s="524" t="n">
        <v>0</v>
      </c>
      <c r="AC52" s="102" t="n">
        <v>0</v>
      </c>
    </row>
    <row r="53" ht="18" customFormat="1" customHeight="1" s="58">
      <c r="A53" s="67" t="inlineStr">
        <is>
          <t>52.004.390-K</t>
        </is>
      </c>
      <c r="B53" s="67" t="inlineStr">
        <is>
          <t>52004390K</t>
        </is>
      </c>
      <c r="C53" s="61" t="inlineStr">
        <is>
          <t xml:space="preserve">WILFREDO ROJAS QUILODR  </t>
        </is>
      </c>
      <c r="D53" s="62" t="inlineStr">
        <is>
          <t>SAN CARLOS</t>
        </is>
      </c>
      <c r="E53" s="61" t="inlineStr">
        <is>
          <t>BALMACEDA 315</t>
        </is>
      </c>
      <c r="F53" s="62" t="inlineStr">
        <is>
          <t xml:space="preserve">42-411798  </t>
        </is>
      </c>
      <c r="G53" s="62" t="inlineStr">
        <is>
          <t>PATRICIO CUEVAS</t>
        </is>
      </c>
      <c r="H53" s="67" t="inlineStr">
        <is>
          <t>ALBANYSPORT@GMAIL.COM</t>
        </is>
      </c>
      <c r="I53" s="62" t="n"/>
      <c r="J53" s="70" t="n"/>
      <c r="K53" s="70" t="n"/>
      <c r="L53" s="62" t="n">
        <v>3</v>
      </c>
      <c r="M53" s="62" t="n"/>
      <c r="N53" s="62" t="inlineStr">
        <is>
          <t>CHEVALIER</t>
        </is>
      </c>
      <c r="O53" s="64" t="n"/>
      <c r="P53" s="62" t="n"/>
      <c r="Q53" s="525" t="inlineStr">
        <is>
          <t>CONTRAFACTURA</t>
        </is>
      </c>
      <c r="R53" s="525" t="n"/>
      <c r="S53" s="525" t="n"/>
      <c r="T53" s="525" t="n"/>
      <c r="U53" s="526" t="n"/>
      <c r="V53" s="526" t="n"/>
      <c r="W53" s="65" t="n"/>
      <c r="X53" s="89" t="n">
        <v>77</v>
      </c>
      <c r="Y53" s="66" t="n">
        <v>65</v>
      </c>
      <c r="Z53" s="66" t="n">
        <v>12</v>
      </c>
      <c r="AA53" s="93" t="n">
        <v>0.8441558441558441</v>
      </c>
      <c r="AB53" s="524" t="n">
        <v>1891230</v>
      </c>
      <c r="AC53" s="102" t="n">
        <v>115</v>
      </c>
    </row>
    <row r="54" ht="18" customFormat="1" customHeight="1" s="58">
      <c r="A54" s="67" t="inlineStr">
        <is>
          <t>7.295.293-6</t>
        </is>
      </c>
      <c r="B54" s="67" t="n">
        <v>72952936</v>
      </c>
      <c r="C54" s="61" t="inlineStr">
        <is>
          <t>ANA SAAVEDRA ORTIZ</t>
        </is>
      </c>
      <c r="D54" s="62" t="inlineStr">
        <is>
          <t>CAÑETE</t>
        </is>
      </c>
      <c r="E54" s="61" t="inlineStr">
        <is>
          <t>COVADONGA 240 LOCAL 1</t>
        </is>
      </c>
      <c r="F54" s="62" t="inlineStr">
        <is>
          <t>41-2-611782</t>
        </is>
      </c>
      <c r="G54" s="62" t="inlineStr">
        <is>
          <t>PATRICIO CUEVAS</t>
        </is>
      </c>
      <c r="H54" s="67" t="inlineStr">
        <is>
          <t>ANASAAVEDRAO@HOTMAIL.COM</t>
        </is>
      </c>
      <c r="I54" s="62" t="n"/>
      <c r="J54" s="64" t="inlineStr">
        <is>
          <t xml:space="preserve">ANA SAAVEDRA  </t>
        </is>
      </c>
      <c r="K54" s="70" t="n"/>
      <c r="L54" s="62" t="n"/>
      <c r="M54" s="62" t="n"/>
      <c r="N54" s="62" t="inlineStr">
        <is>
          <t>CHEVALIER</t>
        </is>
      </c>
      <c r="O54" s="64" t="n"/>
      <c r="P54" s="62" t="n"/>
      <c r="Q54" s="525" t="inlineStr">
        <is>
          <t>CREDITO 30 Y 60</t>
        </is>
      </c>
      <c r="R54" s="525" t="n"/>
      <c r="S54" s="525" t="n"/>
      <c r="T54" s="525" t="n"/>
      <c r="U54" s="526" t="n"/>
      <c r="V54" s="67" t="inlineStr">
        <is>
          <t xml:space="preserve">TRANSPORTE CHEVALIER , SIN INFORMES COMERCIALES 20/02                                               </t>
        </is>
      </c>
      <c r="W54" s="65" t="n"/>
      <c r="X54" s="89" t="n">
        <v>66</v>
      </c>
      <c r="Y54" s="66" t="n">
        <v>47</v>
      </c>
      <c r="Z54" s="66" t="n">
        <v>19</v>
      </c>
      <c r="AA54" s="93" t="n">
        <v>0.7121212121212122</v>
      </c>
      <c r="AB54" s="524" t="n">
        <v>1651340</v>
      </c>
      <c r="AC54" s="102" t="n">
        <v>117.3</v>
      </c>
    </row>
    <row r="55" ht="18" customFormat="1" customHeight="1" s="58">
      <c r="A55" s="69" t="inlineStr">
        <is>
          <t>7.509.921-5</t>
        </is>
      </c>
      <c r="B55" s="69" t="n">
        <v>75099215</v>
      </c>
      <c r="C55" s="69" t="inlineStr">
        <is>
          <t xml:space="preserve">NOLBERTO AVILA CORTES  </t>
        </is>
      </c>
      <c r="D55" s="62" t="inlineStr">
        <is>
          <t>CAUQUENES</t>
        </is>
      </c>
      <c r="E55" s="63" t="inlineStr">
        <is>
          <t>PRAT 549</t>
        </is>
      </c>
      <c r="F55" s="63" t="n">
        <v>976689778</v>
      </c>
      <c r="G55" s="62" t="inlineStr">
        <is>
          <t>PATRICIO CUEVAS</t>
        </is>
      </c>
      <c r="H55" s="77" t="inlineStr">
        <is>
          <t>NOLBERTO.E.AVLA@GMAIL.COM</t>
        </is>
      </c>
      <c r="I55" s="63" t="n"/>
      <c r="J55" s="63" t="inlineStr">
        <is>
          <t>SRA. CECILIA</t>
        </is>
      </c>
      <c r="K55" s="63" t="inlineStr">
        <is>
          <t>DUEÑA</t>
        </is>
      </c>
      <c r="L55" s="63" t="n">
        <v>1</v>
      </c>
      <c r="M55" s="63" t="n"/>
      <c r="N55" s="63" t="inlineStr">
        <is>
          <t>VILLA PRAT</t>
        </is>
      </c>
      <c r="O55" s="63" t="n"/>
      <c r="P55" s="63" t="n"/>
      <c r="Q55" s="63" t="inlineStr">
        <is>
          <t>CONTADO</t>
        </is>
      </c>
      <c r="R55" s="63" t="n">
        <v>0</v>
      </c>
      <c r="S55" s="63" t="n"/>
      <c r="T55" s="63" t="inlineStr">
        <is>
          <t>SCARLETT BOUTIQUE</t>
        </is>
      </c>
      <c r="U55" s="69" t="inlineStr">
        <is>
          <t>CAUQUENES</t>
        </is>
      </c>
      <c r="V55" s="69" t="n"/>
      <c r="W55" s="65" t="n"/>
      <c r="X55" s="89" t="n">
        <v>297</v>
      </c>
      <c r="Y55" s="66" t="n">
        <v>207</v>
      </c>
      <c r="Z55" s="66" t="n">
        <v>90</v>
      </c>
      <c r="AA55" s="93" t="n">
        <v>0.696969696969697</v>
      </c>
      <c r="AB55" s="524" t="n">
        <v>7334030</v>
      </c>
      <c r="AC55" s="102" t="n">
        <v>181.7</v>
      </c>
    </row>
    <row r="56" ht="18" customFormat="1" customHeight="1" s="58">
      <c r="A56" s="67" t="inlineStr">
        <is>
          <t>70.002.640-K</t>
        </is>
      </c>
      <c r="B56" s="67" t="inlineStr">
        <is>
          <t>70002640K</t>
        </is>
      </c>
      <c r="C56" s="61" t="inlineStr">
        <is>
          <t>COOPPATRIA</t>
        </is>
      </c>
      <c r="D56" s="62" t="inlineStr">
        <is>
          <t xml:space="preserve">SANTIAGO </t>
        </is>
      </c>
      <c r="E56" s="63" t="inlineStr">
        <is>
          <t>ZENTENO 190</t>
        </is>
      </c>
      <c r="F56" s="62" t="inlineStr">
        <is>
          <t>02-26994660</t>
        </is>
      </c>
      <c r="G56" s="62" t="inlineStr">
        <is>
          <t>PATRICIO CUEVAS</t>
        </is>
      </c>
      <c r="H56" s="67" t="inlineStr">
        <is>
          <t>pcaceres@coopatria.cl</t>
        </is>
      </c>
      <c r="I56" s="64" t="n"/>
      <c r="J56" s="62" t="inlineStr">
        <is>
          <t xml:space="preserve">PAOLA CACERES </t>
        </is>
      </c>
      <c r="K56" s="62" t="inlineStr">
        <is>
          <t xml:space="preserve">PAOLA SAN MARTIN </t>
        </is>
      </c>
      <c r="L56" s="62" t="n">
        <v>1</v>
      </c>
      <c r="M56" s="62" t="n">
        <v>0</v>
      </c>
      <c r="N56" s="62" t="n"/>
      <c r="O56" s="64" t="n"/>
      <c r="P56" s="62" t="n"/>
      <c r="Q56" s="62" t="inlineStr">
        <is>
          <t>CREDITO 30 Y 60</t>
        </is>
      </c>
      <c r="R56" s="62" t="n"/>
      <c r="S56" s="62" t="n"/>
      <c r="T56" s="62" t="n"/>
      <c r="U56" s="67" t="n"/>
      <c r="V56" s="67" t="inlineStr">
        <is>
          <t>                                                                                                    </t>
        </is>
      </c>
      <c r="W56" s="65" t="n"/>
      <c r="X56" s="89" t="n">
        <v>0</v>
      </c>
      <c r="Y56" s="66" t="n">
        <v>0</v>
      </c>
      <c r="Z56" s="66" t="n">
        <v>0</v>
      </c>
      <c r="AA56" s="93" t="n">
        <v>0</v>
      </c>
      <c r="AB56" s="524" t="n">
        <v>0</v>
      </c>
      <c r="AC56" s="102" t="n">
        <v>0</v>
      </c>
    </row>
    <row r="57" ht="18" customFormat="1" customHeight="1" s="59">
      <c r="A57" s="67" t="inlineStr">
        <is>
          <t>76.007.823-9</t>
        </is>
      </c>
      <c r="B57" s="67" t="n">
        <v>760078239</v>
      </c>
      <c r="C57" s="61" t="inlineStr">
        <is>
          <t>COMERCIAL CARMEN TEMER EIRL</t>
        </is>
      </c>
      <c r="D57" s="62" t="inlineStr">
        <is>
          <t>ARAUCO</t>
        </is>
      </c>
      <c r="E57" s="63" t="inlineStr">
        <is>
          <t>ESMERALDA 365</t>
        </is>
      </c>
      <c r="F57" s="62" t="inlineStr">
        <is>
          <t>041-2552402</t>
        </is>
      </c>
      <c r="G57" s="62" t="inlineStr">
        <is>
          <t>PATRICIO CUEVAS</t>
        </is>
      </c>
      <c r="H57" s="67" t="inlineStr">
        <is>
          <t>carmentemer@gmail.com</t>
        </is>
      </c>
      <c r="I57" s="64" t="n"/>
      <c r="J57" s="62" t="inlineStr">
        <is>
          <t xml:space="preserve">CARMEN TEMER  </t>
        </is>
      </c>
      <c r="K57" s="64" t="inlineStr">
        <is>
          <t>POP DESPACHADO 11/12</t>
        </is>
      </c>
      <c r="L57" s="62" t="n">
        <v>3</v>
      </c>
      <c r="M57" s="62" t="n">
        <v>0</v>
      </c>
      <c r="N57" s="62" t="inlineStr">
        <is>
          <t>CHEVALIER</t>
        </is>
      </c>
      <c r="O57" s="64" t="n"/>
      <c r="P57" s="62" t="n"/>
      <c r="Q57" s="62" t="inlineStr">
        <is>
          <t>CREDITO 30 Y 60</t>
        </is>
      </c>
      <c r="R57" s="62" t="n"/>
      <c r="S57" s="62" t="inlineStr">
        <is>
          <t>PRENDAS DE VESTIR</t>
        </is>
      </c>
      <c r="T57" s="62" t="inlineStr">
        <is>
          <t>MULTITIENDAS TEMER</t>
        </is>
      </c>
      <c r="U57" s="67" t="inlineStr">
        <is>
          <t>ARAUCO</t>
        </is>
      </c>
      <c r="V57" s="67" t="n"/>
      <c r="W57" s="65" t="n"/>
      <c r="X57" s="89" t="n">
        <v>0</v>
      </c>
      <c r="Y57" s="66" t="n">
        <v>0</v>
      </c>
      <c r="Z57" s="66" t="n">
        <v>0</v>
      </c>
      <c r="AA57" s="93" t="n">
        <v>0</v>
      </c>
      <c r="AB57" s="524" t="n">
        <v>0</v>
      </c>
      <c r="AC57" s="102" t="n">
        <v>0</v>
      </c>
    </row>
    <row r="58" ht="18" customFormat="1" customHeight="1" s="58">
      <c r="A58" s="67" t="inlineStr">
        <is>
          <t>76.013.196-2</t>
        </is>
      </c>
      <c r="B58" s="67" t="n">
        <v>760131962</v>
      </c>
      <c r="C58" s="61" t="inlineStr">
        <is>
          <t>MARIA PILAR JEREZ Y CIA.LTDA.</t>
        </is>
      </c>
      <c r="D58" s="62" t="inlineStr">
        <is>
          <t xml:space="preserve">ANGOL </t>
        </is>
      </c>
      <c r="E58" s="63" t="inlineStr">
        <is>
          <t>JULIO SEPULVEDA 331</t>
        </is>
      </c>
      <c r="F58" s="62" t="inlineStr">
        <is>
          <t xml:space="preserve">45-712538  </t>
        </is>
      </c>
      <c r="G58" s="62" t="inlineStr">
        <is>
          <t>PATRICIO CUEVAS</t>
        </is>
      </c>
      <c r="H58" s="76" t="inlineStr">
        <is>
          <t xml:space="preserve">boutiqueloscisnes@gmail.com  </t>
        </is>
      </c>
      <c r="I58" s="64" t="n"/>
      <c r="J58" s="62" t="inlineStr">
        <is>
          <t xml:space="preserve">SRA PILAR JEREZ  </t>
        </is>
      </c>
      <c r="K58" s="64" t="inlineStr">
        <is>
          <t>POP DESPACHADO 12/12</t>
        </is>
      </c>
      <c r="L58" s="62" t="n">
        <v>3</v>
      </c>
      <c r="M58" s="62" t="n">
        <v>0</v>
      </c>
      <c r="N58" s="62" t="inlineStr">
        <is>
          <t>GEMITA</t>
        </is>
      </c>
      <c r="O58" s="64" t="n"/>
      <c r="P58" s="62" t="n"/>
      <c r="Q58" s="62" t="inlineStr">
        <is>
          <t>CONTADO</t>
        </is>
      </c>
      <c r="R58" s="62" t="n"/>
      <c r="S58" s="62" t="inlineStr">
        <is>
          <t>BOUTIQUE</t>
        </is>
      </c>
      <c r="T58" s="62" t="n"/>
      <c r="U58" s="67" t="inlineStr">
        <is>
          <t>ANGOL</t>
        </is>
      </c>
      <c r="V58" s="67" t="n"/>
      <c r="W58" s="65" t="n"/>
      <c r="X58" s="89" t="n">
        <v>27</v>
      </c>
      <c r="Y58" s="66" t="n">
        <v>22</v>
      </c>
      <c r="Z58" s="66" t="n">
        <v>5</v>
      </c>
      <c r="AA58" s="93" t="n">
        <v>0.8148148148148148</v>
      </c>
      <c r="AB58" s="524" t="n">
        <v>656730</v>
      </c>
      <c r="AC58" s="102" t="n">
        <v>44.84999999999999</v>
      </c>
    </row>
    <row r="59" ht="18" customFormat="1" customHeight="1" s="58">
      <c r="A59" s="67" t="inlineStr">
        <is>
          <t>76.017.630-3</t>
        </is>
      </c>
      <c r="B59" s="67" t="n">
        <v>760176303</v>
      </c>
      <c r="C59" s="61" t="inlineStr">
        <is>
          <t>COMERCIAL Q &amp; M LTDA.</t>
        </is>
      </c>
      <c r="D59" s="62" t="inlineStr">
        <is>
          <t xml:space="preserve">QUELLON  </t>
        </is>
      </c>
      <c r="E59" s="63" t="inlineStr">
        <is>
          <t>LADRILLEROS 247</t>
        </is>
      </c>
      <c r="F59" s="62" t="inlineStr">
        <is>
          <t xml:space="preserve">065-292000 </t>
        </is>
      </c>
      <c r="G59" s="62" t="inlineStr">
        <is>
          <t>PATRICIO CUEVAS</t>
        </is>
      </c>
      <c r="H59" s="67" t="inlineStr">
        <is>
          <t xml:space="preserve">malvarez@dimarsa.cl  </t>
        </is>
      </c>
      <c r="I59" s="64" t="n"/>
      <c r="J59" s="62" t="inlineStr">
        <is>
          <t>MIRIAM ALVAREZ COMPR</t>
        </is>
      </c>
      <c r="K59" s="62" t="inlineStr">
        <is>
          <t>POP DESPACHADO 12/12</t>
        </is>
      </c>
      <c r="L59" s="62" t="n">
        <v>1</v>
      </c>
      <c r="M59" s="62" t="n">
        <v>0</v>
      </c>
      <c r="N59" s="62" t="inlineStr">
        <is>
          <t>SANCHEZ</t>
        </is>
      </c>
      <c r="O59" s="64" t="n"/>
      <c r="P59" s="75" t="n">
        <v>0.05</v>
      </c>
      <c r="Q59" s="62" t="inlineStr">
        <is>
          <t>6O DIAS</t>
        </is>
      </c>
      <c r="R59" s="62" t="n"/>
      <c r="S59" s="62" t="inlineStr">
        <is>
          <t>GRANDES TIENDAS</t>
        </is>
      </c>
      <c r="T59" s="62" t="inlineStr">
        <is>
          <t>DIMARSA</t>
        </is>
      </c>
      <c r="U59" s="67" t="inlineStr">
        <is>
          <t>QUELLON</t>
        </is>
      </c>
      <c r="V59" s="67" t="inlineStr">
        <is>
          <t xml:space="preserve">TRANSPORTE SANCHEZ                                                                                  </t>
        </is>
      </c>
      <c r="W59" s="65" t="n"/>
      <c r="X59" s="89" t="n">
        <v>0</v>
      </c>
      <c r="Y59" s="66" t="n">
        <v>0</v>
      </c>
      <c r="Z59" s="66" t="n">
        <v>0</v>
      </c>
      <c r="AA59" s="93" t="n">
        <v>0</v>
      </c>
      <c r="AB59" s="524" t="n">
        <v>0</v>
      </c>
      <c r="AC59" s="102" t="n">
        <v>0</v>
      </c>
    </row>
    <row r="60" ht="18" customFormat="1" customHeight="1" s="58">
      <c r="A60" s="67" t="inlineStr">
        <is>
          <t>76.017.630-3</t>
        </is>
      </c>
      <c r="B60" s="67" t="n">
        <v>760176303</v>
      </c>
      <c r="C60" s="61" t="inlineStr">
        <is>
          <t xml:space="preserve">COMERCIAL Q&amp;MPUERTO VARAS </t>
        </is>
      </c>
      <c r="D60" s="62" t="inlineStr">
        <is>
          <t>PUERTO VARAS</t>
        </is>
      </c>
      <c r="E60" s="63" t="inlineStr">
        <is>
          <t>SALVADOR 117</t>
        </is>
      </c>
      <c r="F60" s="62" t="inlineStr">
        <is>
          <t>065-2292650</t>
        </is>
      </c>
      <c r="G60" s="62" t="inlineStr">
        <is>
          <t>PATRICIO CUEVAS</t>
        </is>
      </c>
      <c r="H60" s="76" t="inlineStr">
        <is>
          <t>svargas@dimarsa.cl</t>
        </is>
      </c>
      <c r="I60" s="64" t="n"/>
      <c r="J60" s="62" t="inlineStr">
        <is>
          <t>SANDRA VARGAS</t>
        </is>
      </c>
      <c r="K60" s="62" t="inlineStr">
        <is>
          <t>JEFA DE COMPRAS</t>
        </is>
      </c>
      <c r="L60" s="62" t="n">
        <v>2</v>
      </c>
      <c r="M60" s="62" t="n"/>
      <c r="N60" s="62" t="inlineStr">
        <is>
          <t>SANCHEZ</t>
        </is>
      </c>
      <c r="O60" s="64" t="n"/>
      <c r="P60" s="62" t="n"/>
      <c r="Q60" s="62" t="inlineStr">
        <is>
          <t>60 DIAS</t>
        </is>
      </c>
      <c r="R60" s="62" t="n"/>
      <c r="S60" s="62" t="inlineStr">
        <is>
          <t>GRANDES TIENDAS</t>
        </is>
      </c>
      <c r="T60" s="62" t="inlineStr">
        <is>
          <t>DIMARSA</t>
        </is>
      </c>
      <c r="U60" s="67" t="inlineStr">
        <is>
          <t>PUERTO VARAS</t>
        </is>
      </c>
      <c r="V60" s="67" t="n"/>
      <c r="W60" s="65" t="n"/>
      <c r="X60" s="89" t="n">
        <v>0</v>
      </c>
      <c r="Y60" s="66" t="n">
        <v>0</v>
      </c>
      <c r="Z60" s="66" t="n">
        <v>0</v>
      </c>
      <c r="AA60" s="93" t="n">
        <v>0</v>
      </c>
      <c r="AB60" s="524" t="n">
        <v>0</v>
      </c>
      <c r="AC60" s="102" t="n">
        <v>0</v>
      </c>
    </row>
    <row r="61" ht="18" customFormat="1" customHeight="1" s="58">
      <c r="A61" s="67" t="inlineStr">
        <is>
          <t>76.048.404-0</t>
        </is>
      </c>
      <c r="B61" s="67" t="n">
        <v>760484040</v>
      </c>
      <c r="C61" s="61" t="inlineStr">
        <is>
          <t>SOC.COM.DON JORGE LTDA</t>
        </is>
      </c>
      <c r="D61" s="62" t="inlineStr">
        <is>
          <t xml:space="preserve">PANGUIPULLI </t>
        </is>
      </c>
      <c r="E61" s="63" t="inlineStr">
        <is>
          <t>MARTINEZ DE ROZAS 728</t>
        </is>
      </c>
      <c r="F61" s="62" t="inlineStr">
        <is>
          <t>063-311014-311089</t>
        </is>
      </c>
      <c r="G61" s="62" t="inlineStr">
        <is>
          <t>PATRICIO CUEVAS</t>
        </is>
      </c>
      <c r="H61" s="67" t="inlineStr">
        <is>
          <t xml:space="preserve">jorgeflandezg@yahoo.com </t>
        </is>
      </c>
      <c r="I61" s="64" t="n"/>
      <c r="J61" s="62" t="inlineStr">
        <is>
          <t>ALEJANDRA FLANDEZ</t>
        </is>
      </c>
      <c r="K61" s="62" t="inlineStr">
        <is>
          <t>  </t>
        </is>
      </c>
      <c r="L61" s="62" t="n">
        <v>3</v>
      </c>
      <c r="M61" s="62" t="n">
        <v>0</v>
      </c>
      <c r="N61" s="62" t="inlineStr">
        <is>
          <t>TALADRIZ CARGO</t>
        </is>
      </c>
      <c r="O61" s="64" t="n"/>
      <c r="P61" s="62" t="n"/>
      <c r="Q61" s="62" t="inlineStr">
        <is>
          <t xml:space="preserve">30 DIAS </t>
        </is>
      </c>
      <c r="R61" s="62" t="n">
        <v>88668259</v>
      </c>
      <c r="S61" s="62" t="inlineStr">
        <is>
          <t>COMERCIALIZADORA DE VESTUARIO</t>
        </is>
      </c>
      <c r="T61" s="62" t="inlineStr">
        <is>
          <t xml:space="preserve">DON JORGE </t>
        </is>
      </c>
      <c r="U61" s="67" t="inlineStr">
        <is>
          <t>PANGUIPULLI</t>
        </is>
      </c>
      <c r="V61" s="67" t="inlineStr">
        <is>
          <t xml:space="preserve">TRANSPORTE LA FRONTERA , SIN INFORMACION COMERCIAL 20/02                                            </t>
        </is>
      </c>
      <c r="W61" s="65" t="n"/>
      <c r="X61" s="89" t="n">
        <v>0</v>
      </c>
      <c r="Y61" s="66" t="n">
        <v>0</v>
      </c>
      <c r="Z61" s="66" t="n">
        <v>0</v>
      </c>
      <c r="AA61" s="93" t="n">
        <v>0</v>
      </c>
      <c r="AB61" s="524" t="n">
        <v>0</v>
      </c>
      <c r="AC61" s="102" t="n">
        <v>6.899999999999999</v>
      </c>
    </row>
    <row r="62" ht="18" customFormat="1" customHeight="1" s="58">
      <c r="A62" s="67" t="inlineStr">
        <is>
          <t>76.049.842-4</t>
        </is>
      </c>
      <c r="B62" s="67" t="n">
        <v>760498424</v>
      </c>
      <c r="C62" s="61" t="inlineStr">
        <is>
          <t>INVERSIONES JULIAN LTDA.</t>
        </is>
      </c>
      <c r="D62" s="62" t="inlineStr">
        <is>
          <t xml:space="preserve">RENGO </t>
        </is>
      </c>
      <c r="E62" s="63" t="inlineStr">
        <is>
          <t>PRAT 325</t>
        </is>
      </c>
      <c r="F62" s="62" t="inlineStr">
        <is>
          <t>09-72950801</t>
        </is>
      </c>
      <c r="G62" s="62" t="inlineStr">
        <is>
          <t>PATRICIO CUEVAS</t>
        </is>
      </c>
      <c r="H62" s="77" t="inlineStr">
        <is>
          <t>fernanda.roman@san-antonio.cl</t>
        </is>
      </c>
      <c r="I62" s="64" t="n"/>
      <c r="J62" s="62" t="inlineStr">
        <is>
          <t>FERNANDA ROMAN</t>
        </is>
      </c>
      <c r="K62" s="62" t="inlineStr">
        <is>
          <t>  </t>
        </is>
      </c>
      <c r="L62" s="62" t="n">
        <v>2</v>
      </c>
      <c r="M62" s="62" t="n">
        <v>0</v>
      </c>
      <c r="N62" s="62" t="inlineStr">
        <is>
          <t>JOKADAL</t>
        </is>
      </c>
      <c r="O62" s="64" t="n"/>
      <c r="P62" s="75" t="n">
        <v>0.05</v>
      </c>
      <c r="Q62" s="62" t="inlineStr">
        <is>
          <t>45 dias</t>
        </is>
      </c>
      <c r="R62" s="62" t="n"/>
      <c r="S62" s="62" t="inlineStr">
        <is>
          <t>GRANDES TIENDAS</t>
        </is>
      </c>
      <c r="T62" s="62" t="inlineStr">
        <is>
          <t>MULTITIENDAS SAN ANTONIO</t>
        </is>
      </c>
      <c r="U62" s="67" t="inlineStr">
        <is>
          <t>RENGO</t>
        </is>
      </c>
      <c r="V62" s="67" t="n"/>
      <c r="W62" s="65" t="n"/>
      <c r="X62" s="89" t="n">
        <v>998</v>
      </c>
      <c r="Y62" s="66" t="n">
        <v>942</v>
      </c>
      <c r="Z62" s="66" t="n">
        <v>56</v>
      </c>
      <c r="AA62" s="93" t="n">
        <v>0.9438877755511023</v>
      </c>
      <c r="AB62" s="524" t="n">
        <v>25008020</v>
      </c>
      <c r="AC62" s="102" t="n">
        <v>637.0999999999999</v>
      </c>
    </row>
    <row r="63" ht="18" customFormat="1" customHeight="1" s="58">
      <c r="A63" s="67" t="inlineStr">
        <is>
          <t>76.067.887-2</t>
        </is>
      </c>
      <c r="B63" s="67" t="n">
        <v>760678872</v>
      </c>
      <c r="C63" s="61" t="inlineStr">
        <is>
          <t>SOC COM SAN MARTIN Y TORRES LTDA</t>
        </is>
      </c>
      <c r="D63" s="62" t="inlineStr">
        <is>
          <t xml:space="preserve">SAN CARLOS  </t>
        </is>
      </c>
      <c r="E63" s="63" t="inlineStr">
        <is>
          <t>SERRANO 544 LOCAL 1-2</t>
        </is>
      </c>
      <c r="F63" s="62" t="inlineStr">
        <is>
          <t xml:space="preserve">042-416759 </t>
        </is>
      </c>
      <c r="G63" s="62" t="inlineStr">
        <is>
          <t>PATRICIO CUEVAS</t>
        </is>
      </c>
      <c r="H63" s="67" t="inlineStr">
        <is>
          <t>jsanmartin@tiendaelpunto.cl</t>
        </is>
      </c>
      <c r="I63" s="64" t="n"/>
      <c r="J63" s="62" t="inlineStr">
        <is>
          <t>  </t>
        </is>
      </c>
      <c r="K63" s="62" t="inlineStr">
        <is>
          <t>  </t>
        </is>
      </c>
      <c r="L63" s="62" t="n">
        <v>3</v>
      </c>
      <c r="M63" s="62" t="n">
        <v>0</v>
      </c>
      <c r="N63" s="62" t="inlineStr">
        <is>
          <t>GEMITA</t>
        </is>
      </c>
      <c r="O63" s="64" t="n"/>
      <c r="P63" s="62" t="n"/>
      <c r="Q63" s="62" t="inlineStr">
        <is>
          <t>CREDITO 30 Y 60</t>
        </is>
      </c>
      <c r="R63" s="62" t="n"/>
      <c r="S63" s="62" t="inlineStr">
        <is>
          <t>BOUTIQUE</t>
        </is>
      </c>
      <c r="T63" s="62" t="n"/>
      <c r="U63" s="67">
        <f>D63</f>
        <v/>
      </c>
      <c r="V63" s="67" t="n"/>
      <c r="W63" s="65" t="n"/>
      <c r="X63" s="89" t="n">
        <v>0</v>
      </c>
      <c r="Y63" s="66" t="n">
        <v>0</v>
      </c>
      <c r="Z63" s="66" t="n">
        <v>0</v>
      </c>
      <c r="AA63" s="93" t="n">
        <v>0</v>
      </c>
      <c r="AB63" s="524" t="n">
        <v>0</v>
      </c>
      <c r="AC63" s="102" t="n">
        <v>0</v>
      </c>
    </row>
    <row r="64" ht="18" customFormat="1" customHeight="1" s="58">
      <c r="A64" s="67" t="inlineStr">
        <is>
          <t>76.072.224-3</t>
        </is>
      </c>
      <c r="B64" s="67" t="n">
        <v>760722243</v>
      </c>
      <c r="C64" s="61" t="inlineStr">
        <is>
          <t>SOC.COMERCIAL BOBERC LTDA.</t>
        </is>
      </c>
      <c r="D64" s="62" t="inlineStr">
        <is>
          <t>CASTRO</t>
        </is>
      </c>
      <c r="E64" s="63" t="inlineStr">
        <is>
          <t>BLANCO 169</t>
        </is>
      </c>
      <c r="F64" s="62" t="inlineStr">
        <is>
          <t xml:space="preserve">65-3337952 </t>
        </is>
      </c>
      <c r="G64" s="62" t="inlineStr">
        <is>
          <t>PATRICIO CUEVAS</t>
        </is>
      </c>
      <c r="H64" s="67" t="inlineStr">
        <is>
          <t xml:space="preserve">boberck ptomontt@123.cl </t>
        </is>
      </c>
      <c r="I64" s="64" t="n"/>
      <c r="J64" s="62" t="inlineStr">
        <is>
          <t>  </t>
        </is>
      </c>
      <c r="K64" s="62" t="inlineStr">
        <is>
          <t>POP DESPACHADO 12/12</t>
        </is>
      </c>
      <c r="L64" s="62" t="n">
        <v>3</v>
      </c>
      <c r="M64" s="62" t="n">
        <v>0</v>
      </c>
      <c r="N64" s="62" t="n"/>
      <c r="O64" s="64" t="n"/>
      <c r="P64" s="62" t="n"/>
      <c r="Q64" s="62" t="inlineStr">
        <is>
          <t>CREDITO 30 Y 60</t>
        </is>
      </c>
      <c r="R64" s="62" t="n"/>
      <c r="S64" s="62" t="inlineStr">
        <is>
          <t>GRANDES TIENDAS</t>
        </is>
      </c>
      <c r="T64" s="62" t="n"/>
      <c r="U64" s="67" t="inlineStr">
        <is>
          <t>CASTRO</t>
        </is>
      </c>
      <c r="V64" s="67" t="n"/>
      <c r="W64" s="65" t="n"/>
      <c r="X64" s="89" t="n">
        <v>0</v>
      </c>
      <c r="Y64" s="66" t="n">
        <v>0</v>
      </c>
      <c r="Z64" s="66" t="n">
        <v>0</v>
      </c>
      <c r="AA64" s="93" t="n">
        <v>0</v>
      </c>
      <c r="AB64" s="524" t="n">
        <v>0</v>
      </c>
      <c r="AC64" s="102" t="n">
        <v>0</v>
      </c>
    </row>
    <row r="65" ht="18" customFormat="1" customHeight="1" s="58">
      <c r="A65" s="67" t="inlineStr">
        <is>
          <t>76.078.517-2</t>
        </is>
      </c>
      <c r="B65" s="67" t="n">
        <v>760785172</v>
      </c>
      <c r="C65" s="61" t="inlineStr">
        <is>
          <t>DON CRISTOBAL LTDA.</t>
        </is>
      </c>
      <c r="D65" s="62" t="inlineStr">
        <is>
          <t xml:space="preserve">LA UNION </t>
        </is>
      </c>
      <c r="E65" s="63" t="inlineStr">
        <is>
          <t>ANGAMOS 520</t>
        </is>
      </c>
      <c r="F65" s="62" t="inlineStr">
        <is>
          <t>064-2426901</t>
        </is>
      </c>
      <c r="G65" s="62" t="inlineStr">
        <is>
          <t>PATRICIO CUEVAS</t>
        </is>
      </c>
      <c r="H65" s="76" t="inlineStr">
        <is>
          <t>valentinaboutique01@gmail.com</t>
        </is>
      </c>
      <c r="I65" s="64" t="n"/>
      <c r="J65" s="62" t="inlineStr">
        <is>
          <t>DORIS SALGADO</t>
        </is>
      </c>
      <c r="K65" s="62" t="inlineStr">
        <is>
          <t>DUEÑA</t>
        </is>
      </c>
      <c r="L65" s="62" t="n"/>
      <c r="M65" s="62" t="n"/>
      <c r="N65" s="62" t="inlineStr">
        <is>
          <t>ECOEXX</t>
        </is>
      </c>
      <c r="O65" s="64" t="n"/>
      <c r="P65" s="62" t="n"/>
      <c r="Q65" s="62" t="inlineStr">
        <is>
          <t>CREDITO 30 Y 60</t>
        </is>
      </c>
      <c r="R65" s="62" t="n">
        <v>98248393</v>
      </c>
      <c r="S65" s="62" t="inlineStr">
        <is>
          <t>BOUTIQUE</t>
        </is>
      </c>
      <c r="T65" s="62" t="inlineStr">
        <is>
          <t>VALENTINA BOUTIQUE</t>
        </is>
      </c>
      <c r="U65" s="67" t="inlineStr">
        <is>
          <t>LA UNION</t>
        </is>
      </c>
      <c r="V65" s="67" t="n"/>
      <c r="W65" s="65" t="n"/>
      <c r="X65" s="89" t="n">
        <v>0</v>
      </c>
      <c r="Y65" s="66" t="n">
        <v>0</v>
      </c>
      <c r="Z65" s="66" t="n">
        <v>0</v>
      </c>
      <c r="AA65" s="93" t="n">
        <v>0</v>
      </c>
      <c r="AB65" s="524" t="n">
        <v>0</v>
      </c>
      <c r="AC65" s="102" t="n">
        <v>0</v>
      </c>
    </row>
    <row r="66" ht="18" customFormat="1" customHeight="1" s="58">
      <c r="A66" s="67" t="inlineStr">
        <is>
          <t>76.079.186-5</t>
        </is>
      </c>
      <c r="B66" s="67" t="n">
        <v>760791865</v>
      </c>
      <c r="C66" s="61" t="inlineStr">
        <is>
          <t>CARMEN WILLIAMS RIVERA EIRL</t>
        </is>
      </c>
      <c r="D66" s="62" t="inlineStr">
        <is>
          <t>PUERTO AYSEN</t>
        </is>
      </c>
      <c r="E66" s="61" t="inlineStr">
        <is>
          <t>SARGENTO ALDEA 1160</t>
        </is>
      </c>
      <c r="F66" s="62" t="inlineStr">
        <is>
          <t xml:space="preserve">67-336452  </t>
        </is>
      </c>
      <c r="G66" s="62" t="inlineStr">
        <is>
          <t xml:space="preserve">SERGIO KRAMARENCO </t>
        </is>
      </c>
      <c r="H66" s="67" t="inlineStr">
        <is>
          <t>tiendajavbian@gmail.com</t>
        </is>
      </c>
      <c r="I66" s="62" t="n"/>
      <c r="J66" s="64" t="inlineStr">
        <is>
          <t>Jorge  QUINTANA</t>
        </is>
      </c>
      <c r="K66" s="70" t="n"/>
      <c r="L66" s="62" t="n">
        <v>3</v>
      </c>
      <c r="M66" s="62" t="n"/>
      <c r="N66" s="62" t="inlineStr">
        <is>
          <t>ATE</t>
        </is>
      </c>
      <c r="O66" s="64" t="n"/>
      <c r="P66" s="62" t="n"/>
      <c r="Q66" s="525" t="inlineStr">
        <is>
          <t>TRANSF. CONTRA ENTREGA</t>
        </is>
      </c>
      <c r="R66" s="525" t="inlineStr">
        <is>
          <t>9-0507606</t>
        </is>
      </c>
      <c r="S66" s="525" t="n"/>
      <c r="T66" s="525" t="n"/>
      <c r="U66" s="526" t="n"/>
      <c r="V66" s="67" t="inlineStr">
        <is>
          <t>TRANSPORT ATE</t>
        </is>
      </c>
      <c r="W66" s="65" t="n"/>
      <c r="X66" s="89" t="n">
        <v>70</v>
      </c>
      <c r="Y66" s="66" t="n">
        <v>34</v>
      </c>
      <c r="Z66" s="66" t="n">
        <v>36</v>
      </c>
      <c r="AA66" s="93" t="n">
        <v>0.4857142857142857</v>
      </c>
      <c r="AB66" s="524" t="n">
        <v>1749300</v>
      </c>
      <c r="AC66" s="102" t="n">
        <v>95.44999999999999</v>
      </c>
    </row>
    <row r="67" ht="18" customFormat="1" customHeight="1" s="58">
      <c r="A67" s="67" t="inlineStr">
        <is>
          <t>76.090.949-1</t>
        </is>
      </c>
      <c r="B67" s="67" t="n">
        <v>760909491</v>
      </c>
      <c r="C67" s="61" t="inlineStr">
        <is>
          <t xml:space="preserve">SOCIEDAD COMERCIAL OLGA BOUTIQUE LTDA </t>
        </is>
      </c>
      <c r="D67" s="62" t="inlineStr">
        <is>
          <t xml:space="preserve">VILLARRICA  </t>
        </is>
      </c>
      <c r="E67" s="63" t="inlineStr">
        <is>
          <t>CAMILO HENRIQUEZ 331-B</t>
        </is>
      </c>
      <c r="F67" s="62" t="inlineStr">
        <is>
          <t xml:space="preserve">45-416539  </t>
        </is>
      </c>
      <c r="G67" s="62" t="inlineStr">
        <is>
          <t>PATRICIO CUEVAS</t>
        </is>
      </c>
      <c r="H67" s="67" t="inlineStr">
        <is>
          <t xml:space="preserve">olguitahermosilla@hotmail.com </t>
        </is>
      </c>
      <c r="I67" s="64" t="n"/>
      <c r="J67" s="62" t="inlineStr">
        <is>
          <t xml:space="preserve">OLGA HERMOSILLA  </t>
        </is>
      </c>
      <c r="K67" s="62" t="n"/>
      <c r="L67" s="62" t="n"/>
      <c r="M67" s="62" t="n"/>
      <c r="N67" s="62" t="inlineStr">
        <is>
          <t>TUR BUS</t>
        </is>
      </c>
      <c r="O67" s="64" t="n"/>
      <c r="P67" s="62" t="n"/>
      <c r="Q67" s="62" t="inlineStr">
        <is>
          <t>CREDITO 30 Y 60</t>
        </is>
      </c>
      <c r="R67" s="62" t="n"/>
      <c r="S67" s="62" t="inlineStr">
        <is>
          <t>BOUTIQUE</t>
        </is>
      </c>
      <c r="T67" s="62" t="inlineStr">
        <is>
          <t>OLGA BOUTIQUE</t>
        </is>
      </c>
      <c r="U67" s="67" t="inlineStr">
        <is>
          <t>VILLARICA</t>
        </is>
      </c>
      <c r="V67" s="67" t="n"/>
      <c r="W67" s="65" t="n"/>
      <c r="X67" s="89" t="n">
        <v>0</v>
      </c>
      <c r="Y67" s="66" t="n">
        <v>0</v>
      </c>
      <c r="Z67" s="66" t="n">
        <v>0</v>
      </c>
      <c r="AA67" s="93" t="n">
        <v>0</v>
      </c>
      <c r="AB67" s="524" t="n">
        <v>0</v>
      </c>
      <c r="AC67" s="102" t="n">
        <v>0</v>
      </c>
    </row>
    <row r="68" ht="18" customFormat="1" customHeight="1" s="58">
      <c r="A68" s="67" t="inlineStr">
        <is>
          <t>76.099.347-6</t>
        </is>
      </c>
      <c r="B68" s="67" t="n">
        <v>760993476</v>
      </c>
      <c r="C68" s="61" t="inlineStr">
        <is>
          <t>GLADYS VALDIVIA PEREZ EIRL</t>
        </is>
      </c>
      <c r="D68" s="62" t="inlineStr">
        <is>
          <t xml:space="preserve">LA LIGUA </t>
        </is>
      </c>
      <c r="E68" s="63" t="inlineStr">
        <is>
          <t>URIBE 166 LOCAL 2</t>
        </is>
      </c>
      <c r="F68" s="62" t="n">
        <v>989226623</v>
      </c>
      <c r="G68" s="62" t="inlineStr">
        <is>
          <t>CARLOS CUEVAS</t>
        </is>
      </c>
      <c r="H68" s="67" t="inlineStr">
        <is>
          <t xml:space="preserve">avenuelaligua@gmail.com </t>
        </is>
      </c>
      <c r="I68" s="64" t="n"/>
      <c r="J68" s="62" t="inlineStr">
        <is>
          <t xml:space="preserve">GLADYS VALDIVIA  </t>
        </is>
      </c>
      <c r="K68" s="62" t="inlineStr">
        <is>
          <t xml:space="preserve">SOCIAS  </t>
        </is>
      </c>
      <c r="L68" s="62" t="n">
        <v>1</v>
      </c>
      <c r="M68" s="62" t="n">
        <v>0</v>
      </c>
      <c r="N68" s="62" t="inlineStr">
        <is>
          <t>JT</t>
        </is>
      </c>
      <c r="O68" s="64" t="n"/>
      <c r="P68" s="62" t="n"/>
      <c r="Q68" s="62" t="inlineStr">
        <is>
          <t>CONTADO</t>
        </is>
      </c>
      <c r="R68" s="62" t="n"/>
      <c r="S68" s="62" t="inlineStr">
        <is>
          <t>BOUTIQUE</t>
        </is>
      </c>
      <c r="T68" s="62" t="inlineStr">
        <is>
          <t>BOUTIQUE AVENUE</t>
        </is>
      </c>
      <c r="U68" s="67" t="inlineStr">
        <is>
          <t>LA LIGUA</t>
        </is>
      </c>
      <c r="V68" s="67" t="n"/>
      <c r="W68" s="65" t="n"/>
      <c r="X68" s="89" t="n">
        <v>69</v>
      </c>
      <c r="Y68" s="66" t="n">
        <v>31</v>
      </c>
      <c r="Z68" s="66" t="n">
        <v>38</v>
      </c>
      <c r="AA68" s="93" t="n">
        <v>0.4492753623188406</v>
      </c>
      <c r="AB68" s="524" t="n">
        <v>1697310</v>
      </c>
      <c r="AC68" s="102" t="n">
        <v>70.14999999999999</v>
      </c>
    </row>
    <row r="69" ht="18" customFormat="1" customHeight="1" s="58">
      <c r="A69" s="67" t="inlineStr">
        <is>
          <t>76.121.220-6</t>
        </is>
      </c>
      <c r="B69" s="67" t="n">
        <v>761212206</v>
      </c>
      <c r="C69" s="61" t="inlineStr">
        <is>
          <t>SOC.COM.INOSTROZA GOMEZ LTDA.</t>
        </is>
      </c>
      <c r="D69" s="62" t="inlineStr">
        <is>
          <t>COYHAIQUE</t>
        </is>
      </c>
      <c r="E69" s="63" t="inlineStr">
        <is>
          <t>PRAT 577</t>
        </is>
      </c>
      <c r="F69" s="62" t="inlineStr">
        <is>
          <t xml:space="preserve">67-215040  </t>
        </is>
      </c>
      <c r="G69" s="62" t="inlineStr">
        <is>
          <t>SERGIO KRAMARENCO</t>
        </is>
      </c>
      <c r="H69" s="77" t="inlineStr">
        <is>
          <t xml:space="preserve">tiendayuly@patagoniachile.cl </t>
        </is>
      </c>
      <c r="I69" s="64" t="n"/>
      <c r="J69" s="62" t="inlineStr">
        <is>
          <t>PATRICIA GOMEZ</t>
        </is>
      </c>
      <c r="K69" s="62" t="inlineStr">
        <is>
          <t>  </t>
        </is>
      </c>
      <c r="L69" s="62" t="n">
        <v>3</v>
      </c>
      <c r="M69" s="62" t="n">
        <v>0</v>
      </c>
      <c r="N69" s="62" t="inlineStr">
        <is>
          <t>FIORDOS</t>
        </is>
      </c>
      <c r="O69" s="64" t="n"/>
      <c r="P69" s="62" t="n"/>
      <c r="Q69" s="62" t="inlineStr">
        <is>
          <t>TRANSF. CONTRA ENTREGA</t>
        </is>
      </c>
      <c r="R69" s="62" t="n">
        <v>984797337</v>
      </c>
      <c r="S69" s="62" t="inlineStr">
        <is>
          <t>GRANDES TIENDAS</t>
        </is>
      </c>
      <c r="T69" s="62" t="inlineStr">
        <is>
          <t>TIENDAS  YULY</t>
        </is>
      </c>
      <c r="U69" s="67" t="inlineStr">
        <is>
          <t>COYHAIQUE</t>
        </is>
      </c>
      <c r="V69" s="67" t="n"/>
      <c r="W69" s="65" t="n"/>
      <c r="X69" s="89" t="n">
        <v>144</v>
      </c>
      <c r="Y69" s="66" t="n">
        <v>109</v>
      </c>
      <c r="Z69" s="66" t="n">
        <v>35</v>
      </c>
      <c r="AA69" s="93" t="n">
        <v>0.7569444444444444</v>
      </c>
      <c r="AB69" s="524" t="n">
        <v>3544560</v>
      </c>
      <c r="AC69" s="102" t="n">
        <v>179.4</v>
      </c>
    </row>
    <row r="70" ht="18" customFormat="1" customHeight="1" s="58">
      <c r="A70" s="67" t="inlineStr">
        <is>
          <t>76.168.779-4</t>
        </is>
      </c>
      <c r="B70" s="67" t="n">
        <v>761687794</v>
      </c>
      <c r="C70" s="61" t="inlineStr">
        <is>
          <t xml:space="preserve">SOCIEDAD COMERCIAL C'MUA LTDA  </t>
        </is>
      </c>
      <c r="D70" s="62" t="inlineStr">
        <is>
          <t xml:space="preserve">SANTA CRUZ  </t>
        </is>
      </c>
      <c r="E70" s="61" t="inlineStr">
        <is>
          <t>RAFAEL CASANOVA 132 A</t>
        </is>
      </c>
      <c r="F70" s="62" t="inlineStr">
        <is>
          <t xml:space="preserve">72-824563  </t>
        </is>
      </c>
      <c r="G70" s="62" t="inlineStr">
        <is>
          <t>RICHARD CUEVAS</t>
        </is>
      </c>
      <c r="H70" s="78" t="inlineStr">
        <is>
          <t>tiendacmua@gmail.com</t>
        </is>
      </c>
      <c r="I70" s="62" t="n"/>
      <c r="J70" s="70" t="n"/>
      <c r="K70" s="70" t="n"/>
      <c r="L70" s="62" t="n">
        <v>3</v>
      </c>
      <c r="M70" s="62" t="n"/>
      <c r="N70" s="62" t="inlineStr">
        <is>
          <t>ANDIMAR</t>
        </is>
      </c>
      <c r="O70" s="64" t="n"/>
      <c r="P70" s="62" t="n"/>
      <c r="Q70" s="525" t="inlineStr">
        <is>
          <t>CONTRAENTREGA</t>
        </is>
      </c>
      <c r="R70" s="525" t="n"/>
      <c r="S70" s="525" t="n"/>
      <c r="T70" s="525" t="n"/>
      <c r="U70" s="526" t="n"/>
      <c r="V70" s="526" t="n"/>
      <c r="W70" s="65" t="n"/>
      <c r="X70" s="89" t="n">
        <v>87</v>
      </c>
      <c r="Y70" s="66" t="n">
        <v>64</v>
      </c>
      <c r="Z70" s="66" t="n">
        <v>23</v>
      </c>
      <c r="AA70" s="93" t="n">
        <v>0.735632183908046</v>
      </c>
      <c r="AB70" s="524" t="n">
        <v>2190130</v>
      </c>
      <c r="AC70" s="102" t="n">
        <v>173.65</v>
      </c>
    </row>
    <row r="71" ht="18" customFormat="1" customHeight="1" s="58">
      <c r="A71" s="67" t="inlineStr">
        <is>
          <t>76.183.909-8</t>
        </is>
      </c>
      <c r="B71" s="67" t="n">
        <v>761839098</v>
      </c>
      <c r="C71" s="61" t="inlineStr">
        <is>
          <t>SOCIEDAD COMERCIAL MKD CLOTHING LIMIT</t>
        </is>
      </c>
      <c r="D71" s="62" t="inlineStr">
        <is>
          <t xml:space="preserve">SANTIAGO </t>
        </is>
      </c>
      <c r="E71" s="63" t="inlineStr">
        <is>
          <t>BADAJOZ 100 OFICINA 824</t>
        </is>
      </c>
      <c r="F71" s="62" t="inlineStr">
        <is>
          <t>2297995 - 02-3423289</t>
        </is>
      </c>
      <c r="G71" s="62" t="inlineStr">
        <is>
          <t>RICHARD CUEVAS</t>
        </is>
      </c>
      <c r="H71" s="77" t="inlineStr">
        <is>
          <t xml:space="preserve">cvegamartino@gmail.com  </t>
        </is>
      </c>
      <c r="I71" s="64" t="n"/>
      <c r="J71" s="62" t="inlineStr">
        <is>
          <t>CARLOS VEGA</t>
        </is>
      </c>
      <c r="K71" s="62" t="inlineStr">
        <is>
          <t>POP DESPACHADO 11/12</t>
        </is>
      </c>
      <c r="L71" s="62" t="n">
        <v>4</v>
      </c>
      <c r="M71" s="62" t="n">
        <v>0</v>
      </c>
      <c r="N71" s="62" t="inlineStr">
        <is>
          <t>RETIRA</t>
        </is>
      </c>
      <c r="O71" s="64" t="n"/>
      <c r="P71" s="62" t="n"/>
      <c r="Q71" s="62" t="inlineStr">
        <is>
          <t>CREDITO 30 Y 60</t>
        </is>
      </c>
      <c r="R71" s="62" t="inlineStr">
        <is>
          <t>9-6459506</t>
        </is>
      </c>
      <c r="S71" s="62" t="inlineStr">
        <is>
          <t>COMPRA VENTA PRENDAS DE VESTIR</t>
        </is>
      </c>
      <c r="T71" s="62" t="inlineStr">
        <is>
          <t>MKD LONDON CLOTHIN</t>
        </is>
      </c>
      <c r="U71" s="67" t="inlineStr">
        <is>
          <t xml:space="preserve">LAS CONDES </t>
        </is>
      </c>
      <c r="V71" s="67" t="inlineStr">
        <is>
          <t xml:space="preserve">RETIRAN AVISAR A CARLOS VEGA , SIN INFORMACION COMERCIAL 20/02                                      </t>
        </is>
      </c>
      <c r="W71" s="65" t="n"/>
      <c r="X71" s="89" t="n">
        <v>456</v>
      </c>
      <c r="Y71" s="66" t="n">
        <v>386</v>
      </c>
      <c r="Z71" s="66" t="n">
        <v>70</v>
      </c>
      <c r="AA71" s="93" t="n">
        <v>0.8464912280701754</v>
      </c>
      <c r="AB71" s="524" t="n">
        <v>11392440</v>
      </c>
      <c r="AC71" s="102" t="n">
        <v>289.8</v>
      </c>
    </row>
    <row r="72" ht="18" customFormat="1" customHeight="1" s="58">
      <c r="A72" s="67" t="inlineStr">
        <is>
          <t>76.195.255-2</t>
        </is>
      </c>
      <c r="B72" s="67" t="n">
        <v>761952552</v>
      </c>
      <c r="C72" s="61" t="inlineStr">
        <is>
          <t>COMERCIAL NACE SPA</t>
        </is>
      </c>
      <c r="D72" s="62" t="inlineStr">
        <is>
          <t>CASTRO</t>
        </is>
      </c>
      <c r="E72" s="63" t="inlineStr">
        <is>
          <t>SAN MARTIN 539</t>
        </is>
      </c>
      <c r="F72" s="62" t="n">
        <v>961418070</v>
      </c>
      <c r="G72" s="62" t="inlineStr">
        <is>
          <t>PATRICIO CUEVAS</t>
        </is>
      </c>
      <c r="H72" s="76" t="inlineStr">
        <is>
          <t>e.anabalon@mawi.cl, n.anabalon@mawi.cl, VENTAS@MAWI.CL</t>
        </is>
      </c>
      <c r="I72" s="64" t="n"/>
      <c r="J72" s="62" t="inlineStr">
        <is>
          <t xml:space="preserve">ERIKA ANABALON </t>
        </is>
      </c>
      <c r="K72" s="64" t="n"/>
      <c r="L72" s="62" t="n"/>
      <c r="M72" s="62" t="n"/>
      <c r="N72" s="62" t="inlineStr">
        <is>
          <t>ECOEXX</t>
        </is>
      </c>
      <c r="O72" s="64" t="n"/>
      <c r="P72" s="75" t="n">
        <v>0.05</v>
      </c>
      <c r="Q72" s="62" t="inlineStr">
        <is>
          <t>60DIAS</t>
        </is>
      </c>
      <c r="R72" s="62" t="n"/>
      <c r="S72" s="62" t="inlineStr">
        <is>
          <t>GRANDES TIENDAS</t>
        </is>
      </c>
      <c r="T72" s="62" t="inlineStr">
        <is>
          <t>MAWI</t>
        </is>
      </c>
      <c r="U72" s="67" t="inlineStr">
        <is>
          <t>CASTRO</t>
        </is>
      </c>
      <c r="V72" s="67" t="n"/>
      <c r="W72" s="65" t="n"/>
      <c r="X72" s="89" t="n">
        <v>320</v>
      </c>
      <c r="Y72" s="66" t="n">
        <v>248</v>
      </c>
      <c r="Z72" s="66" t="n">
        <v>72</v>
      </c>
      <c r="AA72" s="93" t="n">
        <v>0.775</v>
      </c>
      <c r="AB72" s="524" t="n">
        <v>8069800</v>
      </c>
      <c r="AC72" s="102" t="n">
        <v>533.5999999999999</v>
      </c>
    </row>
    <row r="73" ht="18" customFormat="1" customHeight="1" s="58">
      <c r="A73" s="67" t="inlineStr">
        <is>
          <t>76.198.195-1</t>
        </is>
      </c>
      <c r="B73" s="67" t="n">
        <v>761981951</v>
      </c>
      <c r="C73" s="61" t="inlineStr">
        <is>
          <t>COMERCIALIZADORA FACHAS Y CIA LTDA</t>
        </is>
      </c>
      <c r="D73" s="62" t="inlineStr">
        <is>
          <t xml:space="preserve">LA LIGUA </t>
        </is>
      </c>
      <c r="E73" s="63" t="inlineStr">
        <is>
          <t>ORTIZ DE ROZAS 431</t>
        </is>
      </c>
      <c r="F73" s="62" t="inlineStr">
        <is>
          <t xml:space="preserve">33-2713347  </t>
        </is>
      </c>
      <c r="G73" s="62" t="inlineStr">
        <is>
          <t>RICHARD CUEVAS</t>
        </is>
      </c>
      <c r="H73" s="67" t="inlineStr">
        <is>
          <t xml:space="preserve">fachasltda@hotmail.com  </t>
        </is>
      </c>
      <c r="I73" s="64" t="n"/>
      <c r="J73" s="62" t="inlineStr">
        <is>
          <t>MARIA TERESA NAVARRO</t>
        </is>
      </c>
      <c r="K73" s="62" t="inlineStr">
        <is>
          <t>POP DESPACHADO 11/12</t>
        </is>
      </c>
      <c r="L73" s="62" t="n">
        <v>3</v>
      </c>
      <c r="M73" s="62" t="n">
        <v>0</v>
      </c>
      <c r="N73" s="62" t="inlineStr">
        <is>
          <t>TUR BUS</t>
        </is>
      </c>
      <c r="O73" s="64" t="n"/>
      <c r="P73" s="62" t="n"/>
      <c r="Q73" s="62" t="inlineStr">
        <is>
          <t>CREDITO 30 Y 60</t>
        </is>
      </c>
      <c r="R73" s="62" t="n"/>
      <c r="S73" s="62" t="inlineStr">
        <is>
          <t>VESTUARIO Y ART DE HOGAR</t>
        </is>
      </c>
      <c r="T73" s="62" t="n"/>
      <c r="U73" s="67" t="inlineStr">
        <is>
          <t>LA LIGUA</t>
        </is>
      </c>
      <c r="V73" s="67" t="n"/>
      <c r="W73" s="65" t="n"/>
      <c r="X73" s="89" t="n">
        <v>44</v>
      </c>
      <c r="Y73" s="66" t="n">
        <v>30</v>
      </c>
      <c r="Z73" s="66" t="n">
        <v>14</v>
      </c>
      <c r="AA73" s="93" t="n">
        <v>0.6818181818181818</v>
      </c>
      <c r="AB73" s="524" t="n">
        <v>1089560</v>
      </c>
      <c r="AC73" s="102" t="n">
        <v>72.44999999999999</v>
      </c>
    </row>
    <row r="74" ht="18" customFormat="1" customHeight="1" s="58">
      <c r="A74" s="67" t="inlineStr">
        <is>
          <t>76.259.929-5</t>
        </is>
      </c>
      <c r="B74" s="67" t="n">
        <v>762599295</v>
      </c>
      <c r="C74" s="61" t="inlineStr">
        <is>
          <t>VIOLETA LILIANA MEZA FLORES E.I.R.L.</t>
        </is>
      </c>
      <c r="D74" s="62" t="inlineStr">
        <is>
          <t xml:space="preserve">IQUIQUE  </t>
        </is>
      </c>
      <c r="E74" s="63" t="inlineStr">
        <is>
          <t>VIVAR 916</t>
        </is>
      </c>
      <c r="F74" s="62" t="inlineStr">
        <is>
          <t>057-2391306</t>
        </is>
      </c>
      <c r="G74" s="62" t="inlineStr">
        <is>
          <t>HECTOR CAFFIERO</t>
        </is>
      </c>
      <c r="H74" s="67" t="inlineStr">
        <is>
          <t xml:space="preserve">LILIANAMEZA@LIVE.COM </t>
        </is>
      </c>
      <c r="I74" s="64" t="n"/>
      <c r="J74" s="62" t="n"/>
      <c r="K74" s="62" t="n"/>
      <c r="L74" s="62" t="n"/>
      <c r="M74" s="62" t="n"/>
      <c r="N74" s="62" t="inlineStr">
        <is>
          <t>Pullman Cargo</t>
        </is>
      </c>
      <c r="O74" s="64" t="n"/>
      <c r="P74" s="62" t="n"/>
      <c r="Q74" s="62" t="inlineStr">
        <is>
          <t>CREDITO 30 Y 60</t>
        </is>
      </c>
      <c r="R74" s="62" t="n"/>
      <c r="S74" s="62" t="n"/>
      <c r="T74" s="62" t="n"/>
      <c r="U74" s="67" t="n"/>
      <c r="V74" s="67" t="n"/>
      <c r="W74" s="65" t="n"/>
      <c r="X74" s="89" t="n">
        <v>0</v>
      </c>
      <c r="Y74" s="66" t="n">
        <v>0</v>
      </c>
      <c r="Z74" s="66" t="n">
        <v>0</v>
      </c>
      <c r="AA74" s="93" t="n">
        <v>0</v>
      </c>
      <c r="AB74" s="524" t="n">
        <v>0</v>
      </c>
      <c r="AC74" s="102" t="n">
        <v>0</v>
      </c>
    </row>
    <row r="75" ht="18" customFormat="1" customHeight="1" s="58">
      <c r="A75" s="67" t="inlineStr">
        <is>
          <t>76.339.520-0</t>
        </is>
      </c>
      <c r="B75" s="67" t="n">
        <v>763395200</v>
      </c>
      <c r="C75" s="61" t="inlineStr">
        <is>
          <t>CONFECCIONES ARAUCO EIRL</t>
        </is>
      </c>
      <c r="D75" s="62" t="inlineStr">
        <is>
          <t>ARAUCO</t>
        </is>
      </c>
      <c r="E75" s="63" t="inlineStr">
        <is>
          <t>CONDELL 310</t>
        </is>
      </c>
      <c r="F75" s="62" t="n">
        <v>412553099</v>
      </c>
      <c r="G75" s="62" t="inlineStr">
        <is>
          <t>PATRICIO CUEVAS</t>
        </is>
      </c>
      <c r="H75" s="77" t="inlineStr">
        <is>
          <t xml:space="preserve">tiendascycecilia@gmail.com  </t>
        </is>
      </c>
      <c r="I75" s="64" t="n"/>
      <c r="J75" s="62" t="inlineStr">
        <is>
          <t xml:space="preserve">CECILIA </t>
        </is>
      </c>
      <c r="K75" s="62" t="inlineStr">
        <is>
          <t>  </t>
        </is>
      </c>
      <c r="L75" s="62" t="n">
        <v>4</v>
      </c>
      <c r="M75" s="62" t="n">
        <v>0</v>
      </c>
      <c r="N75" s="62" t="inlineStr">
        <is>
          <t>VILLA PRAT</t>
        </is>
      </c>
      <c r="O75" s="64" t="n"/>
      <c r="P75" s="62" t="n"/>
      <c r="Q75" s="62" t="inlineStr">
        <is>
          <t>CREDITO 30 Y 60</t>
        </is>
      </c>
      <c r="R75" s="62" t="n"/>
      <c r="S75" s="62" t="inlineStr">
        <is>
          <t>CONFECCIONES Y COMERZIALISACION</t>
        </is>
      </c>
      <c r="T75" s="62" t="inlineStr">
        <is>
          <t xml:space="preserve">C Y CECILIA </t>
        </is>
      </c>
      <c r="U75" s="67" t="inlineStr">
        <is>
          <t>ARAUCO</t>
        </is>
      </c>
      <c r="V75" s="67" t="inlineStr">
        <is>
          <t xml:space="preserve">TRANSPORTE VILLA PRAT , SIN INFORMACION COMERCIAL 20/02                                             </t>
        </is>
      </c>
      <c r="W75" s="65" t="n"/>
      <c r="X75" s="89" t="n">
        <v>98</v>
      </c>
      <c r="Y75" s="66" t="n">
        <v>80</v>
      </c>
      <c r="Z75" s="66" t="n">
        <v>18</v>
      </c>
      <c r="AA75" s="93" t="n">
        <v>0.8163265306122449</v>
      </c>
      <c r="AB75" s="524" t="n">
        <v>2421020</v>
      </c>
      <c r="AC75" s="102" t="n">
        <v>170.2</v>
      </c>
    </row>
    <row r="76" ht="18" customFormat="1" customHeight="1" s="58">
      <c r="A76" s="67" t="inlineStr">
        <is>
          <t>76.368.393-1</t>
        </is>
      </c>
      <c r="B76" s="67" t="n">
        <v>763683931</v>
      </c>
      <c r="C76" s="61" t="inlineStr">
        <is>
          <t>VIRGINIA DIAZ E HIJOS LTDA.</t>
        </is>
      </c>
      <c r="D76" s="62" t="inlineStr">
        <is>
          <t xml:space="preserve">ANGOL </t>
        </is>
      </c>
      <c r="E76" s="63" t="inlineStr">
        <is>
          <t>LAUTARO 362 2PISO</t>
        </is>
      </c>
      <c r="F76" s="62" t="inlineStr">
        <is>
          <t xml:space="preserve">45-713425  </t>
        </is>
      </c>
      <c r="G76" s="62" t="inlineStr">
        <is>
          <t>PATRICIO CUEVAS</t>
        </is>
      </c>
      <c r="H76" s="67" t="inlineStr">
        <is>
          <t xml:space="preserve">alfredonazal@gmail.com  </t>
        </is>
      </c>
      <c r="I76" s="64" t="n"/>
      <c r="J76" s="62" t="inlineStr">
        <is>
          <t xml:space="preserve">ALFREDO NAZAL </t>
        </is>
      </c>
      <c r="K76" s="62" t="inlineStr">
        <is>
          <t>DUEÑA</t>
        </is>
      </c>
      <c r="L76" s="62" t="n">
        <v>3</v>
      </c>
      <c r="M76" s="62" t="n">
        <v>0</v>
      </c>
      <c r="N76" s="62" t="inlineStr">
        <is>
          <t>GEMITA</t>
        </is>
      </c>
      <c r="O76" s="64" t="n"/>
      <c r="P76" s="62" t="n"/>
      <c r="Q76" s="62" t="inlineStr">
        <is>
          <t>CREDITO 30 Y 60</t>
        </is>
      </c>
      <c r="R76" s="62" t="n"/>
      <c r="S76" s="62" t="inlineStr">
        <is>
          <t>TIENDA</t>
        </is>
      </c>
      <c r="T76" s="62" t="inlineStr">
        <is>
          <t>SULU</t>
        </is>
      </c>
      <c r="U76" s="67" t="n"/>
      <c r="V76" s="67" t="n"/>
      <c r="W76" s="65" t="n"/>
      <c r="X76" s="89" t="n">
        <v>0</v>
      </c>
      <c r="Y76" s="66" t="n">
        <v>0</v>
      </c>
      <c r="Z76" s="66" t="n">
        <v>0</v>
      </c>
      <c r="AA76" s="93" t="n">
        <v>0</v>
      </c>
      <c r="AB76" s="524" t="n">
        <v>0</v>
      </c>
      <c r="AC76" s="102" t="n">
        <v>0</v>
      </c>
    </row>
    <row r="77" ht="18" customFormat="1" customHeight="1" s="58">
      <c r="A77" s="67" t="inlineStr">
        <is>
          <t>76.454.354-8</t>
        </is>
      </c>
      <c r="B77" s="67" t="n">
        <v>764543548</v>
      </c>
      <c r="C77" s="61" t="inlineStr">
        <is>
          <t xml:space="preserve">TIENDAS ALFREDO NAZAL EIRL  </t>
        </is>
      </c>
      <c r="D77" s="62" t="inlineStr">
        <is>
          <t>ANGOL</t>
        </is>
      </c>
      <c r="E77" s="63" t="inlineStr">
        <is>
          <t>LAUTARO # 401</t>
        </is>
      </c>
      <c r="F77" s="62" t="n">
        <v>998842676</v>
      </c>
      <c r="G77" s="62" t="inlineStr">
        <is>
          <t>PATRICIO CUEVAS</t>
        </is>
      </c>
      <c r="H77" s="77" t="inlineStr">
        <is>
          <t>ALFREDO NAZAL@GMAIL.COM</t>
        </is>
      </c>
      <c r="I77" s="64" t="n"/>
      <c r="J77" s="62" t="inlineStr">
        <is>
          <t>  </t>
        </is>
      </c>
      <c r="K77" s="62" t="inlineStr">
        <is>
          <t>  </t>
        </is>
      </c>
      <c r="L77" s="62" t="n">
        <v>1</v>
      </c>
      <c r="M77" s="62" t="n">
        <v>0</v>
      </c>
      <c r="N77" s="62" t="inlineStr">
        <is>
          <t>GEMITA</t>
        </is>
      </c>
      <c r="O77" s="64" t="n"/>
      <c r="P77" s="62" t="n"/>
      <c r="Q77" s="62" t="inlineStr">
        <is>
          <t>CONTADO</t>
        </is>
      </c>
      <c r="R77" s="62" t="n"/>
      <c r="S77" s="62" t="inlineStr">
        <is>
          <t>VENTA PRENDAS DE VESTIR</t>
        </is>
      </c>
      <c r="T77" s="62" t="inlineStr">
        <is>
          <t>COM RAIMUNDO</t>
        </is>
      </c>
      <c r="U77" s="67">
        <f>D77</f>
        <v/>
      </c>
      <c r="V77" s="67" t="n"/>
      <c r="W77" s="65" t="n"/>
      <c r="X77" s="89" t="n">
        <v>120</v>
      </c>
      <c r="Y77" s="66" t="n">
        <v>117</v>
      </c>
      <c r="Z77" s="66" t="n">
        <v>3</v>
      </c>
      <c r="AA77" s="93" t="n">
        <v>0.975</v>
      </c>
      <c r="AB77" s="524" t="n">
        <v>2986800</v>
      </c>
      <c r="AC77" s="102" t="n">
        <v>164.45</v>
      </c>
    </row>
    <row r="78" ht="18" customFormat="1" customHeight="1" s="58">
      <c r="A78" s="67" t="inlineStr">
        <is>
          <t>76.511.829-8</t>
        </is>
      </c>
      <c r="B78" s="67" t="n">
        <v>765118298</v>
      </c>
      <c r="C78" s="61" t="inlineStr">
        <is>
          <t xml:space="preserve">GRANDES TIENDAS CASA BROWN SPA  </t>
        </is>
      </c>
      <c r="D78" s="62" t="inlineStr">
        <is>
          <t>CASTRO</t>
        </is>
      </c>
      <c r="E78" s="63" t="inlineStr">
        <is>
          <t>THOMPSON 278</t>
        </is>
      </c>
      <c r="F78" s="62" t="inlineStr">
        <is>
          <t xml:space="preserve">065-530546 </t>
        </is>
      </c>
      <c r="G78" s="62" t="inlineStr">
        <is>
          <t>PATRICIO CUEVAS</t>
        </is>
      </c>
      <c r="H78" s="67" t="inlineStr">
        <is>
          <t xml:space="preserve">casabrown@live.cl </t>
        </is>
      </c>
      <c r="I78" s="64" t="n"/>
      <c r="J78" s="62" t="inlineStr">
        <is>
          <t xml:space="preserve">MARCELA </t>
        </is>
      </c>
      <c r="K78" s="62" t="inlineStr">
        <is>
          <t>  </t>
        </is>
      </c>
      <c r="L78" s="62" t="n">
        <v>1</v>
      </c>
      <c r="M78" s="62" t="n">
        <v>0</v>
      </c>
      <c r="N78" s="62" t="inlineStr">
        <is>
          <t>VARMONTT</t>
        </is>
      </c>
      <c r="O78" s="64" t="n"/>
      <c r="P78" s="62" t="n"/>
      <c r="Q78" s="62" t="inlineStr">
        <is>
          <t>CREDITO 30 Y 60</t>
        </is>
      </c>
      <c r="R78" s="62" t="n">
        <v>85874622</v>
      </c>
      <c r="S78" s="62" t="inlineStr">
        <is>
          <t>TIENDA</t>
        </is>
      </c>
      <c r="T78" s="62" t="inlineStr">
        <is>
          <t>CASA BROWN</t>
        </is>
      </c>
      <c r="U78" s="67" t="inlineStr">
        <is>
          <t>CASTRO</t>
        </is>
      </c>
      <c r="V78" s="67" t="n"/>
      <c r="W78" s="65" t="n"/>
      <c r="X78" s="89" t="n">
        <v>187</v>
      </c>
      <c r="Y78" s="66" t="n">
        <v>138</v>
      </c>
      <c r="Z78" s="66" t="n">
        <v>49</v>
      </c>
      <c r="AA78" s="93" t="n">
        <v>0.7379679144385026</v>
      </c>
      <c r="AB78" s="524" t="n">
        <v>4643130</v>
      </c>
      <c r="AC78" s="102" t="n">
        <v>218.5</v>
      </c>
    </row>
    <row r="79" ht="18" customFormat="1" customHeight="1" s="58">
      <c r="A79" s="69" t="inlineStr">
        <is>
          <t>76.658.950-2</t>
        </is>
      </c>
      <c r="B79" s="69" t="n">
        <v>766589502</v>
      </c>
      <c r="C79" s="69" t="inlineStr">
        <is>
          <t xml:space="preserve">COOPELAN COMERCIAL S.A </t>
        </is>
      </c>
      <c r="D79" s="62" t="inlineStr">
        <is>
          <t>LOS ANGELES</t>
        </is>
      </c>
      <c r="E79" s="63" t="n"/>
      <c r="F79" s="63" t="n"/>
      <c r="G79" s="62" t="inlineStr">
        <is>
          <t>PATRICIO CUEVAS</t>
        </is>
      </c>
      <c r="H79" s="67" t="n"/>
      <c r="I79" s="63" t="n"/>
      <c r="J79" s="63" t="n"/>
      <c r="K79" s="63" t="n"/>
      <c r="L79" s="63" t="n"/>
      <c r="M79" s="63" t="n"/>
      <c r="N79" s="63" t="inlineStr">
        <is>
          <t>GEMITA</t>
        </is>
      </c>
      <c r="O79" s="63" t="n"/>
      <c r="P79" s="63" t="n"/>
      <c r="Q79" s="62" t="inlineStr">
        <is>
          <t>CREDITO 30 Y 60</t>
        </is>
      </c>
      <c r="R79" s="63" t="n">
        <v>0</v>
      </c>
      <c r="S79" s="63" t="n"/>
      <c r="T79" s="63" t="n"/>
      <c r="U79" s="69" t="n"/>
      <c r="V79" s="69" t="n"/>
      <c r="W79" s="65" t="n"/>
      <c r="X79" s="89" t="n">
        <v>376</v>
      </c>
      <c r="Y79" s="66" t="n">
        <v>194</v>
      </c>
      <c r="Z79" s="66" t="n">
        <v>182</v>
      </c>
      <c r="AA79" s="93" t="n">
        <v>0.5159574468085106</v>
      </c>
      <c r="AB79" s="524" t="n">
        <v>9414240</v>
      </c>
      <c r="AC79" s="102" t="n">
        <v>216.2</v>
      </c>
    </row>
    <row r="80" ht="18" customFormat="1" customHeight="1" s="58">
      <c r="A80" s="67" t="inlineStr">
        <is>
          <t>76.662.352-2</t>
        </is>
      </c>
      <c r="B80" s="67" t="n">
        <v>766623522</v>
      </c>
      <c r="C80" s="61" t="inlineStr">
        <is>
          <t>ARTICULOS ELECTRONICOS NATALIA SAEZ MENDEZ E.I.R.L</t>
        </is>
      </c>
      <c r="D80" s="62" t="inlineStr">
        <is>
          <t xml:space="preserve">CHILLAN  </t>
        </is>
      </c>
      <c r="E80" s="63" t="inlineStr">
        <is>
          <t>CONSTITUCION 810 LOCAL 6</t>
        </is>
      </c>
      <c r="F80" s="62" t="n">
        <v>950150910</v>
      </c>
      <c r="G80" s="62" t="inlineStr">
        <is>
          <t>PATRICIO CUEVAS</t>
        </is>
      </c>
      <c r="H80" s="67" t="inlineStr">
        <is>
          <t xml:space="preserve">enrique.pablo.c@gmail.com  </t>
        </is>
      </c>
      <c r="I80" s="64" t="n"/>
      <c r="J80" s="62" t="inlineStr">
        <is>
          <t>NATALIA SAENZ</t>
        </is>
      </c>
      <c r="K80" s="62" t="n"/>
      <c r="L80" s="62" t="n">
        <v>1</v>
      </c>
      <c r="M80" s="62" t="n">
        <v>0</v>
      </c>
      <c r="N80" s="62" t="inlineStr">
        <is>
          <t>CHEVALIER</t>
        </is>
      </c>
      <c r="O80" s="64" t="n"/>
      <c r="P80" s="75" t="n"/>
      <c r="Q80" s="62" t="inlineStr">
        <is>
          <t>60-90 DIAS</t>
        </is>
      </c>
      <c r="R80" s="62" t="n">
        <v>950150910</v>
      </c>
      <c r="S80" s="62" t="inlineStr">
        <is>
          <t>VENTA DE PRENDAS DE VESTIR</t>
        </is>
      </c>
      <c r="T80" s="62" t="inlineStr">
        <is>
          <t>BONITA BOUTIQUE</t>
        </is>
      </c>
      <c r="U80" s="67" t="inlineStr">
        <is>
          <t>CHILLAN</t>
        </is>
      </c>
      <c r="V80" s="67" t="inlineStr">
        <is>
          <t xml:space="preserve">TRANSPORTES CHEVALIER , SIN INFORME COMERCIAL 20/02                                                 </t>
        </is>
      </c>
      <c r="W80" s="65" t="n"/>
      <c r="X80" s="89" t="n">
        <v>1231</v>
      </c>
      <c r="Y80" s="66" t="n">
        <v>897</v>
      </c>
      <c r="Z80" s="66" t="n">
        <v>334</v>
      </c>
      <c r="AA80" s="93" t="n">
        <v>0.7286758732737612</v>
      </c>
      <c r="AB80" s="524" t="n">
        <v>30927690</v>
      </c>
      <c r="AC80" s="102" t="n">
        <v>1059.15</v>
      </c>
    </row>
    <row r="81" ht="18" customFormat="1" customHeight="1" s="58">
      <c r="A81" s="69" t="inlineStr">
        <is>
          <t>76.687.183-6</t>
        </is>
      </c>
      <c r="B81" s="69" t="n">
        <v>766871836</v>
      </c>
      <c r="C81" s="69" t="inlineStr">
        <is>
          <t xml:space="preserve">NOELIA BOUTIQUE </t>
        </is>
      </c>
      <c r="D81" s="62" t="inlineStr">
        <is>
          <t>LINARES</t>
        </is>
      </c>
      <c r="E81" s="63" t="inlineStr">
        <is>
          <t>BRAZIL PORTAL ESTACION 479 LOC. 32</t>
        </is>
      </c>
      <c r="F81" s="63" t="n">
        <v>987952316</v>
      </c>
      <c r="G81" s="62" t="inlineStr">
        <is>
          <t>RICHARD CUEVAS</t>
        </is>
      </c>
      <c r="H81" s="77" t="inlineStr">
        <is>
          <t>NOELIAGARRIDO33@GMAIL.COM</t>
        </is>
      </c>
      <c r="I81" s="63" t="n"/>
      <c r="J81" s="63" t="inlineStr">
        <is>
          <t>NOELIA GARRIDO</t>
        </is>
      </c>
      <c r="K81" s="63" t="inlineStr">
        <is>
          <t>DUEÑA</t>
        </is>
      </c>
      <c r="L81" s="63" t="n">
        <v>1</v>
      </c>
      <c r="M81" s="63" t="n"/>
      <c r="N81" s="63" t="inlineStr">
        <is>
          <t>CHEVALIER</t>
        </is>
      </c>
      <c r="O81" s="63" t="n"/>
      <c r="P81" s="63" t="n"/>
      <c r="Q81" s="62" t="inlineStr">
        <is>
          <t>30-60 DIAS</t>
        </is>
      </c>
      <c r="R81" s="63" t="n">
        <v>0</v>
      </c>
      <c r="S81" s="63" t="inlineStr">
        <is>
          <t>BOUTIQUE</t>
        </is>
      </c>
      <c r="T81" s="63" t="inlineStr">
        <is>
          <t>NOELIA BOUTIQUE</t>
        </is>
      </c>
      <c r="U81" s="69" t="inlineStr">
        <is>
          <t>LINARES</t>
        </is>
      </c>
      <c r="V81" s="69" t="n"/>
      <c r="W81" s="65" t="n"/>
      <c r="X81" s="89" t="n">
        <v>750</v>
      </c>
      <c r="Y81" s="66" t="n">
        <v>76</v>
      </c>
      <c r="Z81" s="66" t="n">
        <v>674</v>
      </c>
      <c r="AA81" s="93" t="n">
        <v>0.1013333333333333</v>
      </c>
      <c r="AB81" s="524" t="n">
        <v>18448500</v>
      </c>
      <c r="AC81" s="102" t="n">
        <v>842.9499999999999</v>
      </c>
    </row>
    <row r="82" ht="18" customFormat="1" customHeight="1" s="58">
      <c r="A82" s="69" t="inlineStr">
        <is>
          <t>76.821.717-3</t>
        </is>
      </c>
      <c r="B82" s="69" t="n">
        <v>768217173</v>
      </c>
      <c r="C82" s="69" t="inlineStr">
        <is>
          <t xml:space="preserve">COMERCIAL Y SERVICIOS WOLLERMANN SPA  </t>
        </is>
      </c>
      <c r="D82" s="62" t="inlineStr">
        <is>
          <t>PUERTO MONTT</t>
        </is>
      </c>
      <c r="E82" s="63" t="n"/>
      <c r="F82" s="63" t="n"/>
      <c r="G82" s="62" t="inlineStr">
        <is>
          <t>PATRICIO CUEVAS</t>
        </is>
      </c>
      <c r="H82" s="67" t="n"/>
      <c r="I82" s="63" t="n"/>
      <c r="J82" s="63" t="n"/>
      <c r="K82" s="63" t="n"/>
      <c r="L82" s="63" t="n"/>
      <c r="M82" s="63" t="n"/>
      <c r="N82" s="63" t="n"/>
      <c r="O82" s="63" t="n"/>
      <c r="P82" s="63" t="n"/>
      <c r="Q82" s="62" t="inlineStr">
        <is>
          <t>CONTADO</t>
        </is>
      </c>
      <c r="R82" s="63" t="n">
        <v>0</v>
      </c>
      <c r="S82" s="63" t="n"/>
      <c r="T82" s="63" t="n"/>
      <c r="U82" s="69" t="n"/>
      <c r="V82" s="69" t="n"/>
      <c r="W82" s="65" t="n"/>
      <c r="X82" s="89" t="n">
        <v>0</v>
      </c>
      <c r="Y82" s="66" t="n">
        <v>0</v>
      </c>
      <c r="Z82" s="66" t="n">
        <v>0</v>
      </c>
      <c r="AA82" s="93" t="n">
        <v>0</v>
      </c>
      <c r="AB82" s="524" t="n">
        <v>0</v>
      </c>
      <c r="AC82" s="102" t="n">
        <v>0</v>
      </c>
    </row>
    <row r="83" ht="18" customFormat="1" customHeight="1" s="58">
      <c r="A83" s="69" t="inlineStr">
        <is>
          <t>76.865.111-6</t>
        </is>
      </c>
      <c r="B83" s="69" t="n">
        <v>768651116</v>
      </c>
      <c r="C83" s="69" t="inlineStr">
        <is>
          <t>SABA Y MILADE LTDA</t>
        </is>
      </c>
      <c r="D83" s="62" t="inlineStr">
        <is>
          <t>CURANILAHUE</t>
        </is>
      </c>
      <c r="E83" s="63" t="inlineStr">
        <is>
          <t>CAUPOLICAN 733</t>
        </is>
      </c>
      <c r="F83" s="63" t="n">
        <v>940127841</v>
      </c>
      <c r="G83" s="62" t="inlineStr">
        <is>
          <t>CARLOS CUEVAS</t>
        </is>
      </c>
      <c r="H83" s="77" t="inlineStr">
        <is>
          <t>SABAYMILADE@GMAIL.COM</t>
        </is>
      </c>
      <c r="I83" s="63" t="n"/>
      <c r="J83" s="63" t="inlineStr">
        <is>
          <t>CALUDIA METUAZE</t>
        </is>
      </c>
      <c r="K83" s="63" t="n"/>
      <c r="L83" s="63" t="n">
        <v>3</v>
      </c>
      <c r="M83" s="63" t="n"/>
      <c r="N83" s="63" t="inlineStr">
        <is>
          <t>CHEVALIER</t>
        </is>
      </c>
      <c r="O83" s="63" t="n"/>
      <c r="P83" s="63" t="n"/>
      <c r="Q83" s="63" t="inlineStr">
        <is>
          <t>TRANSF. CONTRA FACTURA</t>
        </is>
      </c>
      <c r="R83" s="63" t="n">
        <v>0</v>
      </c>
      <c r="S83" s="63" t="n"/>
      <c r="T83" s="63" t="n"/>
      <c r="U83" s="69" t="n"/>
      <c r="V83" s="69" t="n"/>
      <c r="W83" s="65" t="n"/>
      <c r="X83" s="89" t="n">
        <v>0</v>
      </c>
      <c r="Y83" s="66" t="n">
        <v>0</v>
      </c>
      <c r="Z83" s="66" t="n">
        <v>0</v>
      </c>
      <c r="AA83" s="93" t="n">
        <v>0</v>
      </c>
      <c r="AB83" s="524" t="n">
        <v>0</v>
      </c>
      <c r="AC83" s="102" t="n">
        <v>0</v>
      </c>
    </row>
    <row r="84" ht="18" customFormat="1" customHeight="1" s="58">
      <c r="A84" s="67" t="inlineStr">
        <is>
          <t>77.029.510-6</t>
        </is>
      </c>
      <c r="B84" s="67" t="n">
        <v>770295106</v>
      </c>
      <c r="C84" s="61" t="inlineStr">
        <is>
          <t>SIEGMUND HNOS.LTDA.</t>
        </is>
      </c>
      <c r="D84" s="62" t="inlineStr">
        <is>
          <t xml:space="preserve">VICTORIA </t>
        </is>
      </c>
      <c r="E84" s="63" t="inlineStr">
        <is>
          <t>PISAGUA 1201</t>
        </is>
      </c>
      <c r="F84" s="62" t="n">
        <v>98659430</v>
      </c>
      <c r="G84" s="62" t="inlineStr">
        <is>
          <t>PATRICIO CUEVAS</t>
        </is>
      </c>
      <c r="H84" s="76" t="inlineStr">
        <is>
          <t>paulafsiegmunds@gmail.com</t>
        </is>
      </c>
      <c r="I84" s="64" t="n"/>
      <c r="J84" s="62" t="inlineStr">
        <is>
          <t>PAULA SIEGMUND</t>
        </is>
      </c>
      <c r="K84" s="62" t="inlineStr">
        <is>
          <t>PATRICIA PAGOS</t>
        </is>
      </c>
      <c r="L84" s="62" t="n">
        <v>1</v>
      </c>
      <c r="M84" s="62" t="n">
        <v>0</v>
      </c>
      <c r="N84" s="62" t="inlineStr">
        <is>
          <t>PALMA</t>
        </is>
      </c>
      <c r="O84" s="64" t="n"/>
      <c r="P84" s="62" t="n"/>
      <c r="Q84" s="62" t="inlineStr">
        <is>
          <t>CREDITO 30 Y 60</t>
        </is>
      </c>
      <c r="R84" s="62" t="n"/>
      <c r="S84" s="62" t="inlineStr">
        <is>
          <t>GRANDES TIENDAS</t>
        </is>
      </c>
      <c r="T84" s="62" t="inlineStr">
        <is>
          <t>CASA SIEGMUND</t>
        </is>
      </c>
      <c r="U84" s="67" t="inlineStr">
        <is>
          <t>VICTORIA</t>
        </is>
      </c>
      <c r="V84" s="67" t="inlineStr">
        <is>
          <t xml:space="preserve">GEMITA                                                                                              </t>
        </is>
      </c>
      <c r="W84" s="65" t="n"/>
      <c r="X84" s="89" t="n">
        <v>48</v>
      </c>
      <c r="Y84" s="66" t="n">
        <v>46</v>
      </c>
      <c r="Z84" s="66" t="n">
        <v>2</v>
      </c>
      <c r="AA84" s="93" t="n">
        <v>0.9583333333333334</v>
      </c>
      <c r="AB84" s="524" t="n">
        <v>1187520</v>
      </c>
      <c r="AC84" s="102" t="n">
        <v>47.15</v>
      </c>
    </row>
    <row r="85" ht="18" customFormat="1" customHeight="1" s="58">
      <c r="A85" s="67" t="inlineStr">
        <is>
          <t>77.030.130-0</t>
        </is>
      </c>
      <c r="B85" s="67" t="n">
        <v>770301300</v>
      </c>
      <c r="C85" s="61" t="inlineStr">
        <is>
          <t>DOLLY S.A.</t>
        </is>
      </c>
      <c r="D85" s="62" t="inlineStr">
        <is>
          <t>PUERTO MONTT</t>
        </is>
      </c>
      <c r="E85" s="63" t="inlineStr">
        <is>
          <t>URMENETA #292</t>
        </is>
      </c>
      <c r="F85" s="62" t="inlineStr">
        <is>
          <t xml:space="preserve">65-2257585  </t>
        </is>
      </c>
      <c r="G85" s="62" t="inlineStr">
        <is>
          <t>PATRICIO CUEVAS</t>
        </is>
      </c>
      <c r="H85" s="76" t="inlineStr">
        <is>
          <t>proveedores.adulto@dolly.cl</t>
        </is>
      </c>
      <c r="I85" s="64" t="n"/>
      <c r="J85" s="62" t="inlineStr">
        <is>
          <t>ZUCETTE</t>
        </is>
      </c>
      <c r="K85" s="62" t="inlineStr">
        <is>
          <t>POP DESPACHADO 12/12</t>
        </is>
      </c>
      <c r="L85" s="62" t="n">
        <v>1</v>
      </c>
      <c r="M85" s="62" t="n">
        <v>0</v>
      </c>
      <c r="N85" s="62" t="inlineStr">
        <is>
          <t>VARMONTT</t>
        </is>
      </c>
      <c r="O85" s="64" t="n"/>
      <c r="P85" s="75" t="n">
        <v>0.05</v>
      </c>
      <c r="Q85" s="62" t="inlineStr">
        <is>
          <t>30DIAS</t>
        </is>
      </c>
      <c r="R85" s="62" t="n"/>
      <c r="S85" s="62" t="inlineStr">
        <is>
          <t>GRANDES TIENDAS</t>
        </is>
      </c>
      <c r="T85" s="62" t="inlineStr">
        <is>
          <t>DOLLY</t>
        </is>
      </c>
      <c r="U85" s="67" t="inlineStr">
        <is>
          <t>PUERTO MONTT</t>
        </is>
      </c>
      <c r="V85" s="67" t="inlineStr">
        <is>
          <t xml:space="preserve">CLIENTE CANCELA CON CHEQUE 30 DIAS 10% DESCUENTOVARMONTT                                            </t>
        </is>
      </c>
      <c r="W85" s="65" t="n"/>
      <c r="X85" s="89" t="n">
        <v>607</v>
      </c>
      <c r="Y85" s="66" t="n">
        <v>565</v>
      </c>
      <c r="Z85" s="66" t="n">
        <v>42</v>
      </c>
      <c r="AA85" s="93" t="n">
        <v>0.9308072487644151</v>
      </c>
      <c r="AB85" s="524" t="n">
        <v>15074940</v>
      </c>
      <c r="AC85" s="102" t="n">
        <v>691.15</v>
      </c>
    </row>
    <row r="86" ht="18" customFormat="1" customHeight="1" s="58">
      <c r="A86" s="67" t="inlineStr">
        <is>
          <t>77.143.280-8</t>
        </is>
      </c>
      <c r="B86" s="67" t="n">
        <v>771432808</v>
      </c>
      <c r="C86" s="61" t="inlineStr">
        <is>
          <t>SOC.COM.JORGE ANANIAS</t>
        </is>
      </c>
      <c r="D86" s="62" t="inlineStr">
        <is>
          <t xml:space="preserve">MULCHEN  </t>
        </is>
      </c>
      <c r="E86" s="63" t="inlineStr">
        <is>
          <t>VILLAGRAN 580</t>
        </is>
      </c>
      <c r="F86" s="62" t="n">
        <v>998864093</v>
      </c>
      <c r="G86" s="62" t="inlineStr">
        <is>
          <t>CARLOS CUEVAS</t>
        </is>
      </c>
      <c r="H86" s="77" t="inlineStr">
        <is>
          <t>PILAR_ANANIAS@HOTMAIL.COM</t>
        </is>
      </c>
      <c r="I86" s="64" t="n"/>
      <c r="J86" s="62" t="inlineStr">
        <is>
          <t xml:space="preserve">PILAR ANANIAS </t>
        </is>
      </c>
      <c r="K86" s="62" t="inlineStr">
        <is>
          <t>DUEÑA</t>
        </is>
      </c>
      <c r="L86" s="62" t="n">
        <v>4</v>
      </c>
      <c r="M86" s="62" t="n">
        <v>0</v>
      </c>
      <c r="N86" s="62" t="inlineStr">
        <is>
          <t>CHEVALIER</t>
        </is>
      </c>
      <c r="O86" s="64" t="n"/>
      <c r="P86" s="62" t="n"/>
      <c r="Q86" s="62" t="inlineStr">
        <is>
          <t>CREDITO30 Y 60</t>
        </is>
      </c>
      <c r="R86" s="62" t="n"/>
      <c r="S86" s="62" t="inlineStr">
        <is>
          <t>GRANDES TIENDAS</t>
        </is>
      </c>
      <c r="T86" s="62" t="inlineStr">
        <is>
          <t>CASA REAL</t>
        </is>
      </c>
      <c r="U86" s="67" t="inlineStr">
        <is>
          <t>MULCHEN</t>
        </is>
      </c>
      <c r="V86" s="67" t="n"/>
      <c r="W86" s="65" t="n"/>
      <c r="X86" s="89" t="n">
        <v>143</v>
      </c>
      <c r="Y86" s="66" t="n">
        <v>112</v>
      </c>
      <c r="Z86" s="66" t="n">
        <v>31</v>
      </c>
      <c r="AA86" s="93" t="n">
        <v>0.7832167832167832</v>
      </c>
      <c r="AB86" s="524" t="n">
        <v>3547570</v>
      </c>
      <c r="AC86" s="102" t="n">
        <v>156.4</v>
      </c>
    </row>
    <row r="87" ht="18" customFormat="1" customHeight="1" s="58">
      <c r="A87" s="67" t="inlineStr">
        <is>
          <t>77.326.810-K</t>
        </is>
      </c>
      <c r="B87" s="67" t="inlineStr">
        <is>
          <t>77326810K</t>
        </is>
      </c>
      <c r="C87" s="61" t="inlineStr">
        <is>
          <t>GONART MODA LTDA.</t>
        </is>
      </c>
      <c r="D87" s="62" t="inlineStr">
        <is>
          <t>OVALLE</t>
        </is>
      </c>
      <c r="E87" s="63" t="inlineStr">
        <is>
          <t>BENAVENTE 75</t>
        </is>
      </c>
      <c r="F87" s="62" t="inlineStr">
        <is>
          <t>053/2625600</t>
        </is>
      </c>
      <c r="G87" s="62" t="inlineStr">
        <is>
          <t>HECTOR CAFFIERO</t>
        </is>
      </c>
      <c r="H87" s="67" t="inlineStr">
        <is>
          <t>gonartmodas@gmail.com</t>
        </is>
      </c>
      <c r="I87" s="62" t="n"/>
      <c r="J87" s="62" t="n"/>
      <c r="K87" s="62" t="n"/>
      <c r="L87" s="62" t="n"/>
      <c r="M87" s="62" t="n"/>
      <c r="N87" s="62" t="inlineStr">
        <is>
          <t xml:space="preserve">CHILE LINDO </t>
        </is>
      </c>
      <c r="O87" s="64" t="n"/>
      <c r="P87" s="62" t="n"/>
      <c r="Q87" s="62" t="inlineStr">
        <is>
          <t>CREDITO 30 Y 60</t>
        </is>
      </c>
      <c r="R87" s="62" t="n"/>
      <c r="S87" s="62" t="inlineStr">
        <is>
          <t>MULTITIENDA VESTUARIO</t>
        </is>
      </c>
      <c r="T87" s="62" t="inlineStr">
        <is>
          <t>GONART</t>
        </is>
      </c>
      <c r="U87" s="67" t="inlineStr">
        <is>
          <t>OVALLE</t>
        </is>
      </c>
      <c r="V87" s="67" t="n"/>
      <c r="W87" s="65" t="n"/>
      <c r="X87" s="89" t="n">
        <v>83</v>
      </c>
      <c r="Y87" s="66" t="n">
        <v>69</v>
      </c>
      <c r="Z87" s="66" t="n">
        <v>14</v>
      </c>
      <c r="AA87" s="93" t="n">
        <v>0.8313253012048193</v>
      </c>
      <c r="AB87" s="524" t="n">
        <v>2050170</v>
      </c>
      <c r="AC87" s="102" t="n">
        <v>115</v>
      </c>
    </row>
    <row r="88" ht="18" customFormat="1" customHeight="1" s="58">
      <c r="A88" s="67" t="inlineStr">
        <is>
          <t>77.359.210-1</t>
        </is>
      </c>
      <c r="B88" s="67" t="n">
        <v>773592101</v>
      </c>
      <c r="C88" s="61" t="inlineStr">
        <is>
          <t>DICAS LTDA.</t>
        </is>
      </c>
      <c r="D88" s="62" t="inlineStr">
        <is>
          <t>CASTRO</t>
        </is>
      </c>
      <c r="E88" s="63" t="inlineStr">
        <is>
          <t>SAN MARTIN 409</t>
        </is>
      </c>
      <c r="F88" s="62" t="inlineStr">
        <is>
          <t xml:space="preserve">065-292650 </t>
        </is>
      </c>
      <c r="G88" s="62" t="inlineStr">
        <is>
          <t>PATRICIO CUEVAS</t>
        </is>
      </c>
      <c r="H88" s="76" t="inlineStr">
        <is>
          <t>svargas@dimarsa.cl</t>
        </is>
      </c>
      <c r="I88" s="64" t="n"/>
      <c r="J88" s="62" t="inlineStr">
        <is>
          <t>SANDRA VARGAS</t>
        </is>
      </c>
      <c r="K88" s="62" t="inlineStr">
        <is>
          <t>POP DESPACHADO 12/12</t>
        </is>
      </c>
      <c r="L88" s="62" t="n">
        <v>1</v>
      </c>
      <c r="M88" s="62" t="n">
        <v>0</v>
      </c>
      <c r="N88" s="62" t="inlineStr">
        <is>
          <t>SANCHEZ</t>
        </is>
      </c>
      <c r="O88" s="64" t="n"/>
      <c r="P88" s="75" t="n"/>
      <c r="Q88" s="62" t="inlineStr">
        <is>
          <t>60DIAS</t>
        </is>
      </c>
      <c r="R88" s="62" t="n"/>
      <c r="S88" s="62" t="inlineStr">
        <is>
          <t>GRANDES TIENDAS</t>
        </is>
      </c>
      <c r="T88" s="62" t="inlineStr">
        <is>
          <t>DIMARSA</t>
        </is>
      </c>
      <c r="U88" s="67" t="inlineStr">
        <is>
          <t>CASTRO</t>
        </is>
      </c>
      <c r="V88" s="67" t="inlineStr">
        <is>
          <t xml:space="preserve">TRANSPORTE SANCHEZ                                                                                  </t>
        </is>
      </c>
      <c r="W88" s="65" t="n"/>
      <c r="X88" s="89" t="n">
        <v>0</v>
      </c>
      <c r="Y88" s="66" t="n">
        <v>0</v>
      </c>
      <c r="Z88" s="66" t="n">
        <v>0</v>
      </c>
      <c r="AA88" s="93" t="n">
        <v>0</v>
      </c>
      <c r="AB88" s="524" t="n">
        <v>0</v>
      </c>
      <c r="AC88" s="102" t="n">
        <v>0</v>
      </c>
    </row>
    <row r="89" ht="18" customFormat="1" customHeight="1" s="58">
      <c r="A89" s="69" t="inlineStr">
        <is>
          <t>77.570.460-8</t>
        </is>
      </c>
      <c r="B89" s="69" t="n">
        <v>775704608</v>
      </c>
      <c r="C89" s="69" t="inlineStr">
        <is>
          <t>COMERCIAL REGINA LTDA</t>
        </is>
      </c>
      <c r="D89" s="62" t="inlineStr">
        <is>
          <t>SANTIAGO</t>
        </is>
      </c>
      <c r="E89" s="63" t="inlineStr">
        <is>
          <t>PADRE ORELLANA 1437</t>
        </is>
      </c>
      <c r="F89" s="63" t="n"/>
      <c r="G89" s="62" t="inlineStr">
        <is>
          <t>PATRICIO CUEVAS</t>
        </is>
      </c>
      <c r="H89" s="77" t="inlineStr">
        <is>
          <t>AURELIO.HUILCA27@HOTMAIL.COM</t>
        </is>
      </c>
      <c r="I89" s="63" t="n"/>
      <c r="J89" s="63" t="n"/>
      <c r="K89" s="63" t="n"/>
      <c r="L89" s="63" t="n">
        <v>4</v>
      </c>
      <c r="M89" s="63" t="n"/>
      <c r="N89" s="63" t="inlineStr">
        <is>
          <t>PROPIO</t>
        </is>
      </c>
      <c r="O89" s="63" t="n"/>
      <c r="P89" s="63" t="n"/>
      <c r="Q89" s="63" t="inlineStr">
        <is>
          <t>CREDITO 30 Y 60</t>
        </is>
      </c>
      <c r="R89" s="63" t="n">
        <v>0</v>
      </c>
      <c r="S89" s="63" t="n"/>
      <c r="T89" s="63" t="n"/>
      <c r="U89" s="69" t="n"/>
      <c r="V89" s="69" t="n"/>
      <c r="W89" s="65" t="n"/>
      <c r="X89" s="89" t="n">
        <v>0</v>
      </c>
      <c r="Y89" s="66" t="n">
        <v>0</v>
      </c>
      <c r="Z89" s="66" t="n">
        <v>0</v>
      </c>
      <c r="AA89" s="93" t="n">
        <v>0</v>
      </c>
      <c r="AB89" s="524" t="n">
        <v>0</v>
      </c>
      <c r="AC89" s="102" t="n">
        <v>0</v>
      </c>
    </row>
    <row r="90" ht="18" customFormat="1" customHeight="1" s="58">
      <c r="A90" s="67" t="inlineStr">
        <is>
          <t>77.576.530-5</t>
        </is>
      </c>
      <c r="B90" s="67" t="n">
        <v>775765305</v>
      </c>
      <c r="C90" s="61" t="inlineStr">
        <is>
          <t>ALMACENES ELTIT LTDA</t>
        </is>
      </c>
      <c r="D90" s="62" t="inlineStr">
        <is>
          <t xml:space="preserve">PUCON </t>
        </is>
      </c>
      <c r="E90" s="63" t="inlineStr">
        <is>
          <t>OHIGGINS 292</t>
        </is>
      </c>
      <c r="F90" s="62" t="inlineStr">
        <is>
          <t xml:space="preserve">45-441103-379550 </t>
        </is>
      </c>
      <c r="G90" s="62" t="inlineStr">
        <is>
          <t>PATRICIO CUEVAS</t>
        </is>
      </c>
      <c r="H90" s="67" t="n"/>
      <c r="I90" s="64" t="n"/>
      <c r="J90" s="62" t="inlineStr">
        <is>
          <t xml:space="preserve">IVONNE OSORIO </t>
        </is>
      </c>
      <c r="K90" s="62" t="inlineStr">
        <is>
          <t>  </t>
        </is>
      </c>
      <c r="L90" s="62" t="n">
        <v>1</v>
      </c>
      <c r="M90" s="62" t="n">
        <v>0</v>
      </c>
      <c r="N90" s="62" t="inlineStr">
        <is>
          <t xml:space="preserve">PROPIO </t>
        </is>
      </c>
      <c r="O90" s="64" t="n"/>
      <c r="P90" s="62" t="n"/>
      <c r="Q90" s="62" t="inlineStr">
        <is>
          <t>CONTADO</t>
        </is>
      </c>
      <c r="R90" s="62" t="n"/>
      <c r="S90" s="62" t="inlineStr">
        <is>
          <t>GRANDES TIENDAS</t>
        </is>
      </c>
      <c r="T90" s="62" t="inlineStr">
        <is>
          <t>ELTIT</t>
        </is>
      </c>
      <c r="U90" s="67" t="inlineStr">
        <is>
          <t>PUCON</t>
        </is>
      </c>
      <c r="V90" s="67" t="inlineStr">
        <is>
          <t xml:space="preserve">TRANSPORTE PROPIOP                                                                                  </t>
        </is>
      </c>
      <c r="W90" s="65" t="n"/>
      <c r="X90" s="89" t="n">
        <v>0</v>
      </c>
      <c r="Y90" s="66" t="n">
        <v>0</v>
      </c>
      <c r="Z90" s="66" t="n">
        <v>0</v>
      </c>
      <c r="AA90" s="93" t="n">
        <v>0</v>
      </c>
      <c r="AB90" s="524" t="n">
        <v>0</v>
      </c>
      <c r="AC90" s="102" t="n">
        <v>0</v>
      </c>
    </row>
    <row r="91" ht="18" customFormat="1" customHeight="1" s="60">
      <c r="A91" s="67" t="inlineStr">
        <is>
          <t>77.594.510-9</t>
        </is>
      </c>
      <c r="B91" s="67" t="n">
        <v>775945109</v>
      </c>
      <c r="C91" s="61" t="inlineStr">
        <is>
          <t>SOC.MATURANA GALVAN Y CIA.LTDA.</t>
        </is>
      </c>
      <c r="D91" s="62" t="inlineStr">
        <is>
          <t xml:space="preserve">COPIAPO  </t>
        </is>
      </c>
      <c r="E91" s="63" t="inlineStr">
        <is>
          <t>ATACAMA 541 L-E</t>
        </is>
      </c>
      <c r="F91" s="62" t="inlineStr">
        <is>
          <t xml:space="preserve">052-236479 </t>
        </is>
      </c>
      <c r="G91" s="62" t="inlineStr">
        <is>
          <t>HECTOR CAFFIERO</t>
        </is>
      </c>
      <c r="H91" s="67" t="n"/>
      <c r="I91" s="64" t="n"/>
      <c r="J91" s="62" t="inlineStr">
        <is>
          <t>TULIO MATURANA</t>
        </is>
      </c>
      <c r="K91" s="62" t="inlineStr">
        <is>
          <t>POP DESPACHADO 12/12</t>
        </is>
      </c>
      <c r="L91" s="62" t="n">
        <v>1</v>
      </c>
      <c r="M91" s="62" t="n">
        <v>0</v>
      </c>
      <c r="N91" s="62" t="inlineStr">
        <is>
          <t>EXPRESS</t>
        </is>
      </c>
      <c r="O91" s="64" t="n"/>
      <c r="P91" s="62" t="n"/>
      <c r="Q91" s="62" t="inlineStr">
        <is>
          <t>CREDITO 30 Y 60</t>
        </is>
      </c>
      <c r="R91" s="62" t="n"/>
      <c r="S91" s="62" t="inlineStr">
        <is>
          <t>BOUTIQUE</t>
        </is>
      </c>
      <c r="T91" s="62" t="inlineStr">
        <is>
          <t>BOUTIQUE PILCHAS</t>
        </is>
      </c>
      <c r="U91" s="67">
        <f>D91</f>
        <v/>
      </c>
      <c r="V91" s="67" t="n"/>
      <c r="W91" s="65" t="n"/>
      <c r="X91" s="89" t="n">
        <v>0</v>
      </c>
      <c r="Y91" s="66" t="n">
        <v>0</v>
      </c>
      <c r="Z91" s="66" t="n">
        <v>0</v>
      </c>
      <c r="AA91" s="93" t="n">
        <v>0</v>
      </c>
      <c r="AB91" s="524" t="n">
        <v>0</v>
      </c>
      <c r="AC91" s="102" t="n">
        <v>8.049999999999999</v>
      </c>
    </row>
    <row r="92" ht="18" customFormat="1" customHeight="1" s="58">
      <c r="A92" s="67" t="inlineStr">
        <is>
          <t>77.934.770-2</t>
        </is>
      </c>
      <c r="B92" s="67" t="n">
        <v>779347702</v>
      </c>
      <c r="C92" s="61" t="inlineStr">
        <is>
          <t>SEÑOR LEDESMA HNOS. LTDA.</t>
        </is>
      </c>
      <c r="D92" s="62" t="inlineStr">
        <is>
          <t xml:space="preserve">TOME  </t>
        </is>
      </c>
      <c r="E92" s="63" t="inlineStr">
        <is>
          <t>MANUEL MONTT 1198</t>
        </is>
      </c>
      <c r="F92" s="62" t="inlineStr">
        <is>
          <t>041-2650083</t>
        </is>
      </c>
      <c r="G92" s="62" t="inlineStr">
        <is>
          <t>PATRICIO CUEVAS</t>
        </is>
      </c>
      <c r="H92" s="67" t="inlineStr">
        <is>
          <t xml:space="preserve">juansenor@vtr.net </t>
        </is>
      </c>
      <c r="I92" s="64" t="n"/>
      <c r="J92" s="62" t="inlineStr">
        <is>
          <t xml:space="preserve">JUAN SEÑOR LEDESMA  </t>
        </is>
      </c>
      <c r="K92" s="62" t="inlineStr">
        <is>
          <t>POP DESPACHADO 12/12</t>
        </is>
      </c>
      <c r="L92" s="62" t="n">
        <v>3</v>
      </c>
      <c r="M92" s="62" t="n">
        <v>0</v>
      </c>
      <c r="N92" s="62" t="inlineStr">
        <is>
          <t>VILLA PRAT</t>
        </is>
      </c>
      <c r="O92" s="64" t="n"/>
      <c r="P92" s="62" t="n"/>
      <c r="Q92" s="63" t="inlineStr">
        <is>
          <t>CREDITO 30 Y 60</t>
        </is>
      </c>
      <c r="R92" s="62" t="n"/>
      <c r="S92" s="62" t="inlineStr">
        <is>
          <t>ART DEPORTIVO</t>
        </is>
      </c>
      <c r="T92" s="62" t="inlineStr">
        <is>
          <t>COMERCIAL SEVILLA</t>
        </is>
      </c>
      <c r="U92" s="67" t="inlineStr">
        <is>
          <t>TOME</t>
        </is>
      </c>
      <c r="V92" s="67" t="n"/>
      <c r="W92" s="65" t="n"/>
      <c r="X92" s="89" t="n">
        <v>0</v>
      </c>
      <c r="Y92" s="66" t="n">
        <v>0</v>
      </c>
      <c r="Z92" s="66" t="n">
        <v>0</v>
      </c>
      <c r="AA92" s="93" t="n">
        <v>0</v>
      </c>
      <c r="AB92" s="524" t="n">
        <v>0</v>
      </c>
      <c r="AC92" s="102" t="n">
        <v>0</v>
      </c>
    </row>
    <row r="93" ht="18" customFormat="1" customHeight="1" s="58">
      <c r="A93" s="67" t="inlineStr">
        <is>
          <t>78.416.190-0</t>
        </is>
      </c>
      <c r="B93" s="67" t="n">
        <v>784161900</v>
      </c>
      <c r="C93" s="61" t="inlineStr">
        <is>
          <t>SOC.COMERCIAL BUVINIC LTDA.</t>
        </is>
      </c>
      <c r="D93" s="62" t="inlineStr">
        <is>
          <t>PUNTA ARENAS</t>
        </is>
      </c>
      <c r="E93" s="63" t="inlineStr">
        <is>
          <t>BORIES 766</t>
        </is>
      </c>
      <c r="F93" s="62" t="n">
        <v>996407930</v>
      </c>
      <c r="G93" s="62" t="inlineStr">
        <is>
          <t>SERGIO KRAMARENCO</t>
        </is>
      </c>
      <c r="H93" s="76" t="inlineStr">
        <is>
          <t>ALEBUVINIC@GLOBALCOM.CL</t>
        </is>
      </c>
      <c r="I93" s="64" t="inlineStr">
        <is>
          <t>bingojeanspuq@hotmail.com</t>
        </is>
      </c>
      <c r="J93" s="62" t="n"/>
      <c r="K93" s="62" t="n"/>
      <c r="L93" s="62" t="n">
        <v>1</v>
      </c>
      <c r="M93" s="62" t="n"/>
      <c r="N93" s="62" t="inlineStr">
        <is>
          <t>TRANSCARGO</t>
        </is>
      </c>
      <c r="O93" s="64" t="n"/>
      <c r="P93" s="62" t="n"/>
      <c r="Q93" s="62" t="inlineStr">
        <is>
          <t>TRANSF. CONTRA ENTREGA</t>
        </is>
      </c>
      <c r="R93" s="62" t="inlineStr">
        <is>
          <t>9-96407930</t>
        </is>
      </c>
      <c r="S93" s="62" t="inlineStr">
        <is>
          <t>TIENDA BAZAR</t>
        </is>
      </c>
      <c r="T93" s="62" t="inlineStr">
        <is>
          <t>BINGO JEANS</t>
        </is>
      </c>
      <c r="U93" s="67" t="inlineStr">
        <is>
          <t>PUNTA ARENAS</t>
        </is>
      </c>
      <c r="V93" s="67" t="n"/>
      <c r="W93" s="65" t="n"/>
      <c r="X93" s="89" t="n">
        <v>260</v>
      </c>
      <c r="Y93" s="66" t="n">
        <v>225</v>
      </c>
      <c r="Z93" s="66" t="n">
        <v>35</v>
      </c>
      <c r="AA93" s="93" t="n">
        <v>0.8653846153846154</v>
      </c>
      <c r="AB93" s="524" t="n">
        <v>6417400</v>
      </c>
      <c r="AC93" s="102" t="n">
        <v>441.6</v>
      </c>
    </row>
    <row r="94" ht="18" customFormat="1" customHeight="1" s="58">
      <c r="A94" s="67" t="inlineStr">
        <is>
          <t>78.801.490-2</t>
        </is>
      </c>
      <c r="B94" s="67" t="n">
        <v>788014902</v>
      </c>
      <c r="C94" s="61" t="inlineStr">
        <is>
          <t>ALBASINI E HIJOS LIMITADA</t>
        </is>
      </c>
      <c r="D94" s="62" t="inlineStr">
        <is>
          <t xml:space="preserve">COPIAPO  </t>
        </is>
      </c>
      <c r="E94" s="63" t="inlineStr">
        <is>
          <t>O'HIGGINS Nø402-420</t>
        </is>
      </c>
      <c r="F94" s="62" t="inlineStr">
        <is>
          <t xml:space="preserve">52-212788  </t>
        </is>
      </c>
      <c r="G94" s="62" t="inlineStr">
        <is>
          <t>HECTOR CAFFIERO</t>
        </is>
      </c>
      <c r="H94" s="67" t="inlineStr">
        <is>
          <t>franca@albasini.cl</t>
        </is>
      </c>
      <c r="I94" s="64" t="n"/>
      <c r="J94" s="62" t="inlineStr">
        <is>
          <t xml:space="preserve">FRANCA ALBASINI  </t>
        </is>
      </c>
      <c r="K94" s="62" t="inlineStr">
        <is>
          <t>  </t>
        </is>
      </c>
      <c r="L94" s="62" t="n">
        <v>1</v>
      </c>
      <c r="M94" s="62" t="n">
        <v>0</v>
      </c>
      <c r="N94" s="62" t="inlineStr">
        <is>
          <t>Van Oosterwyk</t>
        </is>
      </c>
      <c r="O94" s="64" t="n"/>
      <c r="P94" s="62" t="n"/>
      <c r="Q94" s="62" t="inlineStr">
        <is>
          <t>CREDITO 30 Y 60</t>
        </is>
      </c>
      <c r="R94" s="62" t="n"/>
      <c r="S94" s="62" t="inlineStr">
        <is>
          <t>GRANDES TIENDAS</t>
        </is>
      </c>
      <c r="T94" s="62" t="inlineStr">
        <is>
          <t>ALBASINI SPORT</t>
        </is>
      </c>
      <c r="U94" s="67">
        <f>D94</f>
        <v/>
      </c>
      <c r="V94" s="67" t="n"/>
      <c r="W94" s="65" t="n"/>
      <c r="X94" s="89" t="n">
        <v>151</v>
      </c>
      <c r="Y94" s="66" t="n">
        <v>138</v>
      </c>
      <c r="Z94" s="66" t="n">
        <v>13</v>
      </c>
      <c r="AA94" s="93" t="n">
        <v>0.9139072847682119</v>
      </c>
      <c r="AB94" s="524" t="n">
        <v>3729490</v>
      </c>
      <c r="AC94" s="102" t="n">
        <v>162.15</v>
      </c>
    </row>
    <row r="95" ht="18" customFormat="1" customHeight="1" s="58">
      <c r="A95" s="67" t="inlineStr">
        <is>
          <t>78.840.090-K</t>
        </is>
      </c>
      <c r="B95" s="67" t="inlineStr">
        <is>
          <t>78840090K</t>
        </is>
      </c>
      <c r="C95" s="61" t="inlineStr">
        <is>
          <t>BOUTIQUE ADIQTUS LTDA.</t>
        </is>
      </c>
      <c r="D95" s="62" t="inlineStr">
        <is>
          <t>OSORNO</t>
        </is>
      </c>
      <c r="E95" s="63" t="inlineStr">
        <is>
          <t>RAMIREZ 977 LOCAL 29</t>
        </is>
      </c>
      <c r="F95" s="62" t="inlineStr">
        <is>
          <t xml:space="preserve">64-201105  </t>
        </is>
      </c>
      <c r="G95" s="62" t="inlineStr">
        <is>
          <t>PATRICIO CUEVAS</t>
        </is>
      </c>
      <c r="H95" s="67" t="inlineStr">
        <is>
          <t>bveram@hotmail.com</t>
        </is>
      </c>
      <c r="I95" s="64" t="n"/>
      <c r="J95" s="62" t="inlineStr">
        <is>
          <t>BLANCA VERA</t>
        </is>
      </c>
      <c r="K95" s="62" t="inlineStr">
        <is>
          <t>POP DESPACHADO 12/12</t>
        </is>
      </c>
      <c r="L95" s="62" t="n">
        <v>2</v>
      </c>
      <c r="M95" s="62" t="n">
        <v>0</v>
      </c>
      <c r="N95" s="62" t="inlineStr">
        <is>
          <t>TUR BUS</t>
        </is>
      </c>
      <c r="O95" s="64" t="n"/>
      <c r="P95" s="62" t="n"/>
      <c r="Q95" s="62" t="inlineStr">
        <is>
          <t>30 DÍAS</t>
        </is>
      </c>
      <c r="R95" s="62" t="n"/>
      <c r="S95" s="62" t="inlineStr">
        <is>
          <t>BOUTIQUE</t>
        </is>
      </c>
      <c r="T95" s="62" t="inlineStr">
        <is>
          <t>BOUTIQUE ADIQTUS</t>
        </is>
      </c>
      <c r="U95" s="67" t="inlineStr">
        <is>
          <t>OSORNO</t>
        </is>
      </c>
      <c r="V95" s="67" t="n"/>
      <c r="W95" s="65" t="n"/>
      <c r="X95" s="89" t="n">
        <v>133</v>
      </c>
      <c r="Y95" s="66" t="n">
        <v>118</v>
      </c>
      <c r="Z95" s="66" t="n">
        <v>15</v>
      </c>
      <c r="AA95" s="93" t="n">
        <v>0.8872180451127819</v>
      </c>
      <c r="AB95" s="524" t="n">
        <v>3325670</v>
      </c>
      <c r="AC95" s="102" t="n">
        <v>188.6</v>
      </c>
    </row>
    <row r="96" ht="18" customFormat="1" customHeight="1" s="58">
      <c r="A96" s="67" t="inlineStr">
        <is>
          <t>79.827.960-2</t>
        </is>
      </c>
      <c r="B96" s="67" t="n">
        <v>798279602</v>
      </c>
      <c r="C96" s="61" t="inlineStr">
        <is>
          <t>COMERCIAL LOS CARRERA LTDA</t>
        </is>
      </c>
      <c r="D96" s="62" t="inlineStr">
        <is>
          <t xml:space="preserve">COQUIMBO </t>
        </is>
      </c>
      <c r="E96" s="63" t="inlineStr">
        <is>
          <t>ALDUNATE 1138</t>
        </is>
      </c>
      <c r="F96" s="62" t="inlineStr">
        <is>
          <t xml:space="preserve">51-315989  </t>
        </is>
      </c>
      <c r="G96" s="62" t="inlineStr">
        <is>
          <t>HECTOR CAFFIERO</t>
        </is>
      </c>
      <c r="H96" s="67" t="inlineStr">
        <is>
          <t>sin email</t>
        </is>
      </c>
      <c r="I96" s="64" t="n"/>
      <c r="J96" s="62" t="inlineStr">
        <is>
          <t>SRTA ISABEL</t>
        </is>
      </c>
      <c r="K96" s="62" t="inlineStr">
        <is>
          <t>  </t>
        </is>
      </c>
      <c r="L96" s="62" t="n">
        <v>3</v>
      </c>
      <c r="M96" s="62" t="n">
        <v>0</v>
      </c>
      <c r="N96" s="62" t="inlineStr">
        <is>
          <t xml:space="preserve">CHILE LINDO </t>
        </is>
      </c>
      <c r="O96" s="64" t="n"/>
      <c r="P96" s="62" t="n"/>
      <c r="Q96" s="62" t="inlineStr">
        <is>
          <t>CREDITO 30 Y 60</t>
        </is>
      </c>
      <c r="R96" s="62" t="n"/>
      <c r="S96" s="62" t="inlineStr">
        <is>
          <t xml:space="preserve">BOUTIQUE </t>
        </is>
      </c>
      <c r="T96" s="62" t="inlineStr">
        <is>
          <t>BOUTIQUE TEENS</t>
        </is>
      </c>
      <c r="U96" s="67">
        <f>D96</f>
        <v/>
      </c>
      <c r="V96" s="67" t="n"/>
      <c r="W96" s="65" t="n"/>
      <c r="X96" s="89" t="n">
        <v>0</v>
      </c>
      <c r="Y96" s="66" t="n">
        <v>0</v>
      </c>
      <c r="Z96" s="66" t="n">
        <v>0</v>
      </c>
      <c r="AA96" s="93" t="n">
        <v>0</v>
      </c>
      <c r="AB96" s="524" t="n">
        <v>0</v>
      </c>
      <c r="AC96" s="102" t="n">
        <v>0</v>
      </c>
    </row>
    <row r="97" ht="18" customFormat="1" customHeight="1" s="59">
      <c r="A97" s="67" t="inlineStr">
        <is>
          <t>79.862.960-3</t>
        </is>
      </c>
      <c r="B97" s="67" t="n">
        <v>798629603</v>
      </c>
      <c r="C97" s="61" t="inlineStr">
        <is>
          <t>EL ARTE DE VESTIR S.A.</t>
        </is>
      </c>
      <c r="D97" s="62" t="inlineStr">
        <is>
          <t>PUNTA ARENAS</t>
        </is>
      </c>
      <c r="E97" s="63" t="inlineStr">
        <is>
          <t>ERRAZURIZ 644</t>
        </is>
      </c>
      <c r="F97" s="62" t="inlineStr">
        <is>
          <t>615320-615350-615370</t>
        </is>
      </c>
      <c r="G97" s="62" t="inlineStr">
        <is>
          <t>SERGIO KRAMARENCO</t>
        </is>
      </c>
      <c r="H97" s="67" t="inlineStr">
        <is>
          <t>jaguila@elartedevestir.cl</t>
        </is>
      </c>
      <c r="I97" s="64" t="n"/>
      <c r="J97" s="62" t="inlineStr">
        <is>
          <t xml:space="preserve">RODRIGO ALVAREZ  </t>
        </is>
      </c>
      <c r="K97" s="62" t="inlineStr">
        <is>
          <t>POP DESPACHADO 11/12</t>
        </is>
      </c>
      <c r="L97" s="62" t="n">
        <v>3</v>
      </c>
      <c r="M97" s="62" t="n">
        <v>0</v>
      </c>
      <c r="N97" s="62" t="inlineStr">
        <is>
          <t>CONOSUR</t>
        </is>
      </c>
      <c r="O97" s="64" t="n"/>
      <c r="P97" s="75" t="n"/>
      <c r="Q97" s="62" t="inlineStr">
        <is>
          <t>TRANSF. CONTRA ENTREGA</t>
        </is>
      </c>
      <c r="R97" s="62" t="n">
        <v>972386296</v>
      </c>
      <c r="S97" s="62" t="inlineStr">
        <is>
          <t>GRANDES TIENDAS, CALZADO, IMP</t>
        </is>
      </c>
      <c r="T97" s="62" t="inlineStr">
        <is>
          <t>EL ARTE DE VESTIR</t>
        </is>
      </c>
      <c r="U97" s="67" t="inlineStr">
        <is>
          <t>PUNTA ARENAS</t>
        </is>
      </c>
      <c r="V97" s="67" t="n"/>
      <c r="W97" s="65" t="n"/>
      <c r="X97" s="89" t="n">
        <v>430</v>
      </c>
      <c r="Y97" s="66" t="n">
        <v>416</v>
      </c>
      <c r="Z97" s="66" t="n">
        <v>14</v>
      </c>
      <c r="AA97" s="93" t="n">
        <v>0.9674418604651163</v>
      </c>
      <c r="AB97" s="524" t="n">
        <v>10335700</v>
      </c>
      <c r="AC97" s="102" t="n">
        <v>557.75</v>
      </c>
    </row>
    <row r="98" ht="18" customFormat="1" customHeight="1" s="58">
      <c r="A98" s="67" t="inlineStr">
        <is>
          <t>79.982.490-6</t>
        </is>
      </c>
      <c r="B98" s="67" t="n">
        <v>799824906</v>
      </c>
      <c r="C98" s="61" t="inlineStr">
        <is>
          <t>COMERCIAL MULTICENTRO LTDA.</t>
        </is>
      </c>
      <c r="D98" s="62" t="inlineStr">
        <is>
          <t xml:space="preserve">TALCA </t>
        </is>
      </c>
      <c r="E98" s="63" t="inlineStr">
        <is>
          <t>AV 07 ORIENTE 1620</t>
        </is>
      </c>
      <c r="F98" s="62" t="inlineStr">
        <is>
          <t xml:space="preserve">71-214581  </t>
        </is>
      </c>
      <c r="G98" s="62" t="inlineStr">
        <is>
          <t>RICHARD CUEVAS</t>
        </is>
      </c>
      <c r="H98" s="77" t="inlineStr">
        <is>
          <t>MARCELOC@MULTICENTRO.CL</t>
        </is>
      </c>
      <c r="I98" s="64" t="n"/>
      <c r="J98" s="62" t="inlineStr">
        <is>
          <t>  </t>
        </is>
      </c>
      <c r="K98" s="62" t="inlineStr">
        <is>
          <t>POP DESPACHADO 12/12</t>
        </is>
      </c>
      <c r="L98" s="62" t="n">
        <v>2</v>
      </c>
      <c r="M98" s="62" t="n">
        <v>0</v>
      </c>
      <c r="N98" s="62" t="inlineStr">
        <is>
          <t>PROPIO</t>
        </is>
      </c>
      <c r="O98" s="64" t="n"/>
      <c r="P98" s="62" t="n"/>
      <c r="Q98" s="62" t="inlineStr">
        <is>
          <t>CREDITO 60 DIAS</t>
        </is>
      </c>
      <c r="R98" s="62" t="n"/>
      <c r="S98" s="62" t="n"/>
      <c r="T98" s="62" t="inlineStr">
        <is>
          <t>MULTICENTRO</t>
        </is>
      </c>
      <c r="U98" s="67" t="inlineStr">
        <is>
          <t>TALCA</t>
        </is>
      </c>
      <c r="V98" s="67" t="inlineStr">
        <is>
          <t>                                                                                                    </t>
        </is>
      </c>
      <c r="W98" s="65" t="n"/>
      <c r="X98" s="89" t="n">
        <v>2550</v>
      </c>
      <c r="Y98" s="66" t="n">
        <v>2487</v>
      </c>
      <c r="Z98" s="66" t="n">
        <v>63</v>
      </c>
      <c r="AA98" s="93" t="n">
        <v>0.9752941176470589</v>
      </c>
      <c r="AB98" s="524" t="n">
        <v>62313500</v>
      </c>
      <c r="AC98" s="102" t="n">
        <v>2889.95</v>
      </c>
    </row>
    <row r="99" ht="18" customFormat="1" customHeight="1" s="58">
      <c r="A99" s="67" t="inlineStr">
        <is>
          <t>81.210.300-8</t>
        </is>
      </c>
      <c r="B99" s="67" t="n">
        <v>812103008</v>
      </c>
      <c r="C99" s="61" t="inlineStr">
        <is>
          <t>JAVER HNOS Y CIA LTDA</t>
        </is>
      </c>
      <c r="D99" s="62" t="inlineStr">
        <is>
          <t>SAN ANTONIO</t>
        </is>
      </c>
      <c r="E99" s="63" t="inlineStr">
        <is>
          <t>CENTENARIO 105</t>
        </is>
      </c>
      <c r="F99" s="62" t="n">
        <v>962479655</v>
      </c>
      <c r="G99" s="62" t="inlineStr">
        <is>
          <t>RICHARD CUEVAS</t>
        </is>
      </c>
      <c r="H99" s="77" t="inlineStr">
        <is>
          <t>M.ARMIJO@JAVER.CL</t>
        </is>
      </c>
      <c r="I99" s="64" t="inlineStr">
        <is>
          <t xml:space="preserve">M.ARMIJO@JAVER.CL </t>
        </is>
      </c>
      <c r="J99" s="62" t="inlineStr">
        <is>
          <t xml:space="preserve">M ARMIJO VENTAS  </t>
        </is>
      </c>
      <c r="K99" s="62" t="inlineStr">
        <is>
          <t>  </t>
        </is>
      </c>
      <c r="L99" s="62" t="n">
        <v>2</v>
      </c>
      <c r="M99" s="62" t="n">
        <v>0</v>
      </c>
      <c r="N99" s="62" t="inlineStr">
        <is>
          <t>BEZANILLA</t>
        </is>
      </c>
      <c r="O99" s="64" t="n"/>
      <c r="P99" s="62" t="n">
        <v>5</v>
      </c>
      <c r="Q99" s="62" t="inlineStr">
        <is>
          <t>30 DÍAS</t>
        </is>
      </c>
      <c r="R99" s="62" t="n"/>
      <c r="S99" s="62" t="inlineStr">
        <is>
          <t>GRANDES TIENDAS</t>
        </is>
      </c>
      <c r="T99" s="62" t="inlineStr">
        <is>
          <t>JAVER</t>
        </is>
      </c>
      <c r="U99" s="67">
        <f>D99</f>
        <v/>
      </c>
      <c r="V99" s="67" t="n"/>
      <c r="W99" s="65" t="n"/>
      <c r="X99" s="89" t="n">
        <v>144</v>
      </c>
      <c r="Y99" s="66" t="n">
        <v>116</v>
      </c>
      <c r="Z99" s="66" t="n">
        <v>28</v>
      </c>
      <c r="AA99" s="93" t="n">
        <v>0.8055555555555556</v>
      </c>
      <c r="AB99" s="524" t="n">
        <v>3562560</v>
      </c>
      <c r="AC99" s="102" t="n">
        <v>173.65</v>
      </c>
    </row>
    <row r="100" ht="18" customFormat="1" customHeight="1" s="58">
      <c r="A100" s="67" t="inlineStr">
        <is>
          <t>81.242.500-5</t>
        </is>
      </c>
      <c r="B100" s="67" t="n">
        <v>812425005</v>
      </c>
      <c r="C100" s="61" t="inlineStr">
        <is>
          <t>COOPERCARAB LTDA</t>
        </is>
      </c>
      <c r="D100" s="62" t="inlineStr">
        <is>
          <t xml:space="preserve">ANTOFAGASTA </t>
        </is>
      </c>
      <c r="E100" s="63" t="inlineStr">
        <is>
          <t>MAIPU 667</t>
        </is>
      </c>
      <c r="F100" s="62" t="inlineStr">
        <is>
          <t xml:space="preserve">(55)280856 </t>
        </is>
      </c>
      <c r="G100" s="62" t="inlineStr">
        <is>
          <t>PATRICIO CUEVAS</t>
        </is>
      </c>
      <c r="H100" s="67" t="inlineStr">
        <is>
          <t>tesoreriaantofa@coopercarabc.c</t>
        </is>
      </c>
      <c r="I100" s="64" t="n"/>
      <c r="J100" s="62" t="inlineStr">
        <is>
          <t>  </t>
        </is>
      </c>
      <c r="K100" s="62" t="inlineStr">
        <is>
          <t>  </t>
        </is>
      </c>
      <c r="L100" s="62" t="n">
        <v>2</v>
      </c>
      <c r="M100" s="62" t="n">
        <v>0</v>
      </c>
      <c r="N100" s="62" t="inlineStr">
        <is>
          <t>PROPIO</t>
        </is>
      </c>
      <c r="O100" s="64" t="n"/>
      <c r="P100" s="75" t="n">
        <v>0.05</v>
      </c>
      <c r="Q100" s="62" t="inlineStr">
        <is>
          <t>60DIAS</t>
        </is>
      </c>
      <c r="R100" s="62" t="n"/>
      <c r="S100" s="62" t="inlineStr">
        <is>
          <t>GRANDES TIENDAS</t>
        </is>
      </c>
      <c r="T100" s="62" t="inlineStr">
        <is>
          <t>COOPERCARAB</t>
        </is>
      </c>
      <c r="U100" s="67" t="inlineStr">
        <is>
          <t>ANTOFAGASTA</t>
        </is>
      </c>
      <c r="V100" s="67" t="inlineStr">
        <is>
          <t>                                                                                                    </t>
        </is>
      </c>
      <c r="W100" s="65" t="n"/>
      <c r="X100" s="89" t="n">
        <v>758</v>
      </c>
      <c r="Y100" s="66" t="n">
        <v>284</v>
      </c>
      <c r="Z100" s="66" t="n">
        <v>474</v>
      </c>
      <c r="AA100" s="93" t="n">
        <v>0.3746701846965699</v>
      </c>
      <c r="AB100" s="524" t="n">
        <v>18103342</v>
      </c>
      <c r="AC100" s="102" t="n">
        <v>1179.9</v>
      </c>
    </row>
    <row r="101" ht="18" customFormat="1" customHeight="1" s="58">
      <c r="A101" s="67" t="inlineStr">
        <is>
          <t>81.242.500-5</t>
        </is>
      </c>
      <c r="B101" s="67" t="n">
        <v>812425005</v>
      </c>
      <c r="C101" s="61" t="inlineStr">
        <is>
          <t>COOPERCARAB LTDA</t>
        </is>
      </c>
      <c r="D101" s="62" t="inlineStr">
        <is>
          <t xml:space="preserve">CONCEPCION  </t>
        </is>
      </c>
      <c r="E101" s="63" t="inlineStr">
        <is>
          <t>BERNANDO O'HIGGINS 80</t>
        </is>
      </c>
      <c r="F101" s="62" t="inlineStr">
        <is>
          <t xml:space="preserve">(41) 2521576  </t>
        </is>
      </c>
      <c r="G101" s="62" t="inlineStr">
        <is>
          <t>PATRICIO CUEVAS</t>
        </is>
      </c>
      <c r="H101" s="67" t="inlineStr">
        <is>
          <t>comprasmktconcep@coopercarab.c</t>
        </is>
      </c>
      <c r="I101" s="64" t="n"/>
      <c r="J101" s="62" t="inlineStr">
        <is>
          <t>  </t>
        </is>
      </c>
      <c r="K101" s="62" t="inlineStr">
        <is>
          <t>  </t>
        </is>
      </c>
      <c r="L101" s="62" t="n">
        <v>2</v>
      </c>
      <c r="M101" s="62" t="n">
        <v>0</v>
      </c>
      <c r="N101" s="62" t="inlineStr">
        <is>
          <t>PROPIO</t>
        </is>
      </c>
      <c r="O101" s="64" t="n"/>
      <c r="P101" s="75" t="n">
        <v>0.05</v>
      </c>
      <c r="Q101" s="62" t="inlineStr">
        <is>
          <t>60DIAS</t>
        </is>
      </c>
      <c r="R101" s="62" t="n"/>
      <c r="S101" s="62" t="inlineStr">
        <is>
          <t>GRANDES TIENDAS</t>
        </is>
      </c>
      <c r="T101" s="62" t="inlineStr">
        <is>
          <t>COOPERCARAB</t>
        </is>
      </c>
      <c r="U101" s="67" t="inlineStr">
        <is>
          <t>CONCEPCION</t>
        </is>
      </c>
      <c r="V101" s="67" t="inlineStr">
        <is>
          <t>                                                                                                    </t>
        </is>
      </c>
      <c r="W101" s="65" t="n"/>
      <c r="X101" s="89" t="n">
        <v>758</v>
      </c>
      <c r="Y101" s="66" t="n">
        <v>284</v>
      </c>
      <c r="Z101" s="66" t="n">
        <v>474</v>
      </c>
      <c r="AA101" s="93" t="n">
        <v>0.3746701846965699</v>
      </c>
      <c r="AB101" s="524" t="n">
        <v>18103342</v>
      </c>
      <c r="AC101" s="102" t="n">
        <v>1179.9</v>
      </c>
    </row>
    <row r="102" ht="18" customFormat="1" customHeight="1" s="58">
      <c r="A102" s="67" t="inlineStr">
        <is>
          <t>81.242.500-5</t>
        </is>
      </c>
      <c r="B102" s="67" t="n">
        <v>812425005</v>
      </c>
      <c r="C102" s="61" t="inlineStr">
        <is>
          <t>COOPERCARAB LTDA.</t>
        </is>
      </c>
      <c r="D102" s="62" t="inlineStr">
        <is>
          <t>TEMUCO</t>
        </is>
      </c>
      <c r="E102" s="63" t="inlineStr">
        <is>
          <t>VICUÑA MAKENA 435</t>
        </is>
      </c>
      <c r="F102" s="62" t="inlineStr">
        <is>
          <t>45-640200  45-642002</t>
        </is>
      </c>
      <c r="G102" s="62" t="inlineStr">
        <is>
          <t>PATRICIO CUEVAS</t>
        </is>
      </c>
      <c r="H102" s="67" t="inlineStr">
        <is>
          <t xml:space="preserve">gestiontemuco@coopercarab.cl  </t>
        </is>
      </c>
      <c r="I102" s="64" t="n"/>
      <c r="J102" s="62" t="inlineStr">
        <is>
          <t>  </t>
        </is>
      </c>
      <c r="K102" s="62" t="inlineStr">
        <is>
          <t>POP DESPACHADO 11/12</t>
        </is>
      </c>
      <c r="L102" s="62" t="n">
        <v>3</v>
      </c>
      <c r="M102" s="62" t="n">
        <v>0</v>
      </c>
      <c r="N102" s="62" t="n"/>
      <c r="O102" s="64" t="n"/>
      <c r="P102" s="75" t="n">
        <v>0.05</v>
      </c>
      <c r="Q102" s="62" t="inlineStr">
        <is>
          <t>60DIAS</t>
        </is>
      </c>
      <c r="R102" s="62" t="n"/>
      <c r="S102" s="62" t="n"/>
      <c r="T102" s="62" t="n"/>
      <c r="U102" s="67" t="n"/>
      <c r="V102" s="67" t="inlineStr">
        <is>
          <t>                                                                                                    </t>
        </is>
      </c>
      <c r="W102" s="65" t="n"/>
      <c r="X102" s="89" t="n">
        <v>758</v>
      </c>
      <c r="Y102" s="66" t="n">
        <v>284</v>
      </c>
      <c r="Z102" s="66" t="n">
        <v>474</v>
      </c>
      <c r="AA102" s="93" t="n">
        <v>0.3746701846965699</v>
      </c>
      <c r="AB102" s="524" t="n">
        <v>18103342</v>
      </c>
      <c r="AC102" s="102" t="n">
        <v>1179.9</v>
      </c>
    </row>
    <row r="103" ht="18" customFormat="1" customHeight="1" s="58">
      <c r="A103" s="67" t="inlineStr">
        <is>
          <t>81.242.500-5</t>
        </is>
      </c>
      <c r="B103" s="67" t="n">
        <v>812425005</v>
      </c>
      <c r="C103" s="61" t="inlineStr">
        <is>
          <t>COOPERCARAB LTDA.</t>
        </is>
      </c>
      <c r="D103" s="62" t="inlineStr">
        <is>
          <t xml:space="preserve">SANTIAGO </t>
        </is>
      </c>
      <c r="E103" s="63" t="inlineStr">
        <is>
          <t>MAC-IVER 245</t>
        </is>
      </c>
      <c r="F103" s="62" t="inlineStr">
        <is>
          <t>562-33039629 / ANEXO 9629</t>
        </is>
      </c>
      <c r="G103" s="62" t="inlineStr">
        <is>
          <t>RICHARD CUEVAS</t>
        </is>
      </c>
      <c r="H103" s="67" t="inlineStr">
        <is>
          <t>analistafinanzas@coopercarab.c</t>
        </is>
      </c>
      <c r="I103" s="64" t="inlineStr">
        <is>
          <t xml:space="preserve">ETEPANO@COOPERCARAB.CL  </t>
        </is>
      </c>
      <c r="J103" s="62" t="inlineStr">
        <is>
          <t xml:space="preserve">EMILIA TEPANO </t>
        </is>
      </c>
      <c r="K103" s="62" t="inlineStr">
        <is>
          <t>  </t>
        </is>
      </c>
      <c r="L103" s="62" t="n">
        <v>1</v>
      </c>
      <c r="M103" s="62" t="n">
        <v>0</v>
      </c>
      <c r="N103" s="62" t="inlineStr">
        <is>
          <t>PROPIO</t>
        </is>
      </c>
      <c r="O103" s="64" t="n"/>
      <c r="P103" s="75" t="n">
        <v>0.05</v>
      </c>
      <c r="Q103" s="62" t="inlineStr">
        <is>
          <t>60DIAS</t>
        </is>
      </c>
      <c r="R103" s="62" t="n"/>
      <c r="S103" s="62" t="inlineStr">
        <is>
          <t>GRANDES TIENDAS</t>
        </is>
      </c>
      <c r="T103" s="62" t="inlineStr">
        <is>
          <t>COOPERCARAB TIENDAS</t>
        </is>
      </c>
      <c r="U103" s="67" t="inlineStr">
        <is>
          <t>SANTIAGO</t>
        </is>
      </c>
      <c r="V103" s="67" t="n"/>
      <c r="W103" s="65" t="n"/>
      <c r="X103" s="89" t="n">
        <v>758</v>
      </c>
      <c r="Y103" s="66" t="n">
        <v>284</v>
      </c>
      <c r="Z103" s="66" t="n">
        <v>474</v>
      </c>
      <c r="AA103" s="93" t="n">
        <v>0.3746701846965699</v>
      </c>
      <c r="AB103" s="524" t="n">
        <v>18103342</v>
      </c>
      <c r="AC103" s="102" t="n">
        <v>1179.9</v>
      </c>
    </row>
    <row r="104" ht="18" customFormat="1" customHeight="1" s="58">
      <c r="A104" s="67" t="inlineStr">
        <is>
          <t>81.242.500-5</t>
        </is>
      </c>
      <c r="B104" s="67" t="n">
        <v>812425005</v>
      </c>
      <c r="C104" s="61" t="inlineStr">
        <is>
          <t>COOPERCARAB LTDA.(VALPARAISO)</t>
        </is>
      </c>
      <c r="D104" s="62" t="inlineStr">
        <is>
          <t xml:space="preserve">VALPARAISO  </t>
        </is>
      </c>
      <c r="E104" s="63" t="inlineStr">
        <is>
          <t>MONJAS 292</t>
        </is>
      </c>
      <c r="F104" s="62" t="inlineStr">
        <is>
          <t xml:space="preserve">32-2255841 2252033  </t>
        </is>
      </c>
      <c r="G104" s="62" t="inlineStr">
        <is>
          <t>RICHARD CUEVAS</t>
        </is>
      </c>
      <c r="H104" s="67" t="inlineStr">
        <is>
          <t>opervalpo@coopercarab.cl</t>
        </is>
      </c>
      <c r="I104" s="64" t="n"/>
      <c r="J104" s="62" t="inlineStr">
        <is>
          <t>  </t>
        </is>
      </c>
      <c r="K104" s="62" t="inlineStr">
        <is>
          <t>POP DESPACHADO 12/12</t>
        </is>
      </c>
      <c r="L104" s="62" t="n">
        <v>3</v>
      </c>
      <c r="M104" s="62" t="n">
        <v>0</v>
      </c>
      <c r="N104" s="62" t="inlineStr">
        <is>
          <t>PROPIO</t>
        </is>
      </c>
      <c r="O104" s="64" t="n"/>
      <c r="P104" s="75" t="n">
        <v>0.05</v>
      </c>
      <c r="Q104" s="62" t="inlineStr">
        <is>
          <t>60DIAS</t>
        </is>
      </c>
      <c r="R104" s="62" t="n"/>
      <c r="S104" s="62" t="inlineStr">
        <is>
          <t>GRANDES TIENDAS</t>
        </is>
      </c>
      <c r="T104" s="62" t="inlineStr">
        <is>
          <t>COOPERCARAB TIENDAS</t>
        </is>
      </c>
      <c r="U104" s="67" t="inlineStr">
        <is>
          <t>VALPARAISO</t>
        </is>
      </c>
      <c r="V104" s="67" t="n"/>
      <c r="W104" s="65" t="n"/>
      <c r="X104" s="89" t="n">
        <v>758</v>
      </c>
      <c r="Y104" s="66" t="n">
        <v>284</v>
      </c>
      <c r="Z104" s="66" t="n">
        <v>474</v>
      </c>
      <c r="AA104" s="93" t="n">
        <v>0.3746701846965699</v>
      </c>
      <c r="AB104" s="524" t="n">
        <v>18103342</v>
      </c>
      <c r="AC104" s="102" t="n">
        <v>1179.9</v>
      </c>
    </row>
    <row r="105" ht="18" customFormat="1" customHeight="1" s="59">
      <c r="A105" s="67" t="inlineStr">
        <is>
          <t>81.242.500-5</t>
        </is>
      </c>
      <c r="B105" s="67" t="n">
        <v>812425005</v>
      </c>
      <c r="C105" s="61" t="inlineStr">
        <is>
          <t>COOPERCARAB PUERTO MONTT</t>
        </is>
      </c>
      <c r="D105" s="62" t="inlineStr">
        <is>
          <t>PUERTO MONTT</t>
        </is>
      </c>
      <c r="E105" s="63" t="inlineStr">
        <is>
          <t>URMENETA 778</t>
        </is>
      </c>
      <c r="F105" s="62" t="inlineStr">
        <is>
          <t>  </t>
        </is>
      </c>
      <c r="G105" s="62" t="inlineStr">
        <is>
          <t>PATRICIO CUEVAS</t>
        </is>
      </c>
      <c r="H105" s="67" t="inlineStr">
        <is>
          <t>tesoreriapmontt@coopercarab.cl</t>
        </is>
      </c>
      <c r="I105" s="64" t="n"/>
      <c r="J105" s="62" t="inlineStr">
        <is>
          <t>  </t>
        </is>
      </c>
      <c r="K105" s="62" t="inlineStr">
        <is>
          <t>DUEÑA</t>
        </is>
      </c>
      <c r="L105" s="62" t="n">
        <v>2</v>
      </c>
      <c r="M105" s="62" t="n">
        <v>0</v>
      </c>
      <c r="N105" s="62" t="inlineStr">
        <is>
          <t>PROPIO</t>
        </is>
      </c>
      <c r="O105" s="64" t="n"/>
      <c r="P105" s="75" t="n">
        <v>0.05</v>
      </c>
      <c r="Q105" s="62" t="inlineStr">
        <is>
          <t>60DIAS</t>
        </is>
      </c>
      <c r="R105" s="62" t="n"/>
      <c r="S105" s="62" t="inlineStr">
        <is>
          <t>GRANDES TIENDAS</t>
        </is>
      </c>
      <c r="T105" s="62" t="inlineStr">
        <is>
          <t>COOPERCARAB TIENDAS</t>
        </is>
      </c>
      <c r="U105" s="67" t="inlineStr">
        <is>
          <t>PUERTO MONTT</t>
        </is>
      </c>
      <c r="V105" s="67" t="n"/>
      <c r="W105" s="65" t="n"/>
      <c r="X105" s="89" t="n">
        <v>758</v>
      </c>
      <c r="Y105" s="66" t="n">
        <v>284</v>
      </c>
      <c r="Z105" s="66" t="n">
        <v>474</v>
      </c>
      <c r="AA105" s="93" t="n">
        <v>0.3746701846965699</v>
      </c>
      <c r="AB105" s="524" t="n">
        <v>18103342</v>
      </c>
      <c r="AC105" s="102" t="n">
        <v>1179.9</v>
      </c>
    </row>
    <row r="106" ht="18" customFormat="1" customHeight="1" s="58">
      <c r="A106" s="67" t="inlineStr">
        <is>
          <t>82.016.600-0</t>
        </is>
      </c>
      <c r="B106" s="67" t="n">
        <v>820166000</v>
      </c>
      <c r="C106" s="61" t="inlineStr">
        <is>
          <t>HADWEH HERMANOS LTDA</t>
        </is>
      </c>
      <c r="D106" s="62" t="inlineStr">
        <is>
          <t xml:space="preserve">SAN JAVIER  </t>
        </is>
      </c>
      <c r="E106" s="63" t="inlineStr">
        <is>
          <t>ARTURO PRAT 2499</t>
        </is>
      </c>
      <c r="F106" s="62" t="inlineStr">
        <is>
          <t xml:space="preserve">73-2322204  </t>
        </is>
      </c>
      <c r="G106" s="62" t="inlineStr">
        <is>
          <t>RICHARD CUEVAS</t>
        </is>
      </c>
      <c r="H106" s="76" t="inlineStr">
        <is>
          <t>el_pobrediablo@hotmail.com</t>
        </is>
      </c>
      <c r="I106" s="64" t="n"/>
      <c r="J106" s="62" t="inlineStr">
        <is>
          <t>  </t>
        </is>
      </c>
      <c r="K106" s="68" t="n">
        <v>41620</v>
      </c>
      <c r="L106" s="62" t="n">
        <v>3</v>
      </c>
      <c r="M106" s="62" t="n">
        <v>0</v>
      </c>
      <c r="N106" s="62" t="inlineStr">
        <is>
          <t>OLEA</t>
        </is>
      </c>
      <c r="O106" s="64" t="n"/>
      <c r="P106" s="62" t="n"/>
      <c r="Q106" s="62" t="inlineStr">
        <is>
          <t>CREDITO 30 Y 60</t>
        </is>
      </c>
      <c r="R106" s="62" t="n"/>
      <c r="S106" s="62" t="inlineStr">
        <is>
          <t>GRANDES TIENDAS</t>
        </is>
      </c>
      <c r="T106" s="62" t="inlineStr">
        <is>
          <t>EL POBRE DIABLO</t>
        </is>
      </c>
      <c r="U106" s="67" t="inlineStr">
        <is>
          <t>SAN JAVIER</t>
        </is>
      </c>
      <c r="V106" s="67" t="inlineStr">
        <is>
          <t xml:space="preserve">TRANSPORTE OLEA                                                                                     </t>
        </is>
      </c>
      <c r="W106" s="65" t="n"/>
      <c r="X106" s="89" t="n">
        <v>212</v>
      </c>
      <c r="Y106" s="66" t="n">
        <v>186</v>
      </c>
      <c r="Z106" s="66" t="n">
        <v>26</v>
      </c>
      <c r="AA106" s="93" t="n">
        <v>0.8773584905660378</v>
      </c>
      <c r="AB106" s="524" t="n">
        <v>5217880</v>
      </c>
      <c r="AC106" s="102" t="n">
        <v>213.9</v>
      </c>
    </row>
    <row r="107" ht="18" customFormat="1" customHeight="1" s="58">
      <c r="A107" s="67" t="inlineStr">
        <is>
          <t>82.120.700-2</t>
        </is>
      </c>
      <c r="B107" s="67" t="n">
        <v>821207002</v>
      </c>
      <c r="C107" s="61" t="inlineStr">
        <is>
          <t>SOC.COM.NOCERA Y CIA. LTDA.</t>
        </is>
      </c>
      <c r="D107" s="62" t="inlineStr">
        <is>
          <t>PUNTA ARENAS</t>
        </is>
      </c>
      <c r="E107" s="63" t="inlineStr">
        <is>
          <t>BORIES 539</t>
        </is>
      </c>
      <c r="F107" s="62" t="inlineStr">
        <is>
          <t xml:space="preserve">61-223355  </t>
        </is>
      </c>
      <c r="G107" s="62" t="inlineStr">
        <is>
          <t>SERGIO KRAMARENCO</t>
        </is>
      </c>
      <c r="H107" s="67" t="inlineStr">
        <is>
          <t>GNOCERA@NOCERA.CL</t>
        </is>
      </c>
      <c r="I107" s="64" t="n"/>
      <c r="J107" s="62" t="inlineStr">
        <is>
          <t xml:space="preserve">GIOVANNA NOCERA  </t>
        </is>
      </c>
      <c r="K107" s="62" t="inlineStr">
        <is>
          <t>  </t>
        </is>
      </c>
      <c r="L107" s="62" t="n">
        <v>1</v>
      </c>
      <c r="M107" s="62" t="n">
        <v>0</v>
      </c>
      <c r="N107" s="62" t="inlineStr">
        <is>
          <t>CONOSUR</t>
        </is>
      </c>
      <c r="O107" s="64" t="n"/>
      <c r="P107" s="62" t="n"/>
      <c r="Q107" s="62" t="inlineStr">
        <is>
          <t>CONTADO</t>
        </is>
      </c>
      <c r="R107" s="62" t="n"/>
      <c r="S107" s="62" t="inlineStr">
        <is>
          <t>GRANDES TIENDAS</t>
        </is>
      </c>
      <c r="T107" s="62" t="inlineStr">
        <is>
          <t>NOCERA</t>
        </is>
      </c>
      <c r="U107" s="67" t="inlineStr">
        <is>
          <t>PUNTA ARENAS</t>
        </is>
      </c>
      <c r="V107" s="67" t="n"/>
      <c r="W107" s="65" t="n"/>
      <c r="X107" s="89" t="n">
        <v>0</v>
      </c>
      <c r="Y107" s="66" t="n">
        <v>0</v>
      </c>
      <c r="Z107" s="66" t="n">
        <v>0</v>
      </c>
      <c r="AA107" s="93" t="n">
        <v>0</v>
      </c>
      <c r="AB107" s="524" t="n">
        <v>0</v>
      </c>
      <c r="AC107" s="102" t="n">
        <v>0</v>
      </c>
    </row>
    <row r="108" ht="18" customFormat="1" customHeight="1" s="58">
      <c r="A108" s="69" t="inlineStr">
        <is>
          <t>83.382.700-6</t>
        </is>
      </c>
      <c r="B108" s="69" t="n">
        <v>833827006</v>
      </c>
      <c r="C108" s="69" t="inlineStr">
        <is>
          <t>COMERCIAL ECCSA S.A.</t>
        </is>
      </c>
      <c r="D108" s="62" t="inlineStr">
        <is>
          <t>SANTIAGO</t>
        </is>
      </c>
      <c r="E108" s="63" t="n"/>
      <c r="F108" s="63" t="n"/>
      <c r="G108" s="62" t="inlineStr">
        <is>
          <t>RICHARD CUEVAS</t>
        </is>
      </c>
      <c r="H108" s="67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inlineStr">
        <is>
          <t>CREDITO 60 DIAS</t>
        </is>
      </c>
      <c r="R108" s="63" t="n">
        <v>0</v>
      </c>
      <c r="S108" s="63" t="n"/>
      <c r="T108" s="63" t="n"/>
      <c r="U108" s="69" t="n"/>
      <c r="V108" s="69" t="n"/>
      <c r="W108" s="65" t="n"/>
      <c r="X108" s="89" t="n">
        <v>0</v>
      </c>
      <c r="Y108" s="66" t="n">
        <v>0</v>
      </c>
      <c r="Z108" s="66" t="n">
        <v>0</v>
      </c>
      <c r="AA108" s="93" t="n">
        <v>0</v>
      </c>
      <c r="AB108" s="524" t="n">
        <v>0</v>
      </c>
      <c r="AC108" s="102" t="n">
        <v>0</v>
      </c>
    </row>
    <row r="109" ht="18" customFormat="1" customHeight="1" s="58">
      <c r="A109" s="67" t="inlineStr">
        <is>
          <t>83.715.800-1</t>
        </is>
      </c>
      <c r="B109" s="67" t="n">
        <v>837158001</v>
      </c>
      <c r="C109" s="61" t="inlineStr">
        <is>
          <t>SOC.FLORES ALMANDOZ NAIR Y CIA LTDA</t>
        </is>
      </c>
      <c r="D109" s="62" t="inlineStr">
        <is>
          <t xml:space="preserve">VALLENAR </t>
        </is>
      </c>
      <c r="E109" s="63" t="inlineStr">
        <is>
          <t>ARTURO PRAT Nø1370</t>
        </is>
      </c>
      <c r="F109" s="62" t="inlineStr">
        <is>
          <t xml:space="preserve">51-544470  </t>
        </is>
      </c>
      <c r="G109" s="62" t="inlineStr">
        <is>
          <t>HECTOR CAFFIERO</t>
        </is>
      </c>
      <c r="H109" s="67" t="inlineStr">
        <is>
          <t>cvalencia69@gmail.com</t>
        </is>
      </c>
      <c r="I109" s="64" t="n"/>
      <c r="J109" s="62" t="inlineStr">
        <is>
          <t>CRISTIAN VALENCIA</t>
        </is>
      </c>
      <c r="K109" s="62" t="inlineStr">
        <is>
          <t>POP DESPACHADO 12/12</t>
        </is>
      </c>
      <c r="L109" s="62" t="n">
        <v>3</v>
      </c>
      <c r="M109" s="62" t="n">
        <v>0</v>
      </c>
      <c r="N109" s="62" t="inlineStr">
        <is>
          <t>LOS CONQUISTADORES</t>
        </is>
      </c>
      <c r="O109" s="64" t="n"/>
      <c r="P109" s="62" t="n"/>
      <c r="Q109" s="62" t="inlineStr">
        <is>
          <t>CREDITO 30 Y 60</t>
        </is>
      </c>
      <c r="R109" s="62" t="n"/>
      <c r="S109" s="62" t="inlineStr">
        <is>
          <t>GRANDES TIENDAS</t>
        </is>
      </c>
      <c r="T109" s="62" t="inlineStr">
        <is>
          <t>MULTITIENDAS FANYC</t>
        </is>
      </c>
      <c r="U109" s="67">
        <f>D109</f>
        <v/>
      </c>
      <c r="V109" s="67" t="n"/>
      <c r="W109" s="65" t="n"/>
      <c r="X109" s="89" t="n">
        <v>0</v>
      </c>
      <c r="Y109" s="66" t="n">
        <v>0</v>
      </c>
      <c r="Z109" s="66" t="n">
        <v>0</v>
      </c>
      <c r="AA109" s="93" t="n">
        <v>0</v>
      </c>
      <c r="AB109" s="524" t="n">
        <v>0</v>
      </c>
      <c r="AC109" s="102" t="n">
        <v>0</v>
      </c>
    </row>
    <row r="110" ht="18" customFormat="1" customHeight="1" s="58">
      <c r="A110" s="67" t="inlineStr">
        <is>
          <t>85.690.700-7</t>
        </is>
      </c>
      <c r="B110" s="67" t="n">
        <v>856907007</v>
      </c>
      <c r="C110" s="61" t="inlineStr">
        <is>
          <t>COMERCIAL GERMANI S.A</t>
        </is>
      </c>
      <c r="D110" s="62" t="inlineStr">
        <is>
          <t xml:space="preserve">LINARES  </t>
        </is>
      </c>
      <c r="E110" s="63" t="inlineStr">
        <is>
          <t>INDEPENDENCIA 157</t>
        </is>
      </c>
      <c r="F110" s="62" t="inlineStr">
        <is>
          <t xml:space="preserve">73-2620000  </t>
        </is>
      </c>
      <c r="G110" s="62" t="inlineStr">
        <is>
          <t>RICHARD CUEVAS</t>
        </is>
      </c>
      <c r="H110" s="77" t="inlineStr">
        <is>
          <t>GERMANILINARES@GERMANI.CL</t>
        </is>
      </c>
      <c r="I110" s="64" t="n"/>
      <c r="J110" s="62" t="inlineStr">
        <is>
          <t xml:space="preserve">GERMAN GONZALEZ  </t>
        </is>
      </c>
      <c r="K110" s="62" t="inlineStr">
        <is>
          <t>DUEÑO</t>
        </is>
      </c>
      <c r="L110" s="62" t="n">
        <v>1</v>
      </c>
      <c r="M110" s="62" t="n">
        <v>0</v>
      </c>
      <c r="N110" s="62" t="inlineStr">
        <is>
          <t>LOGISTEX</t>
        </is>
      </c>
      <c r="O110" s="64" t="n"/>
      <c r="P110" s="75" t="n">
        <v>0.05</v>
      </c>
      <c r="Q110" s="62" t="inlineStr">
        <is>
          <t>CONTADO - 30DIAS</t>
        </is>
      </c>
      <c r="R110" s="62" t="n">
        <v>96762758</v>
      </c>
      <c r="S110" s="62" t="inlineStr">
        <is>
          <t>GRANDES TIENDAS</t>
        </is>
      </c>
      <c r="T110" s="62" t="inlineStr">
        <is>
          <t>GERMANI</t>
        </is>
      </c>
      <c r="U110" s="67" t="inlineStr">
        <is>
          <t>LINARES</t>
        </is>
      </c>
      <c r="V110" s="67" t="n"/>
      <c r="W110" s="65" t="n"/>
      <c r="X110" s="89" t="n">
        <v>1125</v>
      </c>
      <c r="Y110" s="66" t="n">
        <v>992</v>
      </c>
      <c r="Z110" s="66" t="n">
        <v>133</v>
      </c>
      <c r="AA110" s="93" t="n">
        <v>0.8817777777777778</v>
      </c>
      <c r="AB110" s="524" t="n">
        <v>28017750</v>
      </c>
      <c r="AC110" s="102" t="n">
        <v>1355.85</v>
      </c>
    </row>
    <row r="111" ht="18" customFormat="1" customHeight="1" s="58">
      <c r="A111" s="67" t="inlineStr">
        <is>
          <t>86.933.600-9</t>
        </is>
      </c>
      <c r="B111" s="67" t="n">
        <v>869336009</v>
      </c>
      <c r="C111" s="61" t="inlineStr">
        <is>
          <t>EVITA LTDA.</t>
        </is>
      </c>
      <c r="D111" s="62" t="inlineStr">
        <is>
          <t xml:space="preserve">CONCEPCION  </t>
        </is>
      </c>
      <c r="E111" s="63" t="inlineStr">
        <is>
          <t>COLO COLO 469</t>
        </is>
      </c>
      <c r="F111" s="62" t="n">
        <v>993255890</v>
      </c>
      <c r="G111" s="62" t="inlineStr">
        <is>
          <t>PATRICIO CUEVAS</t>
        </is>
      </c>
      <c r="H111" s="77" t="inlineStr">
        <is>
          <t>PROVEEDOR@EVITA.CL</t>
        </is>
      </c>
      <c r="I111" s="64" t="n"/>
      <c r="J111" s="62" t="inlineStr">
        <is>
          <t xml:space="preserve">EVELYN ALAMO  </t>
        </is>
      </c>
      <c r="K111" s="62" t="inlineStr">
        <is>
          <t>POP DESPACHADO 12/12</t>
        </is>
      </c>
      <c r="L111" s="62" t="n">
        <v>1</v>
      </c>
      <c r="M111" s="62" t="n">
        <v>0</v>
      </c>
      <c r="N111" s="62" t="inlineStr">
        <is>
          <t>ARRIERO LIT CARGO</t>
        </is>
      </c>
      <c r="O111" s="64" t="n"/>
      <c r="P111" s="62" t="n"/>
      <c r="Q111" s="62" t="inlineStr">
        <is>
          <t>CREDITO 30 Y 60</t>
        </is>
      </c>
      <c r="R111" s="62" t="n"/>
      <c r="S111" s="62" t="inlineStr">
        <is>
          <t>GRANDES TIENDAS</t>
        </is>
      </c>
      <c r="T111" s="62" t="inlineStr">
        <is>
          <t>EVITA</t>
        </is>
      </c>
      <c r="U111" s="67" t="inlineStr">
        <is>
          <t>CONCEPCION</t>
        </is>
      </c>
      <c r="V111" s="67" t="inlineStr">
        <is>
          <t xml:space="preserve">CLIENTE CANCELA CON CHEQUE 30 DIAS Y 5% DESCUENTO                                                   </t>
        </is>
      </c>
      <c r="W111" s="65" t="n"/>
      <c r="X111" s="89" t="n">
        <v>102</v>
      </c>
      <c r="Y111" s="66" t="n">
        <v>94</v>
      </c>
      <c r="Z111" s="66" t="n">
        <v>8</v>
      </c>
      <c r="AA111" s="93" t="n">
        <v>0.9215686274509803</v>
      </c>
      <c r="AB111" s="524" t="n">
        <v>2514980</v>
      </c>
      <c r="AC111" s="102" t="n">
        <v>120.75</v>
      </c>
    </row>
    <row r="112" ht="18" customFormat="1" customHeight="1" s="58">
      <c r="A112" s="67" t="inlineStr">
        <is>
          <t>89.258.600-4</t>
        </is>
      </c>
      <c r="B112" s="67" t="n">
        <v>892586004</v>
      </c>
      <c r="C112" s="61" t="inlineStr">
        <is>
          <t>ESTABLECIMIENTOS GERMANI S.A.</t>
        </is>
      </c>
      <c r="D112" s="62" t="inlineStr">
        <is>
          <t xml:space="preserve">TALCA </t>
        </is>
      </c>
      <c r="E112" s="63" t="inlineStr">
        <is>
          <t>1 SUR 1442</t>
        </is>
      </c>
      <c r="F112" s="62" t="inlineStr">
        <is>
          <t xml:space="preserve">71-2229001  </t>
        </is>
      </c>
      <c r="G112" s="62" t="inlineStr">
        <is>
          <t>RICHARD CUEVAS</t>
        </is>
      </c>
      <c r="H112" s="77" t="inlineStr">
        <is>
          <t>EMORAGA@GERMANI.CL</t>
        </is>
      </c>
      <c r="I112" s="64" t="n"/>
      <c r="J112" s="62" t="inlineStr">
        <is>
          <t>FERNANDO GONZALEZ</t>
        </is>
      </c>
      <c r="K112" s="62" t="inlineStr">
        <is>
          <t>DUEÑO</t>
        </is>
      </c>
      <c r="L112" s="62" t="n">
        <v>1</v>
      </c>
      <c r="M112" s="62" t="n">
        <v>0</v>
      </c>
      <c r="N112" s="62" t="inlineStr">
        <is>
          <t>LOGISTEX</t>
        </is>
      </c>
      <c r="O112" s="64" t="n"/>
      <c r="P112" s="75" t="n">
        <v>0.05</v>
      </c>
      <c r="Q112" s="62" t="inlineStr">
        <is>
          <t>CONTADO -30DIAS</t>
        </is>
      </c>
      <c r="R112" s="62" t="n"/>
      <c r="S112" s="62" t="inlineStr">
        <is>
          <t>GRANDES TIENDAS</t>
        </is>
      </c>
      <c r="T112" s="62" t="inlineStr">
        <is>
          <t>GERMANI</t>
        </is>
      </c>
      <c r="U112" s="67" t="inlineStr">
        <is>
          <t>TALCA</t>
        </is>
      </c>
      <c r="V112" s="67" t="inlineStr">
        <is>
          <t xml:space="preserve">BODEGAL SOLICITAR AUTORIZACION DE ENTREGA A EDITH ROJAS VIA EMAIL                                   </t>
        </is>
      </c>
      <c r="W112" s="65" t="n"/>
      <c r="X112" s="89" t="n">
        <v>408</v>
      </c>
      <c r="Y112" s="66" t="n">
        <v>349</v>
      </c>
      <c r="Z112" s="66" t="n">
        <v>59</v>
      </c>
      <c r="AA112" s="93" t="n">
        <v>0.8553921568627451</v>
      </c>
      <c r="AB112" s="524" t="n">
        <v>10154920</v>
      </c>
      <c r="AC112" s="102" t="n">
        <v>493.35</v>
      </c>
    </row>
    <row r="113" ht="18" customFormat="1" customHeight="1" s="58">
      <c r="A113" s="67" t="inlineStr">
        <is>
          <t>9.411.156-4</t>
        </is>
      </c>
      <c r="B113" s="67" t="n">
        <v>94111564</v>
      </c>
      <c r="C113" s="61" t="inlineStr">
        <is>
          <t>ANA MARIA SANCHEZ LUENGO</t>
        </is>
      </c>
      <c r="D113" s="62" t="inlineStr">
        <is>
          <t>PUREN</t>
        </is>
      </c>
      <c r="E113" s="63" t="inlineStr">
        <is>
          <t>IMPERIAL N° 667</t>
        </is>
      </c>
      <c r="F113" s="62" t="n">
        <v>988285720</v>
      </c>
      <c r="G113" s="62" t="inlineStr">
        <is>
          <t>CARLOS CUEVAS</t>
        </is>
      </c>
      <c r="H113" s="67" t="inlineStr">
        <is>
          <t>anamaria.sanchezluengo@gmail.com</t>
        </is>
      </c>
      <c r="I113" s="62" t="n"/>
      <c r="J113" s="70" t="inlineStr">
        <is>
          <t>ANA MARIA SANCHEZ LUENGO</t>
        </is>
      </c>
      <c r="K113" s="70" t="n"/>
      <c r="L113" s="62" t="n">
        <v>4</v>
      </c>
      <c r="M113" s="62" t="n"/>
      <c r="N113" s="62" t="inlineStr">
        <is>
          <t>BUSES JC</t>
        </is>
      </c>
      <c r="O113" s="64" t="n"/>
      <c r="P113" s="62" t="n"/>
      <c r="Q113" s="525" t="inlineStr">
        <is>
          <t>CONTADO 30 Y 60 DIAS</t>
        </is>
      </c>
      <c r="R113" s="525" t="n">
        <v>88285720</v>
      </c>
      <c r="S113" s="525" t="inlineStr">
        <is>
          <t>PAQUETERIA</t>
        </is>
      </c>
      <c r="T113" s="525" t="inlineStr">
        <is>
          <t>PAQUETERIA KEY-RON</t>
        </is>
      </c>
      <c r="U113" s="526" t="inlineStr">
        <is>
          <t>PUREN</t>
        </is>
      </c>
      <c r="V113" s="526" t="n">
        <v>0</v>
      </c>
      <c r="W113" s="65" t="n"/>
      <c r="X113" s="89" t="n">
        <v>0</v>
      </c>
      <c r="Y113" s="66" t="n">
        <v>0</v>
      </c>
      <c r="Z113" s="66" t="n">
        <v>0</v>
      </c>
      <c r="AA113" s="93" t="n">
        <v>0</v>
      </c>
      <c r="AB113" s="524" t="n">
        <v>0</v>
      </c>
      <c r="AC113" s="102" t="n">
        <v>0</v>
      </c>
    </row>
    <row r="114" ht="18" customFormat="1" customHeight="1" s="58">
      <c r="A114" s="67" t="inlineStr">
        <is>
          <t>9.623.442-2</t>
        </is>
      </c>
      <c r="B114" s="67" t="n">
        <v>96234422</v>
      </c>
      <c r="C114" s="61" t="inlineStr">
        <is>
          <t>MIRNA PACHECO</t>
        </is>
      </c>
      <c r="D114" s="62" t="inlineStr">
        <is>
          <t>CABRERO</t>
        </is>
      </c>
      <c r="E114" s="63" t="inlineStr">
        <is>
          <t>RIO CLARO N°249</t>
        </is>
      </c>
      <c r="F114" s="62" t="n">
        <v>94357123</v>
      </c>
      <c r="G114" s="62" t="inlineStr">
        <is>
          <t>PATRICIO CUEVAS</t>
        </is>
      </c>
      <c r="H114" s="77" t="inlineStr">
        <is>
          <t>MIRNA_PACHRAB@HOTMAIL.COM</t>
        </is>
      </c>
      <c r="I114" s="64" t="n"/>
      <c r="J114" s="62" t="n"/>
      <c r="K114" s="62" t="n"/>
      <c r="L114" s="62" t="n">
        <v>1</v>
      </c>
      <c r="M114" s="62" t="n"/>
      <c r="N114" s="62" t="inlineStr">
        <is>
          <t>VILLA PRAT</t>
        </is>
      </c>
      <c r="O114" s="64" t="n"/>
      <c r="P114" s="75" t="n">
        <v>0.05</v>
      </c>
      <c r="Q114" s="62" t="inlineStr">
        <is>
          <t>CONTADO</t>
        </is>
      </c>
      <c r="R114" s="62" t="n"/>
      <c r="S114" s="62" t="n"/>
      <c r="T114" s="62" t="n"/>
      <c r="U114" s="67" t="n"/>
      <c r="V114" s="67" t="n"/>
      <c r="W114" s="65" t="n"/>
      <c r="X114" s="89" t="n">
        <v>345</v>
      </c>
      <c r="Y114" s="66" t="n">
        <v>268</v>
      </c>
      <c r="Z114" s="66" t="n">
        <v>77</v>
      </c>
      <c r="AA114" s="93" t="n">
        <v>0.7768115942028986</v>
      </c>
      <c r="AB114" s="524" t="n">
        <v>8733550</v>
      </c>
      <c r="AC114" s="102" t="n">
        <v>359.95</v>
      </c>
    </row>
    <row r="115" ht="18" customFormat="1" customHeight="1" s="58">
      <c r="A115" s="67" t="inlineStr">
        <is>
          <t>9.811.708-3</t>
        </is>
      </c>
      <c r="B115" s="67" t="n">
        <v>98117083</v>
      </c>
      <c r="C115" s="61" t="inlineStr">
        <is>
          <t>MARIA VICTORIA FAUNDEZ LOPEZ</t>
        </is>
      </c>
      <c r="D115" s="62" t="inlineStr">
        <is>
          <t xml:space="preserve">CHILLAN  </t>
        </is>
      </c>
      <c r="E115" s="63" t="inlineStr">
        <is>
          <t>AV 5 DE ABRIL 640</t>
        </is>
      </c>
      <c r="F115" s="62" t="inlineStr">
        <is>
          <t xml:space="preserve">42-241618  </t>
        </is>
      </c>
      <c r="G115" s="62" t="inlineStr">
        <is>
          <t>PATRICIO CUEVAS</t>
        </is>
      </c>
      <c r="H115" s="76" t="inlineStr">
        <is>
          <t>victoriaf99@live.cl</t>
        </is>
      </c>
      <c r="I115" s="64" t="n"/>
      <c r="J115" s="62" t="inlineStr">
        <is>
          <t>MARIA VICTORIA FAUNDEZ</t>
        </is>
      </c>
      <c r="K115" s="62" t="inlineStr">
        <is>
          <t>DUEÑA</t>
        </is>
      </c>
      <c r="L115" s="62" t="n">
        <v>2</v>
      </c>
      <c r="M115" s="62" t="n">
        <v>0</v>
      </c>
      <c r="N115" s="62" t="inlineStr">
        <is>
          <t>CHEVALIER</t>
        </is>
      </c>
      <c r="O115" s="64" t="n"/>
      <c r="P115" s="62" t="n"/>
      <c r="Q115" s="62" t="inlineStr">
        <is>
          <t>CONTADO</t>
        </is>
      </c>
      <c r="R115" s="62" t="n">
        <v>98277312</v>
      </c>
      <c r="S115" s="62" t="inlineStr">
        <is>
          <t>BOUTIQUE</t>
        </is>
      </c>
      <c r="T115" s="62" t="inlineStr">
        <is>
          <t>FAMA</t>
        </is>
      </c>
      <c r="U115" s="67" t="inlineStr">
        <is>
          <t>CHILLAN</t>
        </is>
      </c>
      <c r="V115" s="67" t="inlineStr">
        <is>
          <t xml:space="preserve">TRANSPORTES CHEVALIER , SIN INFORME COMERCIAL 20/02                                                 </t>
        </is>
      </c>
      <c r="W115" s="65" t="n"/>
      <c r="X115" s="89" t="n">
        <v>0</v>
      </c>
      <c r="Y115" s="66" t="n">
        <v>0</v>
      </c>
      <c r="Z115" s="66" t="n">
        <v>0</v>
      </c>
      <c r="AA115" s="93" t="n">
        <v>0</v>
      </c>
      <c r="AB115" s="524" t="n">
        <v>0</v>
      </c>
      <c r="AC115" s="102" t="n">
        <v>0</v>
      </c>
    </row>
    <row r="116" ht="18" customFormat="1" customHeight="1" s="58">
      <c r="A116" s="67" t="inlineStr">
        <is>
          <t>92.946.000-6</t>
        </is>
      </c>
      <c r="B116" s="67" t="n">
        <v>929460006</v>
      </c>
      <c r="C116" s="61" t="inlineStr">
        <is>
          <t>ESTABLECIMIENTOS COMERCIALES SEIDEMAN</t>
        </is>
      </c>
      <c r="D116" s="62" t="inlineStr">
        <is>
          <t>LA CALERA</t>
        </is>
      </c>
      <c r="E116" s="63" t="inlineStr">
        <is>
          <t>J.J.PEREZ Nø254</t>
        </is>
      </c>
      <c r="F116" s="62" t="n">
        <v>950365017</v>
      </c>
      <c r="G116" s="62" t="inlineStr">
        <is>
          <t>RICHARD CUEVAS</t>
        </is>
      </c>
      <c r="H116" s="67" t="inlineStr">
        <is>
          <t>gerencia@seidemann.cl</t>
        </is>
      </c>
      <c r="I116" s="64" t="n"/>
      <c r="J116" s="62" t="inlineStr">
        <is>
          <t xml:space="preserve">MIRIAM  </t>
        </is>
      </c>
      <c r="K116" s="62" t="inlineStr">
        <is>
          <t>POP DESPACHADO 12/12</t>
        </is>
      </c>
      <c r="L116" s="62" t="n">
        <v>1</v>
      </c>
      <c r="M116" s="62" t="n">
        <v>0</v>
      </c>
      <c r="N116" s="62" t="inlineStr">
        <is>
          <t>PROPIO RETIRAN</t>
        </is>
      </c>
      <c r="O116" s="64" t="n"/>
      <c r="P116" s="75" t="n">
        <v>0.05</v>
      </c>
      <c r="Q116" s="62" t="inlineStr">
        <is>
          <t>30 dias</t>
        </is>
      </c>
      <c r="R116" s="62" t="n"/>
      <c r="S116" s="62" t="inlineStr">
        <is>
          <t>GRANDES TIENDAS</t>
        </is>
      </c>
      <c r="T116" s="62" t="inlineStr">
        <is>
          <t>SEIDEMANN</t>
        </is>
      </c>
      <c r="U116" s="67" t="inlineStr">
        <is>
          <t>LA CALERA</t>
        </is>
      </c>
      <c r="V116" s="67" t="inlineStr">
        <is>
          <t xml:space="preserve">TRANSPORTE PROPIO LLAMAR A ELIZABETH A SEIDEMANN PARA RETIRO                                        </t>
        </is>
      </c>
      <c r="W116" s="65" t="n"/>
      <c r="X116" s="89" t="n">
        <v>501</v>
      </c>
      <c r="Y116" s="66" t="n">
        <v>441</v>
      </c>
      <c r="Z116" s="66" t="n">
        <v>60</v>
      </c>
      <c r="AA116" s="93" t="n">
        <v>0.8802395209580839</v>
      </c>
      <c r="AB116" s="524" t="n">
        <v>12412990</v>
      </c>
      <c r="AC116" s="102" t="n">
        <v>571.55</v>
      </c>
    </row>
    <row r="117" ht="18" customFormat="1" customHeight="1" s="58">
      <c r="A117" s="67" t="inlineStr">
        <is>
          <t>93.224.000-9</t>
        </is>
      </c>
      <c r="B117" s="67" t="n">
        <v>932240009</v>
      </c>
      <c r="C117" s="61" t="inlineStr">
        <is>
          <t>DIMARSA S.A.</t>
        </is>
      </c>
      <c r="D117" s="62" t="inlineStr">
        <is>
          <t>PUERTO MONTT</t>
        </is>
      </c>
      <c r="E117" s="63" t="inlineStr">
        <is>
          <t>CHILLAN 117</t>
        </is>
      </c>
      <c r="F117" s="62" t="n">
        <v>953729221</v>
      </c>
      <c r="G117" s="62" t="inlineStr">
        <is>
          <t>PATRICIO CUEVAS</t>
        </is>
      </c>
      <c r="H117" s="77" t="inlineStr">
        <is>
          <t>ignacio.rivas@dimarsa.cl</t>
        </is>
      </c>
      <c r="I117" s="64" t="inlineStr">
        <is>
          <t>J.AREA6@DIMARSA.CL</t>
        </is>
      </c>
      <c r="J117" s="62" t="inlineStr">
        <is>
          <t>IGNACIO RIVAS</t>
        </is>
      </c>
      <c r="K117" s="62" t="inlineStr">
        <is>
          <t>VENTAS</t>
        </is>
      </c>
      <c r="L117" s="62" t="n">
        <v>4</v>
      </c>
      <c r="M117" s="62" t="n">
        <v>0</v>
      </c>
      <c r="N117" s="62" t="inlineStr">
        <is>
          <t>SANCHEZ</t>
        </is>
      </c>
      <c r="O117" s="64" t="n"/>
      <c r="P117" s="62" t="n"/>
      <c r="Q117" s="62" t="inlineStr">
        <is>
          <t>CREDITO 60 DIAS</t>
        </is>
      </c>
      <c r="R117" s="62" t="n"/>
      <c r="S117" s="62" t="inlineStr">
        <is>
          <t>GRANDES TIENDAS</t>
        </is>
      </c>
      <c r="T117" s="62" t="inlineStr">
        <is>
          <t>DIMARSA</t>
        </is>
      </c>
      <c r="U117" s="67" t="inlineStr">
        <is>
          <t>PUERTO MONTT</t>
        </is>
      </c>
      <c r="V117" s="67" t="inlineStr">
        <is>
          <t xml:space="preserve">TRANSPORTE SANCHEZ                                                                                  </t>
        </is>
      </c>
      <c r="W117" s="65" t="n"/>
      <c r="X117" s="89" t="n">
        <v>0</v>
      </c>
      <c r="Y117" s="66" t="n">
        <v>0</v>
      </c>
      <c r="Z117" s="66" t="n">
        <v>0</v>
      </c>
      <c r="AA117" s="93" t="n">
        <v>0</v>
      </c>
      <c r="AB117" s="524" t="n">
        <v>0</v>
      </c>
      <c r="AC117" s="102" t="n">
        <v>0</v>
      </c>
    </row>
    <row r="118" ht="18" customFormat="1" customHeight="1" s="58">
      <c r="A118" s="67" t="inlineStr">
        <is>
          <t>96.589.040-8</t>
        </is>
      </c>
      <c r="B118" s="67" t="n">
        <v>965890408</v>
      </c>
      <c r="C118" s="61" t="inlineStr">
        <is>
          <t>DISTRIBUIDORA MULTIHOGAR S.A.</t>
        </is>
      </c>
      <c r="D118" s="62" t="inlineStr">
        <is>
          <t>CURICO</t>
        </is>
      </c>
      <c r="E118" s="63" t="inlineStr">
        <is>
          <t>PEÑA 800</t>
        </is>
      </c>
      <c r="F118" s="62" t="inlineStr">
        <is>
          <t xml:space="preserve">75/204600  </t>
        </is>
      </c>
      <c r="G118" s="62" t="inlineStr">
        <is>
          <t>RICHARD CUEVAS</t>
        </is>
      </c>
      <c r="H118" s="67" t="inlineStr">
        <is>
          <t xml:space="preserve">pinfante@multihogar.cl  </t>
        </is>
      </c>
      <c r="I118" s="64" t="n"/>
      <c r="J118" s="62" t="inlineStr">
        <is>
          <t xml:space="preserve">PATRICIO INFANTE </t>
        </is>
      </c>
      <c r="K118" s="62" t="inlineStr">
        <is>
          <t>POP DESPACHADO 11/12</t>
        </is>
      </c>
      <c r="L118" s="62" t="n">
        <v>1</v>
      </c>
      <c r="M118" s="62" t="n">
        <v>0</v>
      </c>
      <c r="N118" s="62" t="inlineStr">
        <is>
          <t>STORAGE</t>
        </is>
      </c>
      <c r="O118" s="64" t="inlineStr">
        <is>
          <t>792-$16.126.370</t>
        </is>
      </c>
      <c r="P118" s="75" t="n">
        <v>0.05</v>
      </c>
      <c r="Q118" s="62" t="inlineStr">
        <is>
          <t>60DIAS</t>
        </is>
      </c>
      <c r="R118" s="62" t="n"/>
      <c r="S118" s="62" t="inlineStr">
        <is>
          <t>GRANDES TIENDAS</t>
        </is>
      </c>
      <c r="T118" s="62" t="inlineStr">
        <is>
          <t>MULTIHOGAR</t>
        </is>
      </c>
      <c r="U118" s="67" t="inlineStr">
        <is>
          <t>CURICO</t>
        </is>
      </c>
      <c r="V118" s="67" t="n"/>
      <c r="W118" s="65" t="n"/>
      <c r="X118" s="89" t="n">
        <v>0</v>
      </c>
      <c r="Y118" s="66" t="n">
        <v>0</v>
      </c>
      <c r="Z118" s="66" t="n">
        <v>0</v>
      </c>
      <c r="AA118" s="93" t="n">
        <v>0</v>
      </c>
      <c r="AB118" s="524" t="n">
        <v>0</v>
      </c>
      <c r="AC118" s="102" t="n">
        <v>593.4</v>
      </c>
    </row>
    <row r="119" ht="18" customFormat="1" customHeight="1" s="58">
      <c r="A119" s="67" t="inlineStr">
        <is>
          <t>96.732.380-2</t>
        </is>
      </c>
      <c r="B119" s="67" t="n">
        <v>967323802</v>
      </c>
      <c r="C119" s="61" t="inlineStr">
        <is>
          <t>COMERCIAL CASA ALICIA S.A.</t>
        </is>
      </c>
      <c r="D119" s="62" t="inlineStr">
        <is>
          <t>COYHAIQUE</t>
        </is>
      </c>
      <c r="E119" s="63" t="inlineStr">
        <is>
          <t>CONDELL 173</t>
        </is>
      </c>
      <c r="F119" s="62" t="inlineStr">
        <is>
          <t xml:space="preserve">67-232190  </t>
        </is>
      </c>
      <c r="G119" s="62" t="inlineStr">
        <is>
          <t>SERGIO KRAMARENCO</t>
        </is>
      </c>
      <c r="H119" s="67" t="inlineStr">
        <is>
          <t>soledad@casaalicia.cl</t>
        </is>
      </c>
      <c r="I119" s="64" t="n"/>
      <c r="J119" s="62" t="inlineStr">
        <is>
          <t xml:space="preserve">SOLEDAD GONZALEZ </t>
        </is>
      </c>
      <c r="K119" s="68" t="n">
        <v>41619</v>
      </c>
      <c r="L119" s="62" t="n">
        <v>1</v>
      </c>
      <c r="M119" s="62" t="n">
        <v>0</v>
      </c>
      <c r="N119" s="62" t="inlineStr">
        <is>
          <t>FIORDOS</t>
        </is>
      </c>
      <c r="O119" s="64" t="n"/>
      <c r="P119" s="62" t="n"/>
      <c r="Q119" s="62" t="inlineStr">
        <is>
          <t>TRANSF. CONTRA ENTREGA</t>
        </is>
      </c>
      <c r="R119" s="62" t="inlineStr">
        <is>
          <t>7-8259842</t>
        </is>
      </c>
      <c r="S119" s="62" t="inlineStr">
        <is>
          <t>GRANDES TIENDAS</t>
        </is>
      </c>
      <c r="T119" s="62" t="inlineStr">
        <is>
          <t>CASA ALICIA</t>
        </is>
      </c>
      <c r="U119" s="67" t="inlineStr">
        <is>
          <t>COUHAIQUE</t>
        </is>
      </c>
      <c r="V119" s="67" t="n"/>
      <c r="W119" s="65" t="n"/>
      <c r="X119" s="89" t="n">
        <v>0</v>
      </c>
      <c r="Y119" s="66" t="n">
        <v>0</v>
      </c>
      <c r="Z119" s="66" t="n">
        <v>0</v>
      </c>
      <c r="AA119" s="93" t="n">
        <v>0</v>
      </c>
      <c r="AB119" s="524" t="n">
        <v>0</v>
      </c>
      <c r="AC119" s="102" t="n">
        <v>0</v>
      </c>
    </row>
    <row r="120" ht="18" customFormat="1" customHeight="1" s="58">
      <c r="A120" s="67" t="inlineStr">
        <is>
          <t>96.866.770-K</t>
        </is>
      </c>
      <c r="B120" s="67" t="inlineStr">
        <is>
          <t>96866770K</t>
        </is>
      </c>
      <c r="C120" s="61" t="inlineStr">
        <is>
          <t xml:space="preserve">EMILIO HANANIAS E HIJO  </t>
        </is>
      </c>
      <c r="D120" s="62" t="inlineStr">
        <is>
          <t>TALCAHUANO</t>
        </is>
      </c>
      <c r="E120" s="61" t="inlineStr">
        <is>
          <t>COLON Nø484</t>
        </is>
      </c>
      <c r="F120" s="62" t="inlineStr">
        <is>
          <t xml:space="preserve">41-791790  </t>
        </is>
      </c>
      <c r="G120" s="62" t="inlineStr">
        <is>
          <t>PATRICIO CUEVAS</t>
        </is>
      </c>
      <c r="H120" s="67" t="inlineStr">
        <is>
          <t>MUNDOHOGARTHNO@GMAIL.COM</t>
        </is>
      </c>
      <c r="I120" s="62" t="n"/>
      <c r="J120" s="70" t="n"/>
      <c r="K120" s="70" t="n"/>
      <c r="L120" s="62" t="n"/>
      <c r="M120" s="62" t="n"/>
      <c r="N120" s="62" t="n"/>
      <c r="O120" s="64" t="n"/>
      <c r="P120" s="62" t="n"/>
      <c r="Q120" s="525" t="inlineStr">
        <is>
          <t>CREDITO 30 Y 60</t>
        </is>
      </c>
      <c r="R120" s="525" t="n"/>
      <c r="S120" s="525" t="n"/>
      <c r="T120" s="525" t="n"/>
      <c r="U120" s="526" t="n"/>
      <c r="V120" s="526" t="n"/>
      <c r="W120" s="65" t="n"/>
      <c r="X120" s="89" t="n">
        <v>72</v>
      </c>
      <c r="Y120" s="66" t="n">
        <v>51</v>
      </c>
      <c r="Z120" s="66" t="n">
        <v>21</v>
      </c>
      <c r="AA120" s="93" t="n">
        <v>0.7083333333333334</v>
      </c>
      <c r="AB120" s="524" t="n">
        <v>1787280</v>
      </c>
      <c r="AC120" s="102" t="n">
        <v>41.4</v>
      </c>
    </row>
    <row r="121" ht="18" customFormat="1" customHeight="1" s="58">
      <c r="A121" s="67" t="inlineStr">
        <is>
          <t>76.651.848-6</t>
        </is>
      </c>
      <c r="B121" s="67" t="n">
        <v>766518486</v>
      </c>
      <c r="C121" s="61" t="inlineStr">
        <is>
          <t>FORCAEL INOSTROZA LTDA.</t>
        </is>
      </c>
      <c r="D121" s="62" t="inlineStr">
        <is>
          <t xml:space="preserve">LOS ANGELES </t>
        </is>
      </c>
      <c r="E121" s="63" t="inlineStr">
        <is>
          <t>VALDIVIA  485  LOCAL  32</t>
        </is>
      </c>
      <c r="F121" s="62" t="n">
        <v>944671383</v>
      </c>
      <c r="G121" s="62" t="inlineStr">
        <is>
          <t>PATRICIO CUEVAS</t>
        </is>
      </c>
      <c r="H121" s="77" t="inlineStr">
        <is>
          <t>francisco.inostroza70@gmail.com</t>
        </is>
      </c>
      <c r="I121" s="64" t="n"/>
      <c r="J121" s="62" t="inlineStr">
        <is>
          <t>FRANCISCO INOSTROZA</t>
        </is>
      </c>
      <c r="K121" s="62" t="inlineStr">
        <is>
          <t>DUEÑO</t>
        </is>
      </c>
      <c r="L121" s="62" t="n">
        <v>3</v>
      </c>
      <c r="M121" s="62" t="n"/>
      <c r="N121" s="62" t="inlineStr">
        <is>
          <t>CHEVALIER</t>
        </is>
      </c>
      <c r="O121" s="64" t="n"/>
      <c r="P121" s="75" t="n">
        <v>0.07000000000000001</v>
      </c>
      <c r="Q121" s="62" t="inlineStr">
        <is>
          <t>CREDITO 30 Y 60</t>
        </is>
      </c>
      <c r="R121" s="62" t="n">
        <v>944671383</v>
      </c>
      <c r="S121" s="62" t="inlineStr">
        <is>
          <t>BOUTIQUE</t>
        </is>
      </c>
      <c r="T121" s="62" t="inlineStr">
        <is>
          <t>ANGELES JEANS</t>
        </is>
      </c>
      <c r="U121" s="67" t="inlineStr">
        <is>
          <t xml:space="preserve">LOS ANGELES </t>
        </is>
      </c>
      <c r="V121" s="67" t="n"/>
      <c r="W121" s="65" t="n"/>
      <c r="X121" s="89" t="n">
        <v>945</v>
      </c>
      <c r="Y121" s="66" t="n">
        <v>877</v>
      </c>
      <c r="Z121" s="66" t="n">
        <v>68</v>
      </c>
      <c r="AA121" s="93" t="n">
        <v>0.928042328042328</v>
      </c>
      <c r="AB121" s="524" t="n">
        <v>23377550</v>
      </c>
      <c r="AC121" s="102" t="n">
        <v>816.4999999999999</v>
      </c>
    </row>
    <row r="122" ht="18" customFormat="1" customHeight="1" s="58">
      <c r="A122" s="85" t="inlineStr">
        <is>
          <t>11.419.592-8</t>
        </is>
      </c>
      <c r="B122" s="85" t="n">
        <v>114195928</v>
      </c>
      <c r="C122" s="527" t="inlineStr">
        <is>
          <t xml:space="preserve">KARINA LISETT GUHISELLINI CABALERI </t>
        </is>
      </c>
      <c r="D122" s="62" t="inlineStr">
        <is>
          <t>LUMACO</t>
        </is>
      </c>
      <c r="E122" s="63" t="inlineStr">
        <is>
          <t>SANTA MARIA 360</t>
        </is>
      </c>
      <c r="F122" s="62" t="inlineStr">
        <is>
          <t xml:space="preserve">45-815131  </t>
        </is>
      </c>
      <c r="G122" s="62" t="inlineStr">
        <is>
          <t>PATRICIO CUEVAS</t>
        </is>
      </c>
      <c r="H122" s="67" t="inlineStr">
        <is>
          <t>supermercadoguisellini@hotmail</t>
        </is>
      </c>
      <c r="I122" s="64" t="n"/>
      <c r="J122" s="62" t="inlineStr">
        <is>
          <t>ALEJANDRO GHISELINI</t>
        </is>
      </c>
      <c r="K122" s="62" t="inlineStr">
        <is>
          <t>  </t>
        </is>
      </c>
      <c r="L122" s="62" t="n">
        <v>2</v>
      </c>
      <c r="M122" s="62" t="n">
        <v>0</v>
      </c>
      <c r="N122" s="62" t="inlineStr">
        <is>
          <t>BUSES JC</t>
        </is>
      </c>
      <c r="O122" s="64" t="n"/>
      <c r="P122" s="62" t="n"/>
      <c r="Q122" s="525" t="inlineStr">
        <is>
          <t>CREDITO 30 Y 60</t>
        </is>
      </c>
      <c r="R122" s="62" t="n"/>
      <c r="S122" s="62" t="inlineStr">
        <is>
          <t>GRANDES TIENDAS</t>
        </is>
      </c>
      <c r="T122" s="62" t="n"/>
      <c r="U122" s="67" t="inlineStr">
        <is>
          <t>LUMACO</t>
        </is>
      </c>
      <c r="V122" s="67" t="inlineStr">
        <is>
          <t>DICOM 4.553.091 27/03/13   PAGARE PROTESTADO POR $ 35.753.077 13/05/2013</t>
        </is>
      </c>
      <c r="W122" s="65" t="n"/>
      <c r="X122" s="89" t="n">
        <v>0</v>
      </c>
      <c r="Y122" s="66" t="n">
        <v>0</v>
      </c>
      <c r="Z122" s="66" t="n">
        <v>0</v>
      </c>
      <c r="AA122" s="93" t="n">
        <v>0</v>
      </c>
      <c r="AB122" s="524" t="n">
        <v>0</v>
      </c>
      <c r="AC122" s="102" t="n">
        <v>0</v>
      </c>
    </row>
    <row r="123" ht="18" customFormat="1" customHeight="1" s="58">
      <c r="A123" s="85" t="inlineStr">
        <is>
          <t>9.997.811-2</t>
        </is>
      </c>
      <c r="B123" s="85" t="n">
        <v>99978112</v>
      </c>
      <c r="C123" s="527" t="inlineStr">
        <is>
          <t>LUZMENIA MALDONADO</t>
        </is>
      </c>
      <c r="D123" s="62" t="inlineStr">
        <is>
          <t>CALBUCO</t>
        </is>
      </c>
      <c r="E123" s="63" t="n"/>
      <c r="F123" s="62" t="n"/>
      <c r="G123" s="62" t="inlineStr">
        <is>
          <t>PATRICIO CUEVAS</t>
        </is>
      </c>
      <c r="H123" s="67" t="n"/>
      <c r="I123" s="64" t="n"/>
      <c r="J123" s="62" t="n"/>
      <c r="K123" s="62" t="n"/>
      <c r="L123" s="62" t="n"/>
      <c r="M123" s="62" t="n"/>
      <c r="N123" s="62" t="n"/>
      <c r="O123" s="64" t="n"/>
      <c r="P123" s="62" t="n"/>
      <c r="Q123" s="525" t="inlineStr">
        <is>
          <t>CREDITO 30 Y 60</t>
        </is>
      </c>
      <c r="R123" s="62" t="n"/>
      <c r="S123" s="62" t="n"/>
      <c r="T123" s="62" t="n"/>
      <c r="U123" s="67" t="n"/>
      <c r="V123" s="67" t="n"/>
      <c r="W123" s="65" t="n"/>
      <c r="X123" s="89" t="n">
        <v>0</v>
      </c>
      <c r="Y123" s="66" t="n">
        <v>0</v>
      </c>
      <c r="Z123" s="66" t="n">
        <v>0</v>
      </c>
      <c r="AA123" s="93" t="n">
        <v>0</v>
      </c>
      <c r="AB123" s="524" t="n">
        <v>0</v>
      </c>
      <c r="AC123" s="102" t="n">
        <v>0</v>
      </c>
    </row>
    <row r="124" ht="18" customFormat="1" customHeight="1" s="58">
      <c r="A124" s="85" t="inlineStr">
        <is>
          <t>77.101.721-5</t>
        </is>
      </c>
      <c r="B124" s="85" t="n">
        <v>771017215</v>
      </c>
      <c r="C124" s="527" t="inlineStr">
        <is>
          <t>COMERCIALIZADORA GRAN AVENTURA SPA</t>
        </is>
      </c>
      <c r="D124" s="62" t="inlineStr">
        <is>
          <t>TEMUCO</t>
        </is>
      </c>
      <c r="E124" s="63" t="inlineStr">
        <is>
          <t>DIEGO PORTALES 854 LOCAL 12</t>
        </is>
      </c>
      <c r="F124" s="62" t="n"/>
      <c r="G124" s="62" t="inlineStr">
        <is>
          <t>PATRICIO CUEVAS</t>
        </is>
      </c>
      <c r="H124" s="67" t="inlineStr">
        <is>
          <t>EPI.MARCO@GMAIL.COM</t>
        </is>
      </c>
      <c r="I124" s="64" t="n"/>
      <c r="J124" s="62" t="n"/>
      <c r="K124" s="62" t="n"/>
      <c r="L124" s="62" t="n">
        <v>3</v>
      </c>
      <c r="M124" s="62" t="n"/>
      <c r="N124" s="62" t="inlineStr">
        <is>
          <t>CHEVALIER</t>
        </is>
      </c>
      <c r="O124" s="64" t="n"/>
      <c r="P124" s="62" t="n"/>
      <c r="Q124" s="525" t="inlineStr">
        <is>
          <t>CONTRAFACTURA</t>
        </is>
      </c>
      <c r="R124" s="62" t="n"/>
      <c r="S124" s="62" t="n"/>
      <c r="T124" s="62" t="n"/>
      <c r="U124" s="67" t="n"/>
      <c r="V124" s="67" t="n"/>
      <c r="W124" s="65" t="n"/>
      <c r="X124" s="89" t="n">
        <v>219</v>
      </c>
      <c r="Y124" s="66" t="n">
        <v>163</v>
      </c>
      <c r="Z124" s="66" t="n">
        <v>56</v>
      </c>
      <c r="AA124" s="93" t="n">
        <v>0.7442922374429224</v>
      </c>
      <c r="AB124" s="524" t="n">
        <v>5457810</v>
      </c>
      <c r="AC124" s="102" t="n">
        <v>415.15</v>
      </c>
    </row>
    <row r="125" ht="18" customFormat="1" customHeight="1" s="58">
      <c r="A125" s="85" t="inlineStr">
        <is>
          <t>4.070.003-K</t>
        </is>
      </c>
      <c r="B125" s="85" t="inlineStr">
        <is>
          <t xml:space="preserve"> 4070003K</t>
        </is>
      </c>
      <c r="C125" s="527" t="inlineStr">
        <is>
          <t xml:space="preserve">ERNESTO GARCIA LERIN  </t>
        </is>
      </c>
      <c r="D125" s="62" t="inlineStr">
        <is>
          <t>PUERTO AYSEN</t>
        </is>
      </c>
      <c r="E125" s="63" t="inlineStr">
        <is>
          <t>SARGENTO ALDEA 575</t>
        </is>
      </c>
      <c r="F125" s="62" t="inlineStr">
        <is>
          <t>67-332681</t>
        </is>
      </c>
      <c r="G125" s="62" t="inlineStr">
        <is>
          <t>SERGIO KRAMARENCO</t>
        </is>
      </c>
      <c r="H125" s="67" t="inlineStr">
        <is>
          <t>casadepiedratienda@hotmail.com</t>
        </is>
      </c>
      <c r="I125" s="64" t="n"/>
      <c r="J125" s="62" t="inlineStr">
        <is>
          <t>MONICA O ERNESTO HIJ</t>
        </is>
      </c>
      <c r="K125" s="62" t="n"/>
      <c r="L125" s="62" t="n">
        <v>3</v>
      </c>
      <c r="M125" s="62" t="n"/>
      <c r="N125" s="62" t="inlineStr">
        <is>
          <t>ATE</t>
        </is>
      </c>
      <c r="O125" s="64" t="n"/>
      <c r="P125" s="62" t="n"/>
      <c r="Q125" s="525" t="inlineStr">
        <is>
          <t>TRANSF. CONTRA ENTREGA</t>
        </is>
      </c>
      <c r="R125" s="62" t="n"/>
      <c r="S125" s="62" t="n"/>
      <c r="T125" s="62" t="n"/>
      <c r="U125" s="67" t="n"/>
      <c r="V125" s="67" t="n"/>
      <c r="W125" s="65" t="n"/>
      <c r="X125" s="89" t="n">
        <v>0</v>
      </c>
      <c r="Y125" s="66" t="n">
        <v>0</v>
      </c>
      <c r="Z125" s="66" t="n">
        <v>0</v>
      </c>
      <c r="AA125" s="93" t="n">
        <v>0</v>
      </c>
      <c r="AB125" s="524" t="n">
        <v>0</v>
      </c>
      <c r="AC125" s="102" t="n">
        <v>0</v>
      </c>
    </row>
    <row r="126" ht="18" customFormat="1" customHeight="1" s="58">
      <c r="A126" s="85" t="inlineStr">
        <is>
          <t>13.411.102-K</t>
        </is>
      </c>
      <c r="B126" s="85" t="inlineStr">
        <is>
          <t>13411102K</t>
        </is>
      </c>
      <c r="C126" s="527" t="inlineStr">
        <is>
          <t>SILVIA DIAZ HARO</t>
        </is>
      </c>
      <c r="D126" s="62" t="inlineStr">
        <is>
          <t>COCHRANNE</t>
        </is>
      </c>
      <c r="E126" s="63" t="inlineStr">
        <is>
          <t>TENIENTE MERINO 499 LOCAL C</t>
        </is>
      </c>
      <c r="F126" s="62" t="inlineStr">
        <is>
          <t>8-1516114</t>
        </is>
      </c>
      <c r="G126" s="62" t="inlineStr">
        <is>
          <t>SERGIO KRAMARENCO</t>
        </is>
      </c>
      <c r="H126" s="67" t="inlineStr">
        <is>
          <t>tienda-angel@hotmail.com</t>
        </is>
      </c>
      <c r="I126" s="64" t="n"/>
      <c r="J126" s="62" t="n"/>
      <c r="K126" s="62" t="inlineStr">
        <is>
          <t>SILVIA DIAZ HARO</t>
        </is>
      </c>
      <c r="L126" s="62" t="n">
        <v>3</v>
      </c>
      <c r="M126" s="62" t="n"/>
      <c r="N126" s="62" t="inlineStr">
        <is>
          <t>ATE</t>
        </is>
      </c>
      <c r="O126" s="64" t="n"/>
      <c r="P126" s="62" t="n"/>
      <c r="Q126" s="525" t="inlineStr">
        <is>
          <t>TRANSF. CONTRA ENTREGA</t>
        </is>
      </c>
      <c r="R126" s="62" t="n"/>
      <c r="S126" s="62" t="n"/>
      <c r="T126" s="62" t="n"/>
      <c r="U126" s="67" t="inlineStr">
        <is>
          <t>CONCHARANE</t>
        </is>
      </c>
      <c r="V126" s="67" t="n"/>
      <c r="W126" s="65" t="n"/>
      <c r="X126" s="89" t="n">
        <v>36</v>
      </c>
      <c r="Y126" s="66" t="n">
        <v>28</v>
      </c>
      <c r="Z126" s="66" t="n">
        <v>8</v>
      </c>
      <c r="AA126" s="93" t="n">
        <v>0.7777777777777778</v>
      </c>
      <c r="AB126" s="524" t="n">
        <v>884640</v>
      </c>
      <c r="AC126" s="102" t="n">
        <v>74.75</v>
      </c>
    </row>
    <row r="127" ht="18" customFormat="1" customHeight="1" s="58">
      <c r="A127" s="85" t="inlineStr">
        <is>
          <t>5.178.314-K</t>
        </is>
      </c>
      <c r="B127" s="85" t="inlineStr">
        <is>
          <t>5178314K</t>
        </is>
      </c>
      <c r="C127" s="527" t="inlineStr">
        <is>
          <t>JUAN ALONQUEO MAZA</t>
        </is>
      </c>
      <c r="D127" s="62" t="inlineStr">
        <is>
          <t>CHILE CHICO</t>
        </is>
      </c>
      <c r="E127" s="63" t="inlineStr">
        <is>
          <t>JOSE MIGUEL CARRERA 316</t>
        </is>
      </c>
      <c r="F127" s="62" t="n">
        <v>672411298</v>
      </c>
      <c r="G127" s="62" t="inlineStr">
        <is>
          <t>SERGIO KRAMARENCO</t>
        </is>
      </c>
      <c r="H127" s="67" t="inlineStr">
        <is>
          <t>roblehuacho09@gmail.com</t>
        </is>
      </c>
      <c r="I127" s="64" t="n"/>
      <c r="J127" s="62" t="inlineStr">
        <is>
          <t>Sr. Juan Alonqueo</t>
        </is>
      </c>
      <c r="K127" s="62" t="n"/>
      <c r="L127" s="62" t="n">
        <v>1</v>
      </c>
      <c r="M127" s="62" t="n"/>
      <c r="N127" s="62" t="inlineStr">
        <is>
          <t>ATE</t>
        </is>
      </c>
      <c r="O127" s="64" t="n"/>
      <c r="P127" s="62" t="n"/>
      <c r="Q127" s="525" t="inlineStr">
        <is>
          <t>TRANSF. CONTRA ENTREGA</t>
        </is>
      </c>
      <c r="R127" s="62" t="n">
        <v>977669861</v>
      </c>
      <c r="S127" s="62" t="n"/>
      <c r="T127" s="62" t="inlineStr">
        <is>
          <t>CASA YALE</t>
        </is>
      </c>
      <c r="U127" s="67" t="inlineStr">
        <is>
          <t>CHILE CHICO</t>
        </is>
      </c>
      <c r="V127" s="67" t="n"/>
      <c r="W127" s="65" t="n"/>
      <c r="X127" s="89" t="n">
        <v>0</v>
      </c>
      <c r="Y127" s="66" t="n">
        <v>0</v>
      </c>
      <c r="Z127" s="66" t="n">
        <v>0</v>
      </c>
      <c r="AA127" s="93" t="n">
        <v>0</v>
      </c>
      <c r="AB127" s="524" t="n">
        <v>0</v>
      </c>
      <c r="AC127" s="102" t="n">
        <v>0</v>
      </c>
    </row>
    <row r="128" ht="18" customFormat="1" customHeight="1" s="58">
      <c r="A128" s="85" t="inlineStr">
        <is>
          <t>8.191. 509-1</t>
        </is>
      </c>
      <c r="B128" s="85" t="inlineStr">
        <is>
          <t>8191 5091</t>
        </is>
      </c>
      <c r="C128" s="527" t="inlineStr">
        <is>
          <t>MONICA OYARSUN</t>
        </is>
      </c>
      <c r="D128" s="62" t="inlineStr">
        <is>
          <t>CHONCHI</t>
        </is>
      </c>
      <c r="E128" s="63" t="inlineStr">
        <is>
          <t>CENTENARIO 145</t>
        </is>
      </c>
      <c r="F128" s="62" t="n">
        <v>652671443</v>
      </c>
      <c r="G128" s="62" t="inlineStr">
        <is>
          <t>SERGIO KRAMARENCO</t>
        </is>
      </c>
      <c r="H128" s="67" t="inlineStr">
        <is>
          <t>oyarzunborquezmonica@hotmail.Com</t>
        </is>
      </c>
      <c r="I128" s="64" t="n"/>
      <c r="J128" s="62" t="n"/>
      <c r="K128" s="62" t="n"/>
      <c r="L128" s="62" t="n">
        <v>3</v>
      </c>
      <c r="M128" s="62" t="n"/>
      <c r="N128" s="62" t="inlineStr">
        <is>
          <t>CRUZ DEL SUR</t>
        </is>
      </c>
      <c r="O128" s="64" t="n"/>
      <c r="P128" s="62" t="n"/>
      <c r="Q128" s="525" t="inlineStr">
        <is>
          <t>TRANSF. CONTRA ENTREGA</t>
        </is>
      </c>
      <c r="R128" s="62" t="n"/>
      <c r="S128" s="62" t="n"/>
      <c r="T128" s="62" t="n"/>
      <c r="U128" s="67" t="n"/>
      <c r="V128" s="67" t="inlineStr">
        <is>
          <t>CLIENTE NO TIENE CAPACIDAD PARA SER MAYORISTA</t>
        </is>
      </c>
      <c r="W128" s="65" t="n"/>
      <c r="X128" s="89" t="n">
        <v>0</v>
      </c>
      <c r="Y128" s="66" t="n">
        <v>0</v>
      </c>
      <c r="Z128" s="66" t="n">
        <v>0</v>
      </c>
      <c r="AA128" s="93" t="n">
        <v>0</v>
      </c>
      <c r="AB128" s="524" t="n">
        <v>0</v>
      </c>
      <c r="AC128" s="102" t="n">
        <v>0</v>
      </c>
    </row>
    <row r="129" ht="18" customFormat="1" customHeight="1" s="58">
      <c r="A129" s="85" t="inlineStr">
        <is>
          <t>16.260.374-4</t>
        </is>
      </c>
      <c r="B129" s="85" t="n">
        <v>162603744</v>
      </c>
      <c r="C129" s="527" t="inlineStr">
        <is>
          <t xml:space="preserve">JETZABEL AGUIRRE ALVAREZ  </t>
        </is>
      </c>
      <c r="D129" s="62" t="inlineStr">
        <is>
          <t>CALAMA</t>
        </is>
      </c>
      <c r="E129" s="63" t="inlineStr">
        <is>
          <t>AV HAYTIQUINA 972 VILLA KAMAS</t>
        </is>
      </c>
      <c r="F129" s="62" t="n">
        <v>953278601</v>
      </c>
      <c r="G129" s="62" t="inlineStr">
        <is>
          <t>HECTOR CAFFIERO</t>
        </is>
      </c>
      <c r="H129" s="67" t="inlineStr">
        <is>
          <t xml:space="preserve">jetzabel.aguirre@gmail.com </t>
        </is>
      </c>
      <c r="I129" s="64" t="n"/>
      <c r="J129" s="62" t="n"/>
      <c r="K129" s="62" t="n"/>
      <c r="L129" s="62" t="n"/>
      <c r="M129" s="62" t="n"/>
      <c r="N129" s="62" t="inlineStr">
        <is>
          <t>TURBUS</t>
        </is>
      </c>
      <c r="O129" s="64" t="n"/>
      <c r="P129" s="62" t="n"/>
      <c r="Q129" s="525" t="inlineStr">
        <is>
          <t>TRANSF. CONTRA ENTREGA</t>
        </is>
      </c>
      <c r="R129" s="62" t="n"/>
      <c r="S129" s="62" t="n"/>
      <c r="T129" s="62" t="n"/>
      <c r="U129" s="67" t="n"/>
      <c r="V129" s="67" t="n"/>
      <c r="W129" s="65" t="n"/>
      <c r="X129" s="89" t="n">
        <v>516</v>
      </c>
      <c r="Y129" s="66" t="n">
        <v>378</v>
      </c>
      <c r="Z129" s="66" t="n">
        <v>138</v>
      </c>
      <c r="AA129" s="93" t="n">
        <v>0.7325581395348837</v>
      </c>
      <c r="AB129" s="524" t="n">
        <v>12711840</v>
      </c>
      <c r="AC129" s="102" t="n">
        <v>468.05</v>
      </c>
    </row>
    <row r="130" ht="18" customFormat="1" customHeight="1" s="58">
      <c r="A130" s="85" t="inlineStr">
        <is>
          <t>17.331.203-2</t>
        </is>
      </c>
      <c r="B130" s="85" t="n">
        <v>173312032</v>
      </c>
      <c r="C130" s="527" t="inlineStr">
        <is>
          <t>CAROLINA GALLARDO CEPEDA</t>
        </is>
      </c>
      <c r="D130" s="62" t="inlineStr">
        <is>
          <t>VALLENAR</t>
        </is>
      </c>
      <c r="E130" s="63" t="inlineStr">
        <is>
          <t>14 DE JULIO 474</t>
        </is>
      </c>
      <c r="F130" s="62" t="n">
        <v>512751119</v>
      </c>
      <c r="G130" s="62" t="inlineStr">
        <is>
          <t>HECTOR CAFFIERO</t>
        </is>
      </c>
      <c r="H130" s="67" t="inlineStr">
        <is>
          <t>CAROLINA.CJGC@GMAIL.COM</t>
        </is>
      </c>
      <c r="I130" s="64" t="n"/>
      <c r="J130" s="62" t="n"/>
      <c r="K130" s="62" t="n"/>
      <c r="L130" s="62" t="n"/>
      <c r="M130" s="62" t="n"/>
      <c r="N130" s="62" t="inlineStr">
        <is>
          <t>ENVIAS EXPRESS</t>
        </is>
      </c>
      <c r="O130" s="64" t="n"/>
      <c r="P130" s="62" t="n"/>
      <c r="Q130" s="525" t="inlineStr">
        <is>
          <t>TRANSF. CONTRA ENTREGA</t>
        </is>
      </c>
      <c r="R130" s="62" t="n"/>
      <c r="S130" s="62" t="n"/>
      <c r="T130" s="62" t="n"/>
      <c r="U130" s="67" t="n"/>
      <c r="V130" s="67" t="n"/>
      <c r="W130" s="65" t="n"/>
      <c r="X130" s="89" t="n">
        <v>282</v>
      </c>
      <c r="Y130" s="66" t="n">
        <v>134</v>
      </c>
      <c r="Z130" s="66" t="n">
        <v>148</v>
      </c>
      <c r="AA130" s="93" t="n">
        <v>0.475177304964539</v>
      </c>
      <c r="AB130" s="524" t="n">
        <v>6962180</v>
      </c>
      <c r="AC130" s="102" t="n">
        <v>162.15</v>
      </c>
    </row>
    <row r="131" ht="18" customFormat="1" customHeight="1" s="58">
      <c r="A131" s="85" t="inlineStr">
        <is>
          <t>77.226.836-K</t>
        </is>
      </c>
      <c r="B131" s="85" t="inlineStr">
        <is>
          <t>77226836K</t>
        </is>
      </c>
      <c r="C131" s="527" t="inlineStr">
        <is>
          <t>CAMILA BOUTIQUE SPA</t>
        </is>
      </c>
      <c r="D131" s="62" t="inlineStr">
        <is>
          <t>LA SERENA</t>
        </is>
      </c>
      <c r="E131" s="63" t="inlineStr">
        <is>
          <t>CARTER Y GALLO 708 ST 22</t>
        </is>
      </c>
      <c r="F131" s="62" t="n">
        <v>958508878</v>
      </c>
      <c r="G131" s="62" t="inlineStr">
        <is>
          <t>HECTOR CAFFIERO</t>
        </is>
      </c>
      <c r="H131" s="67" t="inlineStr">
        <is>
          <t>CAMILA_ANDRETORREJON@HOTMAIL.COM</t>
        </is>
      </c>
      <c r="I131" s="64" t="n"/>
      <c r="J131" s="62" t="inlineStr">
        <is>
          <t>Sra. Camila jaime</t>
        </is>
      </c>
      <c r="K131" s="62" t="n"/>
      <c r="L131" s="62" t="n">
        <v>1</v>
      </c>
      <c r="M131" s="62" t="n"/>
      <c r="N131" s="62" t="inlineStr">
        <is>
          <t>CHILE LINDO</t>
        </is>
      </c>
      <c r="O131" s="64" t="n"/>
      <c r="P131" s="62" t="n"/>
      <c r="Q131" s="525" t="inlineStr">
        <is>
          <t>TRANSF. CONTRA ENTREGA</t>
        </is>
      </c>
      <c r="R131" s="62" t="n"/>
      <c r="S131" s="62" t="inlineStr">
        <is>
          <t>VESTUARIO</t>
        </is>
      </c>
      <c r="T131" s="62" t="inlineStr">
        <is>
          <t>CAMILA BOUTIQUE</t>
        </is>
      </c>
      <c r="U131" s="67" t="n"/>
      <c r="V131" s="67" t="n"/>
      <c r="W131" s="65" t="n"/>
      <c r="X131" s="89" t="n">
        <v>75</v>
      </c>
      <c r="Y131" s="66" t="n">
        <v>45</v>
      </c>
      <c r="Z131" s="66" t="n">
        <v>30</v>
      </c>
      <c r="AA131" s="93" t="n">
        <v>0.6</v>
      </c>
      <c r="AB131" s="524" t="n">
        <v>1840250</v>
      </c>
      <c r="AC131" s="102" t="n">
        <v>125.35</v>
      </c>
    </row>
    <row r="132" ht="18" customFormat="1" customHeight="1" s="58">
      <c r="A132" s="85" t="inlineStr">
        <is>
          <t>16.259.311-0</t>
        </is>
      </c>
      <c r="B132" s="85" t="n">
        <v>162593110</v>
      </c>
      <c r="C132" s="527" t="inlineStr">
        <is>
          <t>KATERIN FRANCHESCA CASANGA SANTANA</t>
        </is>
      </c>
      <c r="D132" s="62" t="inlineStr">
        <is>
          <t>CALAMA</t>
        </is>
      </c>
      <c r="E132" s="63" t="inlineStr">
        <is>
          <t>RAMIREZ 2120 A</t>
        </is>
      </c>
      <c r="F132" s="62" t="n">
        <v>942213276</v>
      </c>
      <c r="G132" s="62" t="inlineStr">
        <is>
          <t>HECTOR CAFFIERO</t>
        </is>
      </c>
      <c r="H132" s="67" t="inlineStr">
        <is>
          <t>boutiquelascala@gmail.com</t>
        </is>
      </c>
      <c r="I132" s="64" t="n"/>
      <c r="J132" s="62" t="n"/>
      <c r="K132" s="62" t="n"/>
      <c r="L132" s="62" t="n"/>
      <c r="M132" s="62" t="n"/>
      <c r="N132" s="62" t="inlineStr">
        <is>
          <t>TURBUS</t>
        </is>
      </c>
      <c r="O132" s="64" t="n"/>
      <c r="P132" s="62" t="n"/>
      <c r="Q132" s="525" t="inlineStr">
        <is>
          <t>TRANSF. CONTRA ENTREGA</t>
        </is>
      </c>
      <c r="R132" s="62" t="n"/>
      <c r="S132" s="62" t="n"/>
      <c r="T132" s="62" t="n"/>
      <c r="U132" s="67" t="n"/>
      <c r="V132" s="67" t="n"/>
      <c r="W132" s="65" t="n"/>
      <c r="X132" s="89" t="n">
        <v>300</v>
      </c>
      <c r="Y132" s="66" t="n">
        <v>62</v>
      </c>
      <c r="Z132" s="66" t="n">
        <v>238</v>
      </c>
      <c r="AA132" s="93" t="n">
        <v>0.2066666666666667</v>
      </c>
      <c r="AB132" s="524" t="n">
        <v>7417000</v>
      </c>
      <c r="AC132" s="102" t="n">
        <v>345</v>
      </c>
    </row>
    <row r="133" ht="18" customFormat="1" customHeight="1" s="58">
      <c r="A133" s="85" t="inlineStr">
        <is>
          <t>6.092.183-0</t>
        </is>
      </c>
      <c r="B133" s="85" t="n">
        <v>60921830</v>
      </c>
      <c r="C133" s="527" t="inlineStr">
        <is>
          <t>NORA BARRAZA MILLA</t>
        </is>
      </c>
      <c r="D133" s="62" t="inlineStr">
        <is>
          <t>DIEGO DE ALMAGRO</t>
        </is>
      </c>
      <c r="E133" s="63" t="inlineStr">
        <is>
          <t>JUAN MARTINEZ 912</t>
        </is>
      </c>
      <c r="F133" s="62" t="inlineStr">
        <is>
          <t>522441225-99789159 Verónica</t>
        </is>
      </c>
      <c r="G133" s="62" t="inlineStr">
        <is>
          <t>HECTOR CAFFIERO</t>
        </is>
      </c>
      <c r="H133" s="67" t="inlineStr">
        <is>
          <t xml:space="preserve">joyas_veronica@hotmail.com </t>
        </is>
      </c>
      <c r="I133" s="64" t="n"/>
      <c r="J133" s="62" t="inlineStr">
        <is>
          <t>VERONICA NARANJO</t>
        </is>
      </c>
      <c r="K133" s="62" t="inlineStr">
        <is>
          <t>ENCARGADA</t>
        </is>
      </c>
      <c r="L133" s="62" t="n"/>
      <c r="M133" s="62" t="n"/>
      <c r="N133" s="62" t="inlineStr">
        <is>
          <t>STARKEN</t>
        </is>
      </c>
      <c r="O133" s="64" t="n"/>
      <c r="P133" s="62" t="n"/>
      <c r="Q133" s="525" t="inlineStr">
        <is>
          <t>TRANSF. CONTRA ENTREGA</t>
        </is>
      </c>
      <c r="R133" s="62" t="n"/>
      <c r="S133" s="62" t="n"/>
      <c r="T133" s="62" t="inlineStr">
        <is>
          <t>NORA BARRAZA</t>
        </is>
      </c>
      <c r="U133" s="67" t="n"/>
      <c r="V133" s="67" t="n"/>
      <c r="W133" s="65" t="n"/>
      <c r="X133" s="89" t="n">
        <v>54</v>
      </c>
      <c r="Y133" s="66" t="n">
        <v>25</v>
      </c>
      <c r="Z133" s="66" t="n">
        <v>29</v>
      </c>
      <c r="AA133" s="93" t="n">
        <v>0.462962962962963</v>
      </c>
      <c r="AB133" s="524" t="n">
        <v>1332460</v>
      </c>
      <c r="AC133" s="102" t="n">
        <v>35.65</v>
      </c>
    </row>
    <row r="134" ht="18" customFormat="1" customHeight="1" s="58">
      <c r="A134" s="85" t="inlineStr">
        <is>
          <t>76775608-9</t>
        </is>
      </c>
      <c r="B134" s="85" t="n">
        <v>767756089</v>
      </c>
      <c r="C134" s="527" t="inlineStr">
        <is>
          <t>VENTAS DE PRENDAS DE VESTIR SALLY LTDA</t>
        </is>
      </c>
      <c r="D134" s="62" t="inlineStr">
        <is>
          <t>LA SERENA</t>
        </is>
      </c>
      <c r="E134" s="63" t="inlineStr">
        <is>
          <t>PRATT 560</t>
        </is>
      </c>
      <c r="F134" s="62" t="inlineStr">
        <is>
          <t>89468572-930567074</t>
        </is>
      </c>
      <c r="G134" s="62" t="inlineStr">
        <is>
          <t>HECTOR CAFFIERO</t>
        </is>
      </c>
      <c r="H134" s="67" t="inlineStr">
        <is>
          <t>sallymodasmujer@hotmail.com</t>
        </is>
      </c>
      <c r="I134" s="64" t="n"/>
      <c r="J134" s="62" t="n"/>
      <c r="K134" s="62" t="n"/>
      <c r="L134" s="62" t="n"/>
      <c r="M134" s="62" t="n"/>
      <c r="N134" s="62" t="inlineStr">
        <is>
          <t>CHILE LINDO</t>
        </is>
      </c>
      <c r="O134" s="64" t="n"/>
      <c r="P134" s="62" t="n"/>
      <c r="Q134" s="525" t="inlineStr">
        <is>
          <t>TRANSF. CONTRA ENTREGA</t>
        </is>
      </c>
      <c r="R134" s="62" t="n"/>
      <c r="S134" s="62" t="n"/>
      <c r="T134" s="62" t="n"/>
      <c r="U134" s="67" t="n"/>
      <c r="V134" s="67" t="n"/>
      <c r="W134" s="65" t="n"/>
      <c r="X134" s="89" t="n">
        <v>88</v>
      </c>
      <c r="Y134" s="66" t="n">
        <v>67</v>
      </c>
      <c r="Z134" s="66" t="n">
        <v>21</v>
      </c>
      <c r="AA134" s="93" t="n">
        <v>0.7613636363636364</v>
      </c>
      <c r="AB134" s="524" t="n">
        <v>2228120</v>
      </c>
      <c r="AC134" s="102" t="n">
        <v>101.2</v>
      </c>
    </row>
    <row r="135" ht="18" customFormat="1" customHeight="1" s="58">
      <c r="A135" s="85" t="inlineStr">
        <is>
          <t>76.560.242-4</t>
        </is>
      </c>
      <c r="B135" s="85" t="n">
        <v>765602424</v>
      </c>
      <c r="C135" s="527" t="inlineStr">
        <is>
          <t>CECILIA ROJO E.I.R.L</t>
        </is>
      </c>
      <c r="D135" s="62" t="inlineStr">
        <is>
          <t>OVALLE</t>
        </is>
      </c>
      <c r="E135" s="63" t="inlineStr">
        <is>
          <t>VICUNA MACKENNA102 GALE VALLE</t>
        </is>
      </c>
      <c r="F135" s="62" t="n">
        <v>981379473</v>
      </c>
      <c r="G135" s="62" t="inlineStr">
        <is>
          <t>HECTOR CAFFIERO</t>
        </is>
      </c>
      <c r="H135" s="67" t="inlineStr">
        <is>
          <t>ceciliarojojimenez@hotmail.com</t>
        </is>
      </c>
      <c r="I135" s="64" t="n"/>
      <c r="J135" s="62" t="inlineStr">
        <is>
          <t>CECILIA ROJO JIMENEZ</t>
        </is>
      </c>
      <c r="K135" s="62" t="inlineStr">
        <is>
          <t>DUEÑA</t>
        </is>
      </c>
      <c r="L135" s="62" t="n"/>
      <c r="M135" s="62" t="n"/>
      <c r="N135" s="62" t="inlineStr">
        <is>
          <t>CHILE LINDO</t>
        </is>
      </c>
      <c r="O135" s="64" t="n"/>
      <c r="P135" s="62" t="n"/>
      <c r="Q135" s="525" t="inlineStr">
        <is>
          <t>TRANSF. CONTRA ENTREGA</t>
        </is>
      </c>
      <c r="R135" s="62" t="n"/>
      <c r="S135" s="62" t="n"/>
      <c r="T135" s="62" t="inlineStr">
        <is>
          <t>GIRASOLES BOUTIQUE</t>
        </is>
      </c>
      <c r="U135" s="67" t="n"/>
      <c r="V135" s="67" t="n"/>
      <c r="W135" s="65" t="n"/>
      <c r="X135" s="89" t="n">
        <v>0</v>
      </c>
      <c r="Y135" s="66" t="n">
        <v>0</v>
      </c>
      <c r="Z135" s="66" t="n">
        <v>0</v>
      </c>
      <c r="AA135" s="93" t="n">
        <v>0</v>
      </c>
      <c r="AB135" s="524" t="n">
        <v>0</v>
      </c>
      <c r="AC135" s="102" t="n">
        <v>0</v>
      </c>
    </row>
    <row r="136" ht="18" customFormat="1" customHeight="1" s="58">
      <c r="A136" s="85" t="inlineStr">
        <is>
          <t>3.297.785-5</t>
        </is>
      </c>
      <c r="B136" s="85" t="n">
        <v>32977855</v>
      </c>
      <c r="C136" s="527" t="inlineStr">
        <is>
          <t>JUAN ALVARADO PEREIRA</t>
        </is>
      </c>
      <c r="D136" s="62" t="inlineStr">
        <is>
          <t>VALLENAR</t>
        </is>
      </c>
      <c r="E136" s="63" t="inlineStr">
        <is>
          <t>BRASIL 681</t>
        </is>
      </c>
      <c r="F136" s="62" t="inlineStr">
        <is>
          <t>51-610755</t>
        </is>
      </c>
      <c r="G136" s="62" t="inlineStr">
        <is>
          <t>HECTOR CAFFIERO</t>
        </is>
      </c>
      <c r="H136" s="67" t="inlineStr">
        <is>
          <t xml:space="preserve">TIENDAJOSSELIN@HOTMAIL.COM </t>
        </is>
      </c>
      <c r="I136" s="64" t="n"/>
      <c r="J136" s="62" t="inlineStr">
        <is>
          <t>JUAN ALVARADO</t>
        </is>
      </c>
      <c r="K136" s="62" t="n"/>
      <c r="L136" s="62" t="n"/>
      <c r="M136" s="62" t="n"/>
      <c r="N136" s="62" t="inlineStr">
        <is>
          <t>EXPRESS</t>
        </is>
      </c>
      <c r="O136" s="64" t="n"/>
      <c r="P136" s="62" t="n"/>
      <c r="Q136" s="525" t="inlineStr">
        <is>
          <t>CREDITO 30 Y 60</t>
        </is>
      </c>
      <c r="R136" s="62" t="n"/>
      <c r="S136" s="62" t="n"/>
      <c r="T136" s="62" t="n"/>
      <c r="U136" s="67" t="inlineStr">
        <is>
          <t>VALLENAR</t>
        </is>
      </c>
      <c r="V136" s="67" t="inlineStr">
        <is>
          <t>NUMERO TELEFONICO EXTRANJERO</t>
        </is>
      </c>
      <c r="W136" s="65" t="n"/>
      <c r="X136" s="89" t="n">
        <v>0</v>
      </c>
      <c r="Y136" s="66" t="n">
        <v>0</v>
      </c>
      <c r="Z136" s="66" t="n">
        <v>0</v>
      </c>
      <c r="AA136" s="93" t="n">
        <v>0</v>
      </c>
      <c r="AB136" s="524" t="n">
        <v>0</v>
      </c>
      <c r="AC136" s="102" t="n">
        <v>0</v>
      </c>
    </row>
    <row r="137" ht="18" customFormat="1" customHeight="1" s="58">
      <c r="A137" s="85" t="inlineStr">
        <is>
          <t>16.549.586-1</t>
        </is>
      </c>
      <c r="B137" s="85" t="n">
        <v>165495861</v>
      </c>
      <c r="C137" s="527" t="inlineStr">
        <is>
          <t>DAFNE VILLALOBOS</t>
        </is>
      </c>
      <c r="D137" s="62" t="inlineStr">
        <is>
          <t>OVALLE</t>
        </is>
      </c>
      <c r="E137" s="63" t="inlineStr">
        <is>
          <t>SITIO 20 LIMARI</t>
        </is>
      </c>
      <c r="F137" s="62" t="n">
        <v>953509920</v>
      </c>
      <c r="G137" s="62" t="inlineStr">
        <is>
          <t>HECTOR CAFFIERO</t>
        </is>
      </c>
      <c r="H137" s="67" t="inlineStr">
        <is>
          <t>DAFNEVILLALOBOS009@HOTMAIL.COM</t>
        </is>
      </c>
      <c r="I137" s="64" t="n"/>
      <c r="J137" s="62" t="n"/>
      <c r="K137" s="62" t="n"/>
      <c r="L137" s="62" t="n"/>
      <c r="M137" s="62" t="n"/>
      <c r="N137" s="62" t="inlineStr">
        <is>
          <t>CHILE LINDO</t>
        </is>
      </c>
      <c r="O137" s="64" t="n"/>
      <c r="P137" s="62" t="n"/>
      <c r="Q137" s="525" t="inlineStr">
        <is>
          <t>TRANSF. CONTRA FACTURA</t>
        </is>
      </c>
      <c r="R137" s="62" t="n"/>
      <c r="S137" s="62" t="n"/>
      <c r="T137" s="62" t="n"/>
      <c r="U137" s="67" t="inlineStr">
        <is>
          <t>OVALLE</t>
        </is>
      </c>
      <c r="V137" s="67" t="n"/>
      <c r="W137" s="65" t="n"/>
      <c r="X137" s="89" t="n">
        <v>0</v>
      </c>
      <c r="Y137" s="66" t="n">
        <v>0</v>
      </c>
      <c r="Z137" s="66" t="n">
        <v>0</v>
      </c>
      <c r="AA137" s="93" t="n">
        <v>0</v>
      </c>
      <c r="AB137" s="524" t="n">
        <v>0</v>
      </c>
      <c r="AC137" s="102" t="n">
        <v>0</v>
      </c>
    </row>
    <row r="138" ht="18" customFormat="1" customHeight="1" s="58">
      <c r="A138" s="85" t="inlineStr">
        <is>
          <t>13.744.036-9</t>
        </is>
      </c>
      <c r="B138" s="85" t="n">
        <v>137440369</v>
      </c>
      <c r="C138" s="527" t="inlineStr">
        <is>
          <t>CARLA ALIAGA</t>
        </is>
      </c>
      <c r="D138" s="62" t="inlineStr">
        <is>
          <t>VALLENAR</t>
        </is>
      </c>
      <c r="E138" s="63" t="inlineStr">
        <is>
          <t>PRAT 1389</t>
        </is>
      </c>
      <c r="F138" s="62" t="n">
        <v>957891348</v>
      </c>
      <c r="G138" s="62" t="inlineStr">
        <is>
          <t>HECTOR CAFFIERO</t>
        </is>
      </c>
      <c r="H138" s="67" t="inlineStr">
        <is>
          <t>ca_aliaga@hotmail.com</t>
        </is>
      </c>
      <c r="I138" s="64" t="n"/>
      <c r="J138" s="62" t="n"/>
      <c r="K138" s="62" t="n"/>
      <c r="L138" s="62" t="n"/>
      <c r="M138" s="62" t="n"/>
      <c r="N138" s="62" t="inlineStr">
        <is>
          <t>EXPRESS</t>
        </is>
      </c>
      <c r="O138" s="64" t="n"/>
      <c r="P138" s="62" t="n"/>
      <c r="Q138" s="525" t="inlineStr">
        <is>
          <t>CREDITO 30 Y 60</t>
        </is>
      </c>
      <c r="R138" s="62" t="n"/>
      <c r="S138" s="62" t="n"/>
      <c r="T138" s="62" t="n"/>
      <c r="U138" s="67" t="inlineStr">
        <is>
          <t>VALLENAR</t>
        </is>
      </c>
      <c r="V138" s="67" t="n"/>
      <c r="W138" s="65" t="n"/>
      <c r="X138" s="89" t="n">
        <v>360</v>
      </c>
      <c r="Y138" s="66" t="n">
        <v>199</v>
      </c>
      <c r="Z138" s="66" t="n">
        <v>161</v>
      </c>
      <c r="AA138" s="93" t="n">
        <v>0.5527777777777778</v>
      </c>
      <c r="AB138" s="524" t="n">
        <v>9032400</v>
      </c>
      <c r="AC138" s="102" t="n">
        <v>276</v>
      </c>
    </row>
    <row r="139" ht="18" customFormat="1" customHeight="1" s="58">
      <c r="A139" s="85" t="inlineStr">
        <is>
          <t>17.625.296-0</t>
        </is>
      </c>
      <c r="B139" s="85" t="n">
        <v>176252960</v>
      </c>
      <c r="C139" s="527" t="inlineStr">
        <is>
          <t>ANGELA FONTANA BUGUEÑO</t>
        </is>
      </c>
      <c r="D139" s="62" t="inlineStr">
        <is>
          <t>LA SERENA</t>
        </is>
      </c>
      <c r="E139" s="63" t="inlineStr">
        <is>
          <t>CARLOS CRUZAT 2952</t>
        </is>
      </c>
      <c r="F139" s="62" t="n">
        <v>975857893</v>
      </c>
      <c r="G139" s="62" t="inlineStr">
        <is>
          <t>HECTOR CAFFIERO</t>
        </is>
      </c>
      <c r="H139" s="67" t="inlineStr">
        <is>
          <t>angelafontana.1990@gmail.com</t>
        </is>
      </c>
      <c r="I139" s="64" t="n"/>
      <c r="J139" s="62" t="inlineStr">
        <is>
          <t>ANGELA FONTANA</t>
        </is>
      </c>
      <c r="K139" s="62" t="n"/>
      <c r="L139" s="62" t="n"/>
      <c r="M139" s="62" t="n"/>
      <c r="N139" s="62" t="inlineStr">
        <is>
          <t>CHILE LINDO</t>
        </is>
      </c>
      <c r="O139" s="64" t="n"/>
      <c r="P139" s="62" t="n"/>
      <c r="Q139" s="525" t="inlineStr">
        <is>
          <t>CONTADO</t>
        </is>
      </c>
      <c r="R139" s="62" t="n"/>
      <c r="S139" s="62" t="n"/>
      <c r="T139" s="62" t="n"/>
      <c r="U139" s="67" t="inlineStr">
        <is>
          <t>LA SERENA</t>
        </is>
      </c>
      <c r="V139" s="67" t="n"/>
      <c r="W139" s="65" t="n"/>
      <c r="X139" s="89" t="n">
        <v>0</v>
      </c>
      <c r="Y139" s="66" t="n">
        <v>0</v>
      </c>
      <c r="Z139" s="66" t="n">
        <v>0</v>
      </c>
      <c r="AA139" s="93" t="n">
        <v>0</v>
      </c>
      <c r="AB139" s="524" t="n">
        <v>0</v>
      </c>
      <c r="AC139" s="102" t="n">
        <v>0</v>
      </c>
    </row>
    <row r="140" ht="18" customFormat="1" customHeight="1" s="58">
      <c r="A140" s="85" t="inlineStr">
        <is>
          <t>18.688.942-8</t>
        </is>
      </c>
      <c r="B140" s="85" t="n">
        <v>186889428</v>
      </c>
      <c r="C140" s="527" t="inlineStr">
        <is>
          <t>JUANA ELIZABETH ARAYA CAMPUSANO</t>
        </is>
      </c>
      <c r="D140" s="62" t="inlineStr">
        <is>
          <t>OVALLE</t>
        </is>
      </c>
      <c r="E140" s="63" t="inlineStr">
        <is>
          <t>PASAJE LOS DOMINICOS 68</t>
        </is>
      </c>
      <c r="F140" s="62" t="n">
        <v>941121845</v>
      </c>
      <c r="G140" s="62" t="inlineStr">
        <is>
          <t>HECTOR CAFFIERO</t>
        </is>
      </c>
      <c r="H140" s="67" t="inlineStr">
        <is>
          <t>juana.arayacampusano@gmail.com</t>
        </is>
      </c>
      <c r="I140" s="64" t="n"/>
      <c r="J140" s="62" t="inlineStr">
        <is>
          <t>JUANA ARAYA CAMPUSANO</t>
        </is>
      </c>
      <c r="K140" s="62" t="inlineStr">
        <is>
          <t>DUEÑA</t>
        </is>
      </c>
      <c r="L140" s="62" t="n"/>
      <c r="M140" s="62" t="n"/>
      <c r="N140" s="62" t="inlineStr">
        <is>
          <t>CHILE LINDO</t>
        </is>
      </c>
      <c r="O140" s="64" t="n"/>
      <c r="P140" s="62" t="n"/>
      <c r="Q140" s="525" t="inlineStr">
        <is>
          <t>CONTADO</t>
        </is>
      </c>
      <c r="R140" s="62" t="n"/>
      <c r="S140" s="62" t="n"/>
      <c r="T140" s="62" t="n"/>
      <c r="U140" s="67" t="inlineStr">
        <is>
          <t>OVALLE</t>
        </is>
      </c>
      <c r="V140" s="67" t="n"/>
      <c r="W140" s="65" t="n"/>
      <c r="X140" s="89" t="n">
        <v>0</v>
      </c>
      <c r="Y140" s="66" t="n">
        <v>0</v>
      </c>
      <c r="Z140" s="66" t="n">
        <v>0</v>
      </c>
      <c r="AA140" s="93" t="n">
        <v>0</v>
      </c>
      <c r="AB140" s="524" t="n">
        <v>0</v>
      </c>
      <c r="AC140" s="102" t="n">
        <v>0</v>
      </c>
    </row>
    <row r="141" ht="18" customFormat="1" customHeight="1" s="58">
      <c r="A141" s="85" t="inlineStr">
        <is>
          <t>77.206.618-K</t>
        </is>
      </c>
      <c r="B141" s="85" t="inlineStr">
        <is>
          <t>77206618K</t>
        </is>
      </c>
      <c r="C141" s="527" t="inlineStr">
        <is>
          <t>VTAS.DE PRENDAS DE VESTIR MARCY DUARTE Z E.I.R.L.</t>
        </is>
      </c>
      <c r="D141" s="62" t="inlineStr">
        <is>
          <t xml:space="preserve">VALLENAR </t>
        </is>
      </c>
      <c r="E141" s="63" t="inlineStr">
        <is>
          <t>ARTURO PRAT 874 LOCAL 5</t>
        </is>
      </c>
      <c r="F141" s="62" t="n">
        <v>56944438018</v>
      </c>
      <c r="G141" s="62" t="inlineStr">
        <is>
          <t>PATRICIO CUEVAS</t>
        </is>
      </c>
      <c r="H141" s="67" t="inlineStr">
        <is>
          <t>marcy.duarte@hotmail.com</t>
        </is>
      </c>
      <c r="I141" s="64" t="n"/>
      <c r="J141" s="62" t="inlineStr">
        <is>
          <t>SRA. MARCY DUARTE ZAMORA</t>
        </is>
      </c>
      <c r="K141" s="62" t="n"/>
      <c r="L141" s="62" t="n">
        <v>1</v>
      </c>
      <c r="M141" s="62" t="n"/>
      <c r="N141" s="62" t="inlineStr">
        <is>
          <t>ENVIAS EXPRESS</t>
        </is>
      </c>
      <c r="O141" s="64" t="n"/>
      <c r="P141" s="62" t="n"/>
      <c r="Q141" s="525" t="inlineStr">
        <is>
          <t>CONTADO</t>
        </is>
      </c>
      <c r="R141" s="62" t="n"/>
      <c r="S141" s="62" t="inlineStr">
        <is>
          <t>TIENDA DE VESTUARIO</t>
        </is>
      </c>
      <c r="T141" s="62" t="inlineStr">
        <is>
          <t>DULCE MODA BOUTIQUE</t>
        </is>
      </c>
      <c r="U141" s="67" t="inlineStr">
        <is>
          <t>VALLENAR</t>
        </is>
      </c>
      <c r="V141" s="67" t="n"/>
      <c r="W141" s="65" t="n"/>
      <c r="X141" s="89" t="n">
        <v>0</v>
      </c>
      <c r="Y141" s="66" t="n">
        <v>0</v>
      </c>
      <c r="Z141" s="66" t="n">
        <v>0</v>
      </c>
      <c r="AA141" s="93" t="n">
        <v>0</v>
      </c>
      <c r="AB141" s="524" t="n">
        <v>0</v>
      </c>
      <c r="AC141" s="102" t="n">
        <v>17.25</v>
      </c>
    </row>
    <row r="142" ht="18" customFormat="1" customHeight="1" s="58">
      <c r="A142" s="85" t="inlineStr">
        <is>
          <t>77.209.039-0</t>
        </is>
      </c>
      <c r="B142" s="85" t="n">
        <v>772090390</v>
      </c>
      <c r="C142" s="527" t="inlineStr">
        <is>
          <t>DUSAN SPA</t>
        </is>
      </c>
      <c r="D142" s="62" t="inlineStr">
        <is>
          <t>CHILLAN</t>
        </is>
      </c>
      <c r="E142" s="63" t="inlineStr">
        <is>
          <t>CALLE 18 DE SEPTIEMBRE 998</t>
        </is>
      </c>
      <c r="F142" s="62" t="n">
        <v>946397780</v>
      </c>
      <c r="G142" s="62" t="inlineStr">
        <is>
          <t>PATRICIO CUEVAS</t>
        </is>
      </c>
      <c r="H142" s="67" t="inlineStr">
        <is>
          <t>TIENDADUSANCHILE@GMAIL.COM</t>
        </is>
      </c>
      <c r="I142" s="64" t="inlineStr">
        <is>
          <t>INSTAGRAM: @tiendadusan.cl</t>
        </is>
      </c>
      <c r="J142" s="62" t="inlineStr">
        <is>
          <t>LEXMI FUENTES LAGOS</t>
        </is>
      </c>
      <c r="K142" s="62" t="inlineStr">
        <is>
          <t>ENCARGADA</t>
        </is>
      </c>
      <c r="L142" s="62" t="n">
        <v>1</v>
      </c>
      <c r="M142" s="62" t="n"/>
      <c r="N142" s="62" t="inlineStr">
        <is>
          <t>CHEVALIER</t>
        </is>
      </c>
      <c r="O142" s="64" t="n"/>
      <c r="P142" s="62" t="n"/>
      <c r="Q142" s="525" t="inlineStr">
        <is>
          <t>60-90 DIAS</t>
        </is>
      </c>
      <c r="R142" s="62" t="n"/>
      <c r="S142" s="62" t="n"/>
      <c r="T142" s="62" t="inlineStr">
        <is>
          <t>DUSAN</t>
        </is>
      </c>
      <c r="U142" s="67" t="n"/>
      <c r="V142" s="67" t="inlineStr">
        <is>
          <t xml:space="preserve"> TIENDA ONLINE</t>
        </is>
      </c>
      <c r="W142" s="65" t="n"/>
      <c r="X142" s="89" t="n">
        <v>0</v>
      </c>
      <c r="Y142" s="66" t="n">
        <v>0</v>
      </c>
      <c r="Z142" s="66" t="n">
        <v>0</v>
      </c>
      <c r="AA142" s="93" t="n">
        <v>0</v>
      </c>
      <c r="AB142" s="524" t="n">
        <v>0</v>
      </c>
      <c r="AC142" s="102" t="n">
        <v>136.85</v>
      </c>
    </row>
    <row r="143" ht="18" customFormat="1" customHeight="1" s="58">
      <c r="A143" s="85" t="inlineStr">
        <is>
          <t>77.141.865-1</t>
        </is>
      </c>
      <c r="B143" s="85" t="n">
        <v>771418651</v>
      </c>
      <c r="C143" s="527" t="inlineStr">
        <is>
          <t>COMERCIAL JOHANNA  BOUTIQUE LIMITADA</t>
        </is>
      </c>
      <c r="D143" s="62" t="inlineStr">
        <is>
          <t>PARRAL</t>
        </is>
      </c>
      <c r="E143" s="63" t="inlineStr">
        <is>
          <t>ANIBAL PINTO 715 LOCAL 116</t>
        </is>
      </c>
      <c r="F143" s="62" t="n">
        <v>972771615</v>
      </c>
      <c r="G143" s="62" t="inlineStr">
        <is>
          <t>PATRICIO CUEVAS</t>
        </is>
      </c>
      <c r="H143" s="67" t="inlineStr">
        <is>
          <t>JOHANNALEIVA325@GMAIL.COM</t>
        </is>
      </c>
      <c r="I143" s="64" t="n"/>
      <c r="J143" s="62" t="inlineStr">
        <is>
          <t>JOHANNA LEIVA</t>
        </is>
      </c>
      <c r="K143" s="62" t="n"/>
      <c r="L143" s="62" t="n">
        <v>1</v>
      </c>
      <c r="M143" s="62" t="n"/>
      <c r="N143" s="62" t="inlineStr">
        <is>
          <t>TVP</t>
        </is>
      </c>
      <c r="O143" s="64" t="n"/>
      <c r="P143" s="62" t="n"/>
      <c r="Q143" s="525" t="inlineStr">
        <is>
          <t>CONTADO</t>
        </is>
      </c>
      <c r="R143" s="62" t="n"/>
      <c r="S143" s="62" t="n"/>
      <c r="T143" s="62" t="inlineStr">
        <is>
          <t>JOHANNA BOUTIQUE</t>
        </is>
      </c>
      <c r="U143" s="67" t="n"/>
      <c r="V143" s="67" t="n"/>
      <c r="W143" s="65" t="n"/>
      <c r="X143" s="89" t="n">
        <v>132</v>
      </c>
      <c r="Y143" s="66" t="n">
        <v>44</v>
      </c>
      <c r="Z143" s="66" t="n">
        <v>88</v>
      </c>
      <c r="AA143" s="93" t="n">
        <v>0.3333333333333333</v>
      </c>
      <c r="AB143" s="524" t="n">
        <v>3221680</v>
      </c>
      <c r="AC143" s="102" t="n">
        <v>284.05</v>
      </c>
    </row>
    <row r="144" ht="18" customFormat="1" customHeight="1" s="58">
      <c r="A144" s="85" t="inlineStr">
        <is>
          <t>77.247.714-7</t>
        </is>
      </c>
      <c r="B144" s="85" t="n">
        <v>772477147</v>
      </c>
      <c r="C144" s="527" t="inlineStr">
        <is>
          <t>ANGELES JEANS CONCEPCION SPA</t>
        </is>
      </c>
      <c r="D144" s="62" t="inlineStr">
        <is>
          <t>CONCEPCION</t>
        </is>
      </c>
      <c r="E144" s="63" t="inlineStr">
        <is>
          <t>FREIRE 740 LOCAL 35</t>
        </is>
      </c>
      <c r="F144" s="62" t="n">
        <v>941616891</v>
      </c>
      <c r="G144" s="62" t="inlineStr">
        <is>
          <t>PATRICIO CUEVAS</t>
        </is>
      </c>
      <c r="H144" s="67" t="inlineStr">
        <is>
          <t>FORCAELCAMILA@GMAIL.COM</t>
        </is>
      </c>
      <c r="I144" s="64" t="inlineStr">
        <is>
          <t>www.angelesjeans.cl</t>
        </is>
      </c>
      <c r="J144" s="62" t="inlineStr">
        <is>
          <t>CAMILA FORCAEL RIVAS</t>
        </is>
      </c>
      <c r="K144" s="62" t="inlineStr">
        <is>
          <t>DUEÑA</t>
        </is>
      </c>
      <c r="L144" s="62" t="n">
        <v>1</v>
      </c>
      <c r="M144" s="62" t="n"/>
      <c r="N144" s="62" t="inlineStr">
        <is>
          <t>CHEVALIER</t>
        </is>
      </c>
      <c r="O144" s="64" t="n"/>
      <c r="P144" s="62" t="n">
        <v>0.05</v>
      </c>
      <c r="Q144" s="525" t="inlineStr">
        <is>
          <t>CONTADO</t>
        </is>
      </c>
      <c r="R144" s="62" t="n"/>
      <c r="S144" s="62" t="n"/>
      <c r="T144" s="62" t="inlineStr">
        <is>
          <t>ANGELES JEANS</t>
        </is>
      </c>
      <c r="U144" s="67" t="n"/>
      <c r="V144" s="67" t="n"/>
      <c r="W144" s="65" t="n"/>
      <c r="X144" s="89" t="n">
        <v>0</v>
      </c>
      <c r="Y144" s="66" t="n">
        <v>0</v>
      </c>
      <c r="Z144" s="66" t="n">
        <v>0</v>
      </c>
      <c r="AA144" s="93" t="n">
        <v>0</v>
      </c>
      <c r="AB144" s="524" t="n">
        <v>0</v>
      </c>
      <c r="AC144" s="102" t="n">
        <v>0</v>
      </c>
    </row>
    <row r="145" ht="18" customFormat="1" customHeight="1" s="58">
      <c r="A145" s="85" t="inlineStr">
        <is>
          <t>76.405.849-6</t>
        </is>
      </c>
      <c r="B145" s="85" t="n">
        <v>764058496</v>
      </c>
      <c r="C145" s="527" t="inlineStr">
        <is>
          <t>COMERCIAL LE PETIT BOUTIQUE</t>
        </is>
      </c>
      <c r="D145" s="62" t="inlineStr">
        <is>
          <t>LA CALERA</t>
        </is>
      </c>
      <c r="E145" s="63" t="inlineStr">
        <is>
          <t>ARTURO PEREZ CANTO N° 519</t>
        </is>
      </c>
      <c r="F145" s="62" t="n">
        <v>991615738</v>
      </c>
      <c r="G145" s="62" t="inlineStr">
        <is>
          <t>PATRICIO CUEVAS</t>
        </is>
      </c>
      <c r="H145" s="67" t="inlineStr">
        <is>
          <t>MAGONZAL@GMAIL.COM</t>
        </is>
      </c>
      <c r="I145" s="64" t="n"/>
      <c r="J145" s="62" t="n"/>
      <c r="K145" s="62" t="n"/>
      <c r="L145" s="62" t="n">
        <v>3</v>
      </c>
      <c r="M145" s="62" t="n"/>
      <c r="N145" s="62" t="inlineStr">
        <is>
          <t>PROPIO</t>
        </is>
      </c>
      <c r="O145" s="64" t="n"/>
      <c r="P145" s="62" t="n"/>
      <c r="Q145" s="525" t="inlineStr">
        <is>
          <t>CONTRAFACTURA</t>
        </is>
      </c>
      <c r="R145" s="62" t="n"/>
      <c r="S145" s="62" t="n"/>
      <c r="T145" s="62" t="inlineStr">
        <is>
          <t>LE PETIT</t>
        </is>
      </c>
      <c r="U145" s="67" t="n"/>
      <c r="V145" s="67" t="n"/>
      <c r="W145" s="65" t="n"/>
      <c r="X145" s="89" t="n">
        <v>96</v>
      </c>
      <c r="Y145" s="66" t="n">
        <v>72</v>
      </c>
      <c r="Z145" s="66" t="n">
        <v>24</v>
      </c>
      <c r="AA145" s="93" t="n">
        <v>0.75</v>
      </c>
      <c r="AB145" s="524" t="n">
        <v>2393040</v>
      </c>
      <c r="AC145" s="102" t="n">
        <v>109.25</v>
      </c>
    </row>
    <row r="146" ht="18" customFormat="1" customHeight="1" s="58">
      <c r="A146" s="85" t="inlineStr">
        <is>
          <t>77.186.209-8</t>
        </is>
      </c>
      <c r="B146" s="85" t="n">
        <v>771862098</v>
      </c>
      <c r="C146" s="527" t="inlineStr">
        <is>
          <t>BOUTIQUE CATALINA VELIZ EIRL</t>
        </is>
      </c>
      <c r="D146" s="62" t="inlineStr">
        <is>
          <t>CURICO</t>
        </is>
      </c>
      <c r="E146" s="63" t="inlineStr">
        <is>
          <t>PARQUE ZAPALLAR LAS GRACIAS695</t>
        </is>
      </c>
      <c r="F146" s="62" t="n">
        <v>932295051</v>
      </c>
      <c r="G146" s="62" t="inlineStr">
        <is>
          <t>CARLOS CUEVAS</t>
        </is>
      </c>
      <c r="H146" s="67" t="n"/>
      <c r="I146" s="64" t="n"/>
      <c r="J146" s="62" t="n"/>
      <c r="K146" s="62" t="n"/>
      <c r="L146" s="62" t="n"/>
      <c r="M146" s="62" t="n"/>
      <c r="N146" s="62" t="n"/>
      <c r="O146" s="64" t="n"/>
      <c r="P146" s="62" t="n"/>
      <c r="Q146" s="525" t="inlineStr">
        <is>
          <t>CONTADO</t>
        </is>
      </c>
      <c r="R146" s="62" t="n"/>
      <c r="S146" s="62" t="n"/>
      <c r="T146" s="62" t="n"/>
      <c r="U146" s="67" t="n"/>
      <c r="V146" s="67" t="n"/>
      <c r="W146" s="65" t="n"/>
      <c r="X146" s="89" t="n">
        <v>0</v>
      </c>
      <c r="Y146" s="66" t="n">
        <v>0</v>
      </c>
      <c r="Z146" s="66" t="n">
        <v>0</v>
      </c>
      <c r="AA146" s="93" t="n">
        <v>0</v>
      </c>
      <c r="AB146" s="524" t="n">
        <v>0</v>
      </c>
      <c r="AC146" s="102" t="n">
        <v>0</v>
      </c>
    </row>
    <row r="147" ht="18" customFormat="1" customHeight="1" s="58">
      <c r="A147" s="85" t="inlineStr">
        <is>
          <t>13.095.768-4</t>
        </is>
      </c>
      <c r="B147" s="85" t="n">
        <v>130957684</v>
      </c>
      <c r="C147" s="527" t="inlineStr">
        <is>
          <t>PAOLA FUENTES FLORES</t>
        </is>
      </c>
      <c r="D147" s="62" t="inlineStr">
        <is>
          <t>RANCAGUA</t>
        </is>
      </c>
      <c r="E147" s="63" t="inlineStr">
        <is>
          <t>MONSEÑOR DIEGO DE MEDELLIN1539</t>
        </is>
      </c>
      <c r="F147" s="62" t="n">
        <v>982390866</v>
      </c>
      <c r="G147" s="62" t="inlineStr">
        <is>
          <t>CARLOS CUEVAS</t>
        </is>
      </c>
      <c r="H147" s="67" t="inlineStr">
        <is>
          <t>POLA.F@HOTMAIL.CL</t>
        </is>
      </c>
      <c r="I147" s="64" t="n"/>
      <c r="J147" s="62" t="n"/>
      <c r="K147" s="62" t="n"/>
      <c r="L147" s="62" t="n">
        <v>4</v>
      </c>
      <c r="M147" s="62" t="n"/>
      <c r="N147" s="62" t="inlineStr">
        <is>
          <t>STARKEN</t>
        </is>
      </c>
      <c r="O147" s="64" t="n"/>
      <c r="P147" s="62" t="n"/>
      <c r="Q147" s="525" t="inlineStr">
        <is>
          <t>CREDITO 3O Y 60</t>
        </is>
      </c>
      <c r="R147" s="62" t="n"/>
      <c r="S147" s="62" t="n"/>
      <c r="T147" s="62" t="n"/>
      <c r="U147" s="67" t="n"/>
      <c r="V147" s="67" t="n"/>
      <c r="W147" s="65" t="n"/>
      <c r="X147" s="89" t="n">
        <v>0</v>
      </c>
      <c r="Y147" s="66" t="n">
        <v>0</v>
      </c>
      <c r="Z147" s="66" t="n">
        <v>0</v>
      </c>
      <c r="AA147" s="93" t="n">
        <v>0</v>
      </c>
      <c r="AB147" s="524" t="n">
        <v>0</v>
      </c>
      <c r="AC147" s="102" t="n">
        <v>0</v>
      </c>
    </row>
    <row r="148" ht="18" customFormat="1" customHeight="1" s="58">
      <c r="A148" s="85" t="inlineStr">
        <is>
          <t>14.635.110-7</t>
        </is>
      </c>
      <c r="B148" s="85" t="n">
        <v>146351107</v>
      </c>
      <c r="C148" s="527" t="inlineStr">
        <is>
          <t>CAROLINA MIRANDA</t>
        </is>
      </c>
      <c r="D148" s="62" t="inlineStr">
        <is>
          <t>SANTA CRUZ</t>
        </is>
      </c>
      <c r="E148" s="63" t="inlineStr">
        <is>
          <t>RAFAEL CASANOVA 213 SANTA CRUZ</t>
        </is>
      </c>
      <c r="F148" s="62" t="n">
        <v>933851045</v>
      </c>
      <c r="G148" s="62" t="inlineStr">
        <is>
          <t>CARLOS CUEVAS</t>
        </is>
      </c>
      <c r="H148" s="67" t="inlineStr">
        <is>
          <t>CAROLINAMIRANDA09@HOTMAIL.COM</t>
        </is>
      </c>
      <c r="I148" s="64" t="n"/>
      <c r="J148" s="62" t="inlineStr">
        <is>
          <t>CAROLINA MIRANDA</t>
        </is>
      </c>
      <c r="K148" s="62" t="inlineStr">
        <is>
          <t>DUEÑA</t>
        </is>
      </c>
      <c r="L148" s="62" t="n">
        <v>1</v>
      </c>
      <c r="M148" s="62" t="n"/>
      <c r="N148" s="62" t="inlineStr">
        <is>
          <t>ANDIMAR</t>
        </is>
      </c>
      <c r="O148" s="64" t="n"/>
      <c r="P148" s="62" t="n"/>
      <c r="Q148" s="525" t="inlineStr">
        <is>
          <t>CONTADO</t>
        </is>
      </c>
      <c r="R148" s="62" t="n"/>
      <c r="S148" s="62" t="n"/>
      <c r="T148" s="62" t="n"/>
      <c r="U148" s="67" t="inlineStr">
        <is>
          <t>SANTA CRUZ</t>
        </is>
      </c>
      <c r="V148" s="67" t="n"/>
      <c r="W148" s="65" t="n"/>
      <c r="X148" s="89" t="n">
        <v>294</v>
      </c>
      <c r="Y148" s="66" t="n">
        <v>291</v>
      </c>
      <c r="Z148" s="66" t="n">
        <v>3</v>
      </c>
      <c r="AA148" s="93" t="n">
        <v>0.9897959183673469</v>
      </c>
      <c r="AB148" s="524" t="n">
        <v>7305060</v>
      </c>
      <c r="AC148" s="102" t="n">
        <v>193.2</v>
      </c>
    </row>
    <row r="149" ht="18" customFormat="1" customHeight="1" s="58">
      <c r="A149" s="85" t="inlineStr">
        <is>
          <t>77.125.068-8</t>
        </is>
      </c>
      <c r="B149" s="85" t="n">
        <v>771250688</v>
      </c>
      <c r="C149" s="527" t="inlineStr">
        <is>
          <t>BOUTIQUE DIVAZ</t>
        </is>
      </c>
      <c r="D149" s="62" t="inlineStr">
        <is>
          <t>LA LIGUA</t>
        </is>
      </c>
      <c r="E149" s="63" t="inlineStr">
        <is>
          <t>ESMERALDA  N° 427 LOCAL 45</t>
        </is>
      </c>
      <c r="F149" s="62" t="inlineStr">
        <is>
          <t>ACOMODAR NUMERO</t>
        </is>
      </c>
      <c r="G149" s="62" t="inlineStr">
        <is>
          <t>PATRICIO CUEVAS</t>
        </is>
      </c>
      <c r="H149" s="67" t="inlineStr">
        <is>
          <t>ayanca12@gmail.com</t>
        </is>
      </c>
      <c r="I149" s="64" t="n"/>
      <c r="J149" s="62" t="n"/>
      <c r="K149" s="62" t="n"/>
      <c r="L149" s="62" t="n">
        <v>4</v>
      </c>
      <c r="M149" s="62" t="n"/>
      <c r="N149" s="62" t="inlineStr">
        <is>
          <t>PULMANN</t>
        </is>
      </c>
      <c r="O149" s="64" t="n"/>
      <c r="P149" s="62" t="n"/>
      <c r="Q149" s="525" t="inlineStr">
        <is>
          <t>CREDITO 30 Y 60</t>
        </is>
      </c>
      <c r="R149" s="62" t="n"/>
      <c r="S149" s="62" t="n"/>
      <c r="T149" s="62" t="n"/>
      <c r="U149" s="67" t="n"/>
      <c r="V149" s="67" t="n"/>
      <c r="W149" s="65" t="n"/>
      <c r="X149" s="89" t="n">
        <v>303</v>
      </c>
      <c r="Y149" s="66" t="n">
        <v>194</v>
      </c>
      <c r="Z149" s="66" t="n">
        <v>109</v>
      </c>
      <c r="AA149" s="93" t="n">
        <v>0.6402640264026402</v>
      </c>
      <c r="AB149" s="524" t="n">
        <v>7512970</v>
      </c>
      <c r="AC149" s="102" t="n">
        <v>353.05</v>
      </c>
    </row>
    <row r="150" ht="18" customFormat="1" customHeight="1" s="58">
      <c r="A150" s="85" t="inlineStr">
        <is>
          <t>77.730.780-0</t>
        </is>
      </c>
      <c r="B150" s="85" t="n">
        <v>777307800</v>
      </c>
      <c r="C150" s="527" t="inlineStr">
        <is>
          <t>MANUF E IMPORTADORA TITANIUM LTDA</t>
        </is>
      </c>
      <c r="D150" s="62" t="inlineStr">
        <is>
          <t>SANTIAGO</t>
        </is>
      </c>
      <c r="E150" s="63" t="inlineStr">
        <is>
          <t>AV . PRESIDENTE KENNEDY 5600</t>
        </is>
      </c>
      <c r="F150" s="62" t="n"/>
      <c r="G150" s="62" t="inlineStr">
        <is>
          <t>RICHARD CUEVAS</t>
        </is>
      </c>
      <c r="H150" s="67" t="n"/>
      <c r="I150" s="64" t="n"/>
      <c r="J150" s="62" t="n"/>
      <c r="K150" s="62" t="n"/>
      <c r="L150" s="62" t="n">
        <v>1</v>
      </c>
      <c r="M150" s="62" t="n"/>
      <c r="N150" s="62" t="inlineStr">
        <is>
          <t>PROPIO</t>
        </is>
      </c>
      <c r="O150" s="64" t="n"/>
      <c r="P150" s="62" t="n"/>
      <c r="Q150" s="525" t="inlineStr">
        <is>
          <t>CONTADO</t>
        </is>
      </c>
      <c r="R150" s="62" t="n"/>
      <c r="S150" s="62" t="n"/>
      <c r="T150" s="62" t="n"/>
      <c r="U150" s="67" t="n"/>
      <c r="V150" s="67" t="n"/>
      <c r="W150" s="65" t="n"/>
      <c r="X150" s="89" t="n">
        <v>0</v>
      </c>
      <c r="Y150" s="66" t="n">
        <v>0</v>
      </c>
      <c r="Z150" s="66" t="n">
        <v>0</v>
      </c>
      <c r="AA150" s="93" t="n">
        <v>0</v>
      </c>
      <c r="AB150" s="524" t="n">
        <v>0</v>
      </c>
      <c r="AC150" s="102" t="n">
        <v>0</v>
      </c>
    </row>
    <row r="151" ht="18" customFormat="1" customHeight="1" s="58">
      <c r="A151" s="85" t="inlineStr">
        <is>
          <t>81.201.000-K</t>
        </is>
      </c>
      <c r="B151" s="85" t="inlineStr">
        <is>
          <t>81201000K</t>
        </is>
      </c>
      <c r="C151" s="527" t="inlineStr">
        <is>
          <t>CENCOSUD (PARIS-CL)</t>
        </is>
      </c>
      <c r="D151" s="62" t="inlineStr">
        <is>
          <t>SANTIAGO</t>
        </is>
      </c>
      <c r="E151" s="63" t="inlineStr">
        <is>
          <t>AV. KENNEDY 9001 PISO 5</t>
        </is>
      </c>
      <c r="F151" s="62" t="n"/>
      <c r="G151" s="62" t="inlineStr">
        <is>
          <t>RICHARD CUEVAS</t>
        </is>
      </c>
      <c r="H151" s="67" t="n"/>
      <c r="I151" s="64" t="n"/>
      <c r="J151" s="62" t="n"/>
      <c r="K151" s="62" t="n"/>
      <c r="L151" s="62" t="n"/>
      <c r="M151" s="62" t="n"/>
      <c r="N151" s="62" t="n"/>
      <c r="O151" s="64" t="n"/>
      <c r="P151" s="62" t="n"/>
      <c r="Q151" s="525" t="inlineStr">
        <is>
          <t>CONTADO</t>
        </is>
      </c>
      <c r="R151" s="62" t="n"/>
      <c r="S151" s="62" t="n"/>
      <c r="T151" s="62" t="n"/>
      <c r="U151" s="67" t="n"/>
      <c r="V151" s="67" t="n"/>
      <c r="W151" s="65" t="n"/>
      <c r="X151" s="89" t="n">
        <v>0</v>
      </c>
      <c r="Y151" s="66" t="n">
        <v>0</v>
      </c>
      <c r="Z151" s="66" t="n">
        <v>0</v>
      </c>
      <c r="AA151" s="93" t="n">
        <v>0</v>
      </c>
      <c r="AB151" s="524" t="n">
        <v>0</v>
      </c>
      <c r="AC151" s="102" t="n">
        <v>0</v>
      </c>
    </row>
    <row r="152" ht="18" customFormat="1" customHeight="1" s="58">
      <c r="A152" s="85" t="inlineStr">
        <is>
          <t>76.029.365-2</t>
        </is>
      </c>
      <c r="B152" s="85" t="n">
        <v>760293652</v>
      </c>
      <c r="C152" s="527" t="inlineStr">
        <is>
          <t>COMPRA Y VENTA DE JEANS Y ACCESORIOS DIVAS LTDA</t>
        </is>
      </c>
      <c r="D152" s="62" t="inlineStr">
        <is>
          <t>CURICO</t>
        </is>
      </c>
      <c r="E152" s="63" t="inlineStr">
        <is>
          <t>YUNGAY 746</t>
        </is>
      </c>
      <c r="F152" s="62" t="n">
        <v>956182397</v>
      </c>
      <c r="G152" s="62" t="inlineStr">
        <is>
          <t>RICHARD CUEVAS</t>
        </is>
      </c>
      <c r="H152" s="67" t="inlineStr">
        <is>
          <t>SANDRYANTONIETA@GAMIL.COM</t>
        </is>
      </c>
      <c r="I152" s="64" t="n"/>
      <c r="J152" s="62" t="n"/>
      <c r="K152" s="62" t="n"/>
      <c r="L152" s="62" t="n">
        <v>3</v>
      </c>
      <c r="M152" s="62" t="n"/>
      <c r="N152" s="62" t="inlineStr">
        <is>
          <t>TURBUS</t>
        </is>
      </c>
      <c r="O152" s="64" t="n"/>
      <c r="P152" s="62" t="n"/>
      <c r="Q152" s="525" t="inlineStr">
        <is>
          <t>CONTADO</t>
        </is>
      </c>
      <c r="R152" s="62" t="n"/>
      <c r="S152" s="62" t="n"/>
      <c r="T152" s="62" t="inlineStr">
        <is>
          <t>DIVAS</t>
        </is>
      </c>
      <c r="U152" s="67" t="n"/>
      <c r="V152" s="67" t="n"/>
      <c r="W152" s="65" t="n"/>
      <c r="X152" s="89" t="n">
        <v>0</v>
      </c>
      <c r="Y152" s="66" t="n">
        <v>0</v>
      </c>
      <c r="Z152" s="66" t="n">
        <v>0</v>
      </c>
      <c r="AA152" s="93" t="n">
        <v>0</v>
      </c>
      <c r="AB152" s="524" t="n">
        <v>0</v>
      </c>
      <c r="AC152" s="102" t="n">
        <v>0</v>
      </c>
    </row>
    <row r="153" ht="18" customFormat="1" customHeight="1" s="58">
      <c r="A153" s="85" t="inlineStr">
        <is>
          <t>10.561.305-9</t>
        </is>
      </c>
      <c r="B153" s="85" t="n">
        <v>105613059</v>
      </c>
      <c r="C153" s="527" t="inlineStr">
        <is>
          <t>MARISOL DURAN NAVARRO</t>
        </is>
      </c>
      <c r="D153" s="62" t="inlineStr">
        <is>
          <t>MELIPILLA</t>
        </is>
      </c>
      <c r="E153" s="63" t="inlineStr">
        <is>
          <t>SERRANO 533-A</t>
        </is>
      </c>
      <c r="F153" s="62" t="n">
        <v>994676911</v>
      </c>
      <c r="G153" s="62" t="inlineStr">
        <is>
          <t>CARLOS CUEVAS</t>
        </is>
      </c>
      <c r="H153" s="67" t="inlineStr">
        <is>
          <t>MARISOL_DURAN_N@HOTMAIL.COM</t>
        </is>
      </c>
      <c r="I153" s="64" t="n"/>
      <c r="J153" s="62" t="n"/>
      <c r="K153" s="62" t="n"/>
      <c r="L153" s="62" t="n">
        <v>1</v>
      </c>
      <c r="M153" s="62" t="n"/>
      <c r="N153" s="62" t="inlineStr">
        <is>
          <t>LA GAVIOTA</t>
        </is>
      </c>
      <c r="O153" s="64" t="n"/>
      <c r="P153" s="75" t="n">
        <v>0.05</v>
      </c>
      <c r="Q153" s="525" t="inlineStr">
        <is>
          <t>CONTADO</t>
        </is>
      </c>
      <c r="R153" s="62" t="n"/>
      <c r="S153" s="62" t="n"/>
      <c r="T153" s="62" t="n"/>
      <c r="U153" s="67" t="n"/>
      <c r="V153" s="67" t="n"/>
      <c r="W153" s="65" t="n"/>
      <c r="X153" s="89" t="n">
        <v>0</v>
      </c>
      <c r="Y153" s="66" t="n">
        <v>0</v>
      </c>
      <c r="Z153" s="66" t="n">
        <v>0</v>
      </c>
      <c r="AA153" s="93" t="n">
        <v>0</v>
      </c>
      <c r="AB153" s="524" t="n">
        <v>0</v>
      </c>
      <c r="AC153" s="102" t="n">
        <v>35.65</v>
      </c>
    </row>
    <row r="154" ht="18" customFormat="1" customHeight="1" s="58">
      <c r="A154" s="85" t="inlineStr">
        <is>
          <t>76.899.437-4</t>
        </is>
      </c>
      <c r="B154" s="85" t="n">
        <v>768994374</v>
      </c>
      <c r="C154" s="527" t="inlineStr">
        <is>
          <t>COMERCIAL CALBUMAR LIMITADA</t>
        </is>
      </c>
      <c r="D154" s="62" t="inlineStr">
        <is>
          <t>CALBUCO</t>
        </is>
      </c>
      <c r="E154" s="63" t="inlineStr">
        <is>
          <t>FEDERICO ERRAZURIZ 221</t>
        </is>
      </c>
      <c r="F154" s="62" t="n">
        <v>953729221</v>
      </c>
      <c r="G154" s="62" t="inlineStr">
        <is>
          <t>PATRICIO CUEVAS</t>
        </is>
      </c>
      <c r="H154" s="67" t="inlineStr">
        <is>
          <t>IGNACIO.RIVAS@DIMARSA.CL</t>
        </is>
      </c>
      <c r="I154" s="64" t="n"/>
      <c r="J154" s="62" t="n"/>
      <c r="K154" s="62" t="n"/>
      <c r="L154" s="62" t="n">
        <v>2</v>
      </c>
      <c r="M154" s="62" t="n"/>
      <c r="N154" s="62" t="inlineStr">
        <is>
          <t>SANCHEZ</t>
        </is>
      </c>
      <c r="O154" s="64" t="n"/>
      <c r="P154" s="62" t="n"/>
      <c r="Q154" s="525" t="inlineStr">
        <is>
          <t>CREDITO 60 DIAS</t>
        </is>
      </c>
      <c r="R154" s="62" t="n"/>
      <c r="S154" s="62" t="n"/>
      <c r="T154" s="62" t="inlineStr">
        <is>
          <t>DIMARSA</t>
        </is>
      </c>
      <c r="U154" s="67" t="inlineStr">
        <is>
          <t>CALBUCO</t>
        </is>
      </c>
      <c r="V154" s="67" t="n"/>
      <c r="W154" s="65" t="n"/>
      <c r="X154" s="89" t="n">
        <v>0</v>
      </c>
      <c r="Y154" s="66" t="n">
        <v>0</v>
      </c>
      <c r="Z154" s="66" t="n">
        <v>0</v>
      </c>
      <c r="AA154" s="93" t="n">
        <v>0</v>
      </c>
      <c r="AB154" s="524" t="n">
        <v>0</v>
      </c>
      <c r="AC154" s="102" t="n">
        <v>0</v>
      </c>
    </row>
    <row r="155" ht="18" customFormat="1" customHeight="1" s="58">
      <c r="A155" s="85" t="inlineStr">
        <is>
          <t>76.640.080-9</t>
        </is>
      </c>
      <c r="B155" s="85" t="n">
        <v>766400809</v>
      </c>
      <c r="C155" s="527" t="inlineStr">
        <is>
          <t>MULTITIENDAS DI AYSEN</t>
        </is>
      </c>
      <c r="D155" s="62" t="inlineStr">
        <is>
          <t>AYSEN</t>
        </is>
      </c>
      <c r="E155" s="63" t="inlineStr">
        <is>
          <t>TENIENTE MERINO 945 ESQ.CAUPOLICAN</t>
        </is>
      </c>
      <c r="F155" s="62" t="n">
        <v>953729221</v>
      </c>
      <c r="G155" s="62" t="inlineStr">
        <is>
          <t>PATRICIO CUEVAS</t>
        </is>
      </c>
      <c r="H155" s="67" t="inlineStr">
        <is>
          <t>IGNACIO.RIVAS@DIMARSA.CL</t>
        </is>
      </c>
      <c r="I155" s="64" t="n"/>
      <c r="J155" s="62" t="n"/>
      <c r="K155" s="62" t="n"/>
      <c r="L155" s="62" t="n">
        <v>2</v>
      </c>
      <c r="M155" s="62" t="n"/>
      <c r="N155" s="62" t="inlineStr">
        <is>
          <t>SANCHEZ</t>
        </is>
      </c>
      <c r="O155" s="64" t="n"/>
      <c r="P155" s="62" t="n"/>
      <c r="Q155" s="525" t="inlineStr">
        <is>
          <t>CREDITO 60 DIAS</t>
        </is>
      </c>
      <c r="R155" s="62" t="n"/>
      <c r="S155" s="62" t="n"/>
      <c r="T155" s="62" t="inlineStr">
        <is>
          <t>DIMARSA</t>
        </is>
      </c>
      <c r="U155" s="67" t="inlineStr">
        <is>
          <t>AYSEN</t>
        </is>
      </c>
      <c r="V155" s="67" t="n"/>
      <c r="W155" s="65" t="n"/>
      <c r="X155" s="89" t="n">
        <v>0</v>
      </c>
      <c r="Y155" s="66" t="n">
        <v>0</v>
      </c>
      <c r="Z155" s="66" t="n">
        <v>0</v>
      </c>
      <c r="AA155" s="93" t="n">
        <v>0</v>
      </c>
      <c r="AB155" s="524" t="n">
        <v>0</v>
      </c>
      <c r="AC155" s="102" t="n">
        <v>0</v>
      </c>
    </row>
    <row r="156" ht="18" customFormat="1" customHeight="1" s="58">
      <c r="A156" s="85" t="inlineStr">
        <is>
          <t>77.326.810-K</t>
        </is>
      </c>
      <c r="B156" s="85" t="inlineStr">
        <is>
          <t>77326810K</t>
        </is>
      </c>
      <c r="C156" s="527" t="inlineStr">
        <is>
          <t>GONART MODAS LTDA</t>
        </is>
      </c>
      <c r="D156" s="62" t="inlineStr">
        <is>
          <t>OVALLE</t>
        </is>
      </c>
      <c r="E156" s="63" t="inlineStr">
        <is>
          <t>BENAVENTE 75</t>
        </is>
      </c>
      <c r="F156" s="62" t="n">
        <v>966752904</v>
      </c>
      <c r="G156" s="62" t="inlineStr">
        <is>
          <t>HECTOR CAFFIERO</t>
        </is>
      </c>
      <c r="H156" s="67" t="inlineStr">
        <is>
          <t>gonartmodas@gmail.com</t>
        </is>
      </c>
      <c r="I156" s="64" t="n"/>
      <c r="J156" s="62" t="inlineStr">
        <is>
          <t>SRA. MARIA E BORIC</t>
        </is>
      </c>
      <c r="K156" s="62" t="n"/>
      <c r="L156" s="62" t="n">
        <v>4</v>
      </c>
      <c r="M156" s="62" t="n"/>
      <c r="N156" s="62" t="inlineStr">
        <is>
          <t>CHILE LINDO</t>
        </is>
      </c>
      <c r="O156" s="64" t="n"/>
      <c r="P156" s="62" t="n"/>
      <c r="Q156" s="525" t="inlineStr">
        <is>
          <t>CREDITO 30 Y 60 DIAS</t>
        </is>
      </c>
      <c r="R156" s="62" t="n"/>
      <c r="S156" s="62" t="inlineStr">
        <is>
          <t>MULTITIENDA</t>
        </is>
      </c>
      <c r="T156" s="62" t="inlineStr">
        <is>
          <t>GONART MODAS</t>
        </is>
      </c>
      <c r="U156" s="67" t="inlineStr">
        <is>
          <t>OVALLE</t>
        </is>
      </c>
      <c r="V156" s="67" t="n"/>
      <c r="W156" s="65" t="n"/>
      <c r="X156" s="89" t="n">
        <v>83</v>
      </c>
      <c r="Y156" s="66" t="n">
        <v>69</v>
      </c>
      <c r="Z156" s="66" t="n">
        <v>14</v>
      </c>
      <c r="AA156" s="93" t="n">
        <v>0.8313253012048193</v>
      </c>
      <c r="AB156" s="524" t="n">
        <v>2050170</v>
      </c>
      <c r="AC156" s="102" t="n">
        <v>115</v>
      </c>
    </row>
    <row r="157" ht="18" customFormat="1" customHeight="1" s="58">
      <c r="A157" s="85" t="inlineStr">
        <is>
          <t>77.091.357-8</t>
        </is>
      </c>
      <c r="B157" s="85" t="n">
        <v>770913578</v>
      </c>
      <c r="C157" s="527" t="inlineStr">
        <is>
          <t>EMILIA MARÍA PALMA VILCHES</t>
        </is>
      </c>
      <c r="D157" s="62" t="inlineStr">
        <is>
          <t>VII REGION</t>
        </is>
      </c>
      <c r="E157" s="63" t="inlineStr">
        <is>
          <t>ARTURO PRAT 2545 SAN JAVIER</t>
        </is>
      </c>
      <c r="F157" s="62" t="n">
        <v>56999573726</v>
      </c>
      <c r="G157" s="62" t="n"/>
      <c r="H157" s="67" t="inlineStr">
        <is>
          <t>mili.palma@gmail.com</t>
        </is>
      </c>
      <c r="I157" s="64" t="n"/>
      <c r="J157" s="62" t="n"/>
      <c r="K157" s="62" t="n"/>
      <c r="L157" s="62" t="n">
        <v>1</v>
      </c>
      <c r="M157" s="62" t="n"/>
      <c r="N157" s="62" t="inlineStr">
        <is>
          <t>GEMITA</t>
        </is>
      </c>
      <c r="O157" s="64" t="n"/>
      <c r="P157" s="62" t="n"/>
      <c r="Q157" s="525" t="inlineStr">
        <is>
          <t>CONTADO</t>
        </is>
      </c>
      <c r="R157" s="62" t="n"/>
      <c r="S157" s="62" t="n"/>
      <c r="T157" s="62" t="inlineStr">
        <is>
          <t>EMILIA SPA</t>
        </is>
      </c>
      <c r="U157" s="67" t="n"/>
      <c r="V157" s="67" t="n"/>
      <c r="W157" s="65" t="n"/>
      <c r="X157" s="89" t="n">
        <v>0</v>
      </c>
      <c r="Y157" s="66" t="n">
        <v>0</v>
      </c>
      <c r="Z157" s="66" t="n">
        <v>0</v>
      </c>
      <c r="AA157" s="93" t="n">
        <v>0</v>
      </c>
      <c r="AB157" s="524" t="n">
        <v>0</v>
      </c>
      <c r="AC157" s="102" t="n">
        <v>100.05</v>
      </c>
    </row>
    <row r="158" ht="18" customFormat="1" customHeight="1" s="58">
      <c r="A158" s="85" t="inlineStr">
        <is>
          <t>76.975.824-0</t>
        </is>
      </c>
      <c r="B158" s="85" t="n">
        <v>769758240</v>
      </c>
      <c r="C158" s="527" t="inlineStr">
        <is>
          <t>INVERSIONES ARMONI LTDA</t>
        </is>
      </c>
      <c r="D158" s="62" t="inlineStr">
        <is>
          <t>CAÑETE</t>
        </is>
      </c>
      <c r="E158" s="63" t="inlineStr">
        <is>
          <t>SAAVEDRA N°419</t>
        </is>
      </c>
      <c r="F158" s="62" t="n"/>
      <c r="G158" s="62" t="inlineStr">
        <is>
          <t>PATRICIO CUEVAS</t>
        </is>
      </c>
      <c r="H158" s="67" t="inlineStr">
        <is>
          <t>psanchez@armonie.cl</t>
        </is>
      </c>
      <c r="I158" s="64" t="n"/>
      <c r="J158" s="62" t="n"/>
      <c r="K158" s="62" t="n"/>
      <c r="L158" s="62" t="n"/>
      <c r="M158" s="62" t="n"/>
      <c r="N158" s="62" t="inlineStr">
        <is>
          <t>MENA</t>
        </is>
      </c>
      <c r="O158" s="64" t="n"/>
      <c r="P158" s="62" t="n"/>
      <c r="Q158" s="525" t="inlineStr">
        <is>
          <t>CREDITO 30 Y 60</t>
        </is>
      </c>
      <c r="R158" s="62" t="n"/>
      <c r="S158" s="62" t="inlineStr">
        <is>
          <t>GRANDES TIENDAS</t>
        </is>
      </c>
      <c r="T158" s="62" t="n"/>
      <c r="U158" s="67" t="n"/>
      <c r="V158" s="67" t="n"/>
      <c r="W158" s="65" t="n"/>
      <c r="X158" s="89" t="n">
        <v>50</v>
      </c>
      <c r="Y158" s="66" t="n">
        <v>47</v>
      </c>
      <c r="Z158" s="66" t="n">
        <v>3</v>
      </c>
      <c r="AA158" s="93" t="n">
        <v>0.9399999999999999</v>
      </c>
      <c r="AB158" s="524" t="n">
        <v>1261500</v>
      </c>
      <c r="AC158" s="102" t="n">
        <v>215.05</v>
      </c>
    </row>
    <row r="159" ht="18" customFormat="1" customHeight="1" s="58">
      <c r="A159" s="85" t="inlineStr">
        <is>
          <t>76.038.181-0</t>
        </is>
      </c>
      <c r="B159" s="85" t="n">
        <v>760381810</v>
      </c>
      <c r="C159" s="527" t="inlineStr">
        <is>
          <t>SOCIEDAD COMERCIAL ARS LTDA.</t>
        </is>
      </c>
      <c r="D159" s="62" t="inlineStr">
        <is>
          <t>YUNGAY</t>
        </is>
      </c>
      <c r="E159" s="63" t="inlineStr">
        <is>
          <t>ANGAMOS N° 122</t>
        </is>
      </c>
      <c r="F159" s="62" t="inlineStr">
        <is>
          <t>42 268 02 63</t>
        </is>
      </c>
      <c r="G159" s="62" t="inlineStr">
        <is>
          <t>JORGE CUEVAS</t>
        </is>
      </c>
      <c r="H159" s="67" t="inlineStr">
        <is>
          <t>tiendasbyn@gmail.com</t>
        </is>
      </c>
      <c r="I159" s="64" t="n"/>
      <c r="J159" s="62" t="n"/>
      <c r="K159" s="62" t="n"/>
      <c r="L159" s="62" t="n"/>
      <c r="M159" s="62" t="n"/>
      <c r="N159" s="62" t="n"/>
      <c r="O159" s="64" t="n"/>
      <c r="P159" s="62" t="n"/>
      <c r="Q159" s="525" t="n"/>
      <c r="R159" s="62" t="n"/>
      <c r="S159" s="62" t="inlineStr">
        <is>
          <t>GRANDES TIENDAS</t>
        </is>
      </c>
      <c r="T159" s="62" t="inlineStr">
        <is>
          <t>BLANCO Y NEGRO</t>
        </is>
      </c>
      <c r="U159" s="67" t="n"/>
      <c r="V159" s="67" t="n"/>
      <c r="W159" s="65" t="n"/>
      <c r="X159" s="89" t="n">
        <v>0</v>
      </c>
      <c r="Y159" s="66" t="n">
        <v>0</v>
      </c>
      <c r="Z159" s="66" t="n">
        <v>0</v>
      </c>
      <c r="AA159" s="93" t="n">
        <v>0</v>
      </c>
      <c r="AB159" s="524" t="n">
        <v>0</v>
      </c>
      <c r="AC159" s="102" t="n">
        <v>72.44999999999999</v>
      </c>
    </row>
    <row r="160" ht="18" customFormat="1" customHeight="1" s="58">
      <c r="A160" s="85" t="inlineStr">
        <is>
          <t>76.824.379-4</t>
        </is>
      </c>
      <c r="B160" s="85" t="n">
        <v>768243794</v>
      </c>
      <c r="C160" s="527" t="inlineStr">
        <is>
          <t>BOUTIQUE LA HERRADURA LIMITADA</t>
        </is>
      </c>
      <c r="D160" s="62" t="inlineStr">
        <is>
          <t>OSORNO</t>
        </is>
      </c>
      <c r="E160" s="63" t="inlineStr">
        <is>
          <t>COCHRANE 651 L COMERCIAL 102</t>
        </is>
      </c>
      <c r="F160" s="62" t="n">
        <v>65733720</v>
      </c>
      <c r="G160" s="62" t="inlineStr">
        <is>
          <t>JORGE CUEVAS</t>
        </is>
      </c>
      <c r="H160" s="67" t="inlineStr">
        <is>
          <t>MAURICIODONOSOMONTOYA@HOTMAIL.</t>
        </is>
      </c>
      <c r="I160" s="64" t="n"/>
      <c r="J160" s="62" t="n"/>
      <c r="K160" s="62" t="n"/>
      <c r="L160" s="62" t="n"/>
      <c r="M160" s="62" t="n"/>
      <c r="N160" s="62" t="n"/>
      <c r="O160" s="64" t="n"/>
      <c r="P160" s="62" t="n"/>
      <c r="Q160" s="525" t="n"/>
      <c r="R160" s="62" t="n"/>
      <c r="S160" s="62" t="n"/>
      <c r="T160" s="62" t="n"/>
      <c r="U160" s="67" t="n"/>
      <c r="V160" s="67" t="n"/>
      <c r="W160" s="65" t="n"/>
      <c r="X160" s="89" t="n">
        <v>529</v>
      </c>
      <c r="Y160" s="66" t="n">
        <v>426</v>
      </c>
      <c r="Z160" s="66" t="n">
        <v>103</v>
      </c>
      <c r="AA160" s="93" t="n">
        <v>0.8052930056710775</v>
      </c>
      <c r="AB160" s="524" t="n">
        <v>13200710</v>
      </c>
      <c r="AC160" s="102" t="n">
        <v>733.6999999999999</v>
      </c>
    </row>
    <row r="161" ht="18" customFormat="1" customHeight="1" s="58">
      <c r="A161" s="85" t="inlineStr">
        <is>
          <t>76.009.490-0</t>
        </is>
      </c>
      <c r="B161" s="85" t="n">
        <v>760094900</v>
      </c>
      <c r="C161" s="527" t="inlineStr">
        <is>
          <t>COMERCIAL DIANCU LTDA.</t>
        </is>
      </c>
      <c r="D161" s="62" t="inlineStr">
        <is>
          <t>ANCUD</t>
        </is>
      </c>
      <c r="E161" s="63" t="inlineStr">
        <is>
          <t>PUDETO 278</t>
        </is>
      </c>
      <c r="F161" s="62" t="n">
        <v>953729221</v>
      </c>
      <c r="G161" s="62" t="inlineStr">
        <is>
          <t>PATRICIO CUEVAS</t>
        </is>
      </c>
      <c r="H161" s="67" t="inlineStr">
        <is>
          <t>yenny.matamala@dimarsa.cl</t>
        </is>
      </c>
      <c r="I161" s="64" t="n"/>
      <c r="J161" s="62" t="n"/>
      <c r="K161" s="62" t="n"/>
      <c r="L161" s="62" t="n"/>
      <c r="M161" s="62" t="n"/>
      <c r="N161" s="62" t="inlineStr">
        <is>
          <t>TRANSPORTES SANCHEZ</t>
        </is>
      </c>
      <c r="O161" s="64" t="n"/>
      <c r="P161" s="62" t="n"/>
      <c r="Q161" s="525" t="n"/>
      <c r="R161" s="62" t="n"/>
      <c r="S161" s="62" t="n"/>
      <c r="T161" s="62" t="n"/>
      <c r="U161" s="67" t="n"/>
      <c r="V161" s="67" t="n"/>
      <c r="W161" s="65" t="n"/>
      <c r="X161" s="89" t="n">
        <v>0</v>
      </c>
      <c r="Y161" s="66" t="n">
        <v>0</v>
      </c>
      <c r="Z161" s="66" t="n">
        <v>0</v>
      </c>
      <c r="AA161" s="93" t="n">
        <v>0</v>
      </c>
      <c r="AB161" s="524" t="n">
        <v>0</v>
      </c>
      <c r="AC161" s="102" t="n">
        <v>0</v>
      </c>
    </row>
    <row r="162" ht="18" customFormat="1" customHeight="1" s="58">
      <c r="A162" s="85" t="inlineStr">
        <is>
          <t>80.856.900-0</t>
        </is>
      </c>
      <c r="B162" s="85" t="n">
        <v>808569000</v>
      </c>
      <c r="C162" s="527" t="inlineStr">
        <is>
          <t>SOC.COM.E INMOB. SANTOLAYA HNOS LTDA.</t>
        </is>
      </c>
      <c r="D162" s="62" t="inlineStr">
        <is>
          <t>ANTOFAGASTA</t>
        </is>
      </c>
      <c r="E162" s="63" t="inlineStr">
        <is>
          <t>A.PRAT 585</t>
        </is>
      </c>
      <c r="F162" s="62" t="inlineStr">
        <is>
          <t>8-5277040</t>
        </is>
      </c>
      <c r="G162" s="62" t="inlineStr">
        <is>
          <t>HECTOR CAFFIERO</t>
        </is>
      </c>
      <c r="H162" s="67" t="inlineStr">
        <is>
          <t>casacastilla@vtr.net</t>
        </is>
      </c>
      <c r="I162" s="64" t="n"/>
      <c r="J162" s="62" t="n"/>
      <c r="K162" s="62" t="n"/>
      <c r="L162" s="62" t="n"/>
      <c r="M162" s="62" t="n"/>
      <c r="N162" s="62" t="inlineStr">
        <is>
          <t>PULLMAN CARGO</t>
        </is>
      </c>
      <c r="O162" s="64" t="n"/>
      <c r="P162" s="62" t="n"/>
      <c r="Q162" s="525" t="n"/>
      <c r="R162" s="62" t="n"/>
      <c r="S162" s="62" t="n"/>
      <c r="T162" s="62" t="n"/>
      <c r="U162" s="67" t="n"/>
      <c r="V162" s="67" t="n"/>
      <c r="W162" s="65" t="n"/>
      <c r="X162" s="89" t="n">
        <v>112</v>
      </c>
      <c r="Y162" s="66" t="n">
        <v>79</v>
      </c>
      <c r="Z162" s="66" t="n">
        <v>33</v>
      </c>
      <c r="AA162" s="93" t="n">
        <v>0.7053571428571429</v>
      </c>
      <c r="AB162" s="524" t="n">
        <v>2798880</v>
      </c>
      <c r="AC162" s="102" t="n">
        <v>188.6</v>
      </c>
    </row>
    <row r="163" ht="18" customFormat="1" customHeight="1" s="58">
      <c r="A163" s="85" t="inlineStr">
        <is>
          <t>12.213.725-2</t>
        </is>
      </c>
      <c r="B163" s="85" t="n">
        <v>122137252</v>
      </c>
      <c r="C163" s="527" t="inlineStr">
        <is>
          <t>JENNY RAMIREZ MORENO</t>
        </is>
      </c>
      <c r="D163" s="62" t="inlineStr">
        <is>
          <t>ANTOFAGASTA</t>
        </is>
      </c>
      <c r="E163" s="63" t="inlineStr">
        <is>
          <t>LAS GARDENIAS 1394 VILLA FLORI</t>
        </is>
      </c>
      <c r="F163" s="62" t="n">
        <v>993366440</v>
      </c>
      <c r="G163" s="62" t="inlineStr">
        <is>
          <t>HECTOR CAFFIERO</t>
        </is>
      </c>
      <c r="H163" s="67" t="inlineStr">
        <is>
          <t>JEPAT72@HOTMAIL.COM</t>
        </is>
      </c>
      <c r="I163" s="64" t="n"/>
      <c r="J163" s="62" t="n"/>
      <c r="K163" s="62" t="n"/>
      <c r="L163" s="62" t="n"/>
      <c r="M163" s="62" t="n"/>
      <c r="N163" s="62" t="inlineStr">
        <is>
          <t>TURBUS</t>
        </is>
      </c>
      <c r="O163" s="64" t="n"/>
      <c r="P163" s="62" t="n"/>
      <c r="Q163" s="525" t="n"/>
      <c r="R163" s="62" t="n"/>
      <c r="S163" s="62" t="n"/>
      <c r="T163" s="62" t="n"/>
      <c r="U163" s="67" t="n"/>
      <c r="V163" s="67" t="n"/>
      <c r="W163" s="65" t="n"/>
      <c r="X163" s="89" t="n">
        <v>0</v>
      </c>
      <c r="Y163" s="66" t="n">
        <v>0</v>
      </c>
      <c r="Z163" s="66" t="n">
        <v>0</v>
      </c>
      <c r="AA163" s="93" t="n">
        <v>0</v>
      </c>
      <c r="AB163" s="524" t="n">
        <v>0</v>
      </c>
      <c r="AC163" s="102" t="n">
        <v>36.8</v>
      </c>
    </row>
    <row r="164" ht="18" customFormat="1" customHeight="1" s="58">
      <c r="A164" s="85" t="inlineStr">
        <is>
          <t>14.557.734-9</t>
        </is>
      </c>
      <c r="B164" s="85" t="n">
        <v>145577349</v>
      </c>
      <c r="C164" s="527" t="inlineStr">
        <is>
          <t>PATRICIA SALAZAR MUÑOZ</t>
        </is>
      </c>
      <c r="D164" s="62" t="inlineStr">
        <is>
          <t>ANTOFAGASTA</t>
        </is>
      </c>
      <c r="E164" s="63" t="inlineStr">
        <is>
          <t>PJE LLANQUIHUE 4216 D/3</t>
        </is>
      </c>
      <c r="F164" s="62" t="n">
        <v>953484368</v>
      </c>
      <c r="G164" s="62" t="inlineStr">
        <is>
          <t>HECTOR CAFFIERO</t>
        </is>
      </c>
      <c r="H164" s="67" t="inlineStr">
        <is>
          <t>SALAZARPATRICIA686@GMAIL.COM</t>
        </is>
      </c>
      <c r="I164" s="64" t="n"/>
      <c r="J164" s="62" t="n"/>
      <c r="K164" s="62" t="n"/>
      <c r="L164" s="62" t="n"/>
      <c r="M164" s="62" t="n"/>
      <c r="N164" s="62" t="inlineStr">
        <is>
          <t>TURBUS</t>
        </is>
      </c>
      <c r="O164" s="64" t="n"/>
      <c r="P164" s="62" t="n"/>
      <c r="Q164" s="525" t="n"/>
      <c r="R164" s="62" t="n"/>
      <c r="S164" s="62" t="n"/>
      <c r="T164" s="62" t="n"/>
      <c r="U164" s="67" t="n"/>
      <c r="V164" s="67" t="n"/>
      <c r="W164" s="65" t="n"/>
      <c r="X164" s="89" t="n">
        <v>0</v>
      </c>
      <c r="Y164" s="66" t="n">
        <v>0</v>
      </c>
      <c r="Z164" s="66" t="n">
        <v>0</v>
      </c>
      <c r="AA164" s="93" t="n">
        <v>0</v>
      </c>
      <c r="AB164" s="524" t="n">
        <v>0</v>
      </c>
      <c r="AC164" s="102" t="n">
        <v>28.75</v>
      </c>
    </row>
    <row r="165" ht="18" customFormat="1" customHeight="1" s="58">
      <c r="A165" s="85" t="inlineStr">
        <is>
          <t>77.315.792-8</t>
        </is>
      </c>
      <c r="B165" s="85" t="n">
        <v>773157928</v>
      </c>
      <c r="C165" s="527" t="inlineStr">
        <is>
          <t>SOCIEDAD L Y R SPA</t>
        </is>
      </c>
      <c r="D165" s="62" t="inlineStr">
        <is>
          <t>QUELLON</t>
        </is>
      </c>
      <c r="E165" s="63" t="inlineStr">
        <is>
          <t>CALLE LADRILLERO #075</t>
        </is>
      </c>
      <c r="F165" s="62" t="n">
        <v>952426962</v>
      </c>
      <c r="G165" s="62" t="inlineStr">
        <is>
          <t>PATRICIO CUEVAS</t>
        </is>
      </c>
      <c r="H165" s="67" t="inlineStr">
        <is>
          <t>PARRAEL2@YAHOO.ES</t>
        </is>
      </c>
      <c r="I165" s="64" t="n"/>
      <c r="J165" s="62" t="n"/>
      <c r="K165" s="62" t="n"/>
      <c r="L165" s="62" t="n"/>
      <c r="M165" s="62" t="n"/>
      <c r="N165" s="62" t="inlineStr">
        <is>
          <t>CRUZ DEL SUR</t>
        </is>
      </c>
      <c r="O165" s="64" t="n"/>
      <c r="P165" s="62" t="n"/>
      <c r="Q165" s="525" t="n"/>
      <c r="R165" s="62" t="n"/>
      <c r="S165" s="62" t="n"/>
      <c r="T165" s="62" t="n"/>
      <c r="U165" s="67" t="n"/>
      <c r="V165" s="67" t="n"/>
      <c r="W165" s="65" t="n"/>
      <c r="X165" s="89" t="n">
        <v>84</v>
      </c>
      <c r="Y165" s="66" t="n">
        <v>70</v>
      </c>
      <c r="Z165" s="66" t="n">
        <v>14</v>
      </c>
      <c r="AA165" s="93" t="n">
        <v>0.8333333333333334</v>
      </c>
      <c r="AB165" s="524" t="n">
        <v>2075160</v>
      </c>
      <c r="AC165" s="102" t="n">
        <v>156.4</v>
      </c>
    </row>
    <row r="166" ht="18" customFormat="1" customHeight="1" s="58">
      <c r="A166" s="85" t="inlineStr">
        <is>
          <t>77.111.582-9</t>
        </is>
      </c>
      <c r="B166" s="85" t="n">
        <v>771115829</v>
      </c>
      <c r="C166" s="527" t="inlineStr">
        <is>
          <t>COMERCIAL VIVO SUR SPA</t>
        </is>
      </c>
      <c r="D166" s="62" t="inlineStr">
        <is>
          <t>PUERTO MONTT</t>
        </is>
      </c>
      <c r="E166" s="63" t="inlineStr">
        <is>
          <t>SAN FELIPE 183</t>
        </is>
      </c>
      <c r="F166" s="62" t="n">
        <v>999392376</v>
      </c>
      <c r="G166" s="62" t="inlineStr">
        <is>
          <t>PATRICIO CUEVAS</t>
        </is>
      </c>
      <c r="H166" s="67" t="inlineStr">
        <is>
          <t>VICTORHVIVAR@GRUPOVIO.CL</t>
        </is>
      </c>
      <c r="I166" s="64" t="n"/>
      <c r="J166" s="62" t="n"/>
      <c r="K166" s="62" t="n"/>
      <c r="L166" s="62" t="n"/>
      <c r="M166" s="62" t="n"/>
      <c r="N166" s="62" t="inlineStr">
        <is>
          <t>VARMONTT</t>
        </is>
      </c>
      <c r="O166" s="64" t="n"/>
      <c r="P166" s="62" t="n"/>
      <c r="Q166" s="525" t="n"/>
      <c r="R166" s="62" t="n"/>
      <c r="S166" s="62" t="inlineStr">
        <is>
          <t>TIENDA</t>
        </is>
      </c>
      <c r="T166" s="62" t="n"/>
      <c r="U166" s="67" t="n"/>
      <c r="V166" s="67" t="n"/>
      <c r="W166" s="65" t="n"/>
      <c r="X166" s="89" t="n">
        <v>0</v>
      </c>
      <c r="Y166" s="66" t="n">
        <v>0</v>
      </c>
      <c r="Z166" s="66" t="n">
        <v>0</v>
      </c>
      <c r="AA166" s="93" t="n">
        <v>0</v>
      </c>
      <c r="AB166" s="524" t="n">
        <v>0</v>
      </c>
      <c r="AC166" s="102" t="n">
        <v>0</v>
      </c>
    </row>
    <row r="167" ht="18" customHeight="1"/>
  </sheetData>
  <hyperlinks>
    <hyperlink xmlns:r="http://schemas.openxmlformats.org/officeDocument/2006/relationships" ref="H14" r:id="rId1"/>
    <hyperlink xmlns:r="http://schemas.openxmlformats.org/officeDocument/2006/relationships" ref="H15" r:id="rId2"/>
    <hyperlink xmlns:r="http://schemas.openxmlformats.org/officeDocument/2006/relationships" ref="H16" r:id="rId3"/>
    <hyperlink xmlns:r="http://schemas.openxmlformats.org/officeDocument/2006/relationships" ref="H17" r:id="rId4"/>
    <hyperlink xmlns:r="http://schemas.openxmlformats.org/officeDocument/2006/relationships" ref="H19" r:id="rId5"/>
    <hyperlink xmlns:r="http://schemas.openxmlformats.org/officeDocument/2006/relationships" ref="H28" r:id="rId6"/>
    <hyperlink xmlns:r="http://schemas.openxmlformats.org/officeDocument/2006/relationships" ref="H34" r:id="rId7"/>
    <hyperlink xmlns:r="http://schemas.openxmlformats.org/officeDocument/2006/relationships" ref="H39" r:id="rId8"/>
    <hyperlink xmlns:r="http://schemas.openxmlformats.org/officeDocument/2006/relationships" ref="H45" r:id="rId9"/>
    <hyperlink xmlns:r="http://schemas.openxmlformats.org/officeDocument/2006/relationships" ref="H46" r:id="rId10"/>
    <hyperlink xmlns:r="http://schemas.openxmlformats.org/officeDocument/2006/relationships" ref="H47" r:id="rId11"/>
    <hyperlink xmlns:r="http://schemas.openxmlformats.org/officeDocument/2006/relationships" ref="H52" r:id="rId12"/>
    <hyperlink xmlns:r="http://schemas.openxmlformats.org/officeDocument/2006/relationships" ref="H55" r:id="rId13"/>
    <hyperlink xmlns:r="http://schemas.openxmlformats.org/officeDocument/2006/relationships" ref="H58" display="BOUTIQUELOSCISNES@GMAIL.COM     " r:id="rId14"/>
    <hyperlink xmlns:r="http://schemas.openxmlformats.org/officeDocument/2006/relationships" ref="H60" r:id="rId15"/>
    <hyperlink xmlns:r="http://schemas.openxmlformats.org/officeDocument/2006/relationships" ref="H62" r:id="rId16"/>
    <hyperlink xmlns:r="http://schemas.openxmlformats.org/officeDocument/2006/relationships" ref="H65" r:id="rId17"/>
    <hyperlink xmlns:r="http://schemas.openxmlformats.org/officeDocument/2006/relationships" ref="H69" display="tiendayuly@patagoniachile.cl    " r:id="rId18"/>
    <hyperlink xmlns:r="http://schemas.openxmlformats.org/officeDocument/2006/relationships" ref="H71" display="cvegamartino@gmail.com        " r:id="rId19"/>
    <hyperlink xmlns:r="http://schemas.openxmlformats.org/officeDocument/2006/relationships" ref="H72" display="e.anabalon@mawi.cl" r:id="rId20"/>
    <hyperlink xmlns:r="http://schemas.openxmlformats.org/officeDocument/2006/relationships" ref="H75" display="tiendascycecilia@gmail.com     " r:id="rId21"/>
    <hyperlink xmlns:r="http://schemas.openxmlformats.org/officeDocument/2006/relationships" ref="H77" display="SAHARAANGOL@GMAIL.COM" r:id="rId22"/>
    <hyperlink xmlns:r="http://schemas.openxmlformats.org/officeDocument/2006/relationships" ref="H81" r:id="rId23"/>
    <hyperlink xmlns:r="http://schemas.openxmlformats.org/officeDocument/2006/relationships" ref="H83" r:id="rId24"/>
    <hyperlink xmlns:r="http://schemas.openxmlformats.org/officeDocument/2006/relationships" ref="H84" r:id="rId25"/>
    <hyperlink xmlns:r="http://schemas.openxmlformats.org/officeDocument/2006/relationships" ref="H85" r:id="rId26"/>
    <hyperlink xmlns:r="http://schemas.openxmlformats.org/officeDocument/2006/relationships" ref="H86" r:id="rId27"/>
    <hyperlink xmlns:r="http://schemas.openxmlformats.org/officeDocument/2006/relationships" ref="H88" r:id="rId28"/>
    <hyperlink xmlns:r="http://schemas.openxmlformats.org/officeDocument/2006/relationships" ref="H89" r:id="rId29"/>
    <hyperlink xmlns:r="http://schemas.openxmlformats.org/officeDocument/2006/relationships" ref="H93" r:id="rId30"/>
    <hyperlink xmlns:r="http://schemas.openxmlformats.org/officeDocument/2006/relationships" ref="H98" r:id="rId31"/>
    <hyperlink xmlns:r="http://schemas.openxmlformats.org/officeDocument/2006/relationships" ref="H99" r:id="rId32"/>
    <hyperlink xmlns:r="http://schemas.openxmlformats.org/officeDocument/2006/relationships" ref="H106" r:id="rId33"/>
    <hyperlink xmlns:r="http://schemas.openxmlformats.org/officeDocument/2006/relationships" ref="H110" r:id="rId34"/>
    <hyperlink xmlns:r="http://schemas.openxmlformats.org/officeDocument/2006/relationships" ref="H111" r:id="rId35"/>
    <hyperlink xmlns:r="http://schemas.openxmlformats.org/officeDocument/2006/relationships" ref="H112" r:id="rId36"/>
    <hyperlink xmlns:r="http://schemas.openxmlformats.org/officeDocument/2006/relationships" ref="H114" r:id="rId37"/>
    <hyperlink xmlns:r="http://schemas.openxmlformats.org/officeDocument/2006/relationships" ref="H115" r:id="rId38"/>
    <hyperlink xmlns:r="http://schemas.openxmlformats.org/officeDocument/2006/relationships" ref="H117" r:id="rId39"/>
    <hyperlink xmlns:r="http://schemas.openxmlformats.org/officeDocument/2006/relationships" ref="H121" r:id="rId40"/>
    <hyperlink xmlns:r="http://schemas.openxmlformats.org/officeDocument/2006/relationships" ref="H124" r:id="rId41"/>
    <hyperlink xmlns:r="http://schemas.openxmlformats.org/officeDocument/2006/relationships" ref="H128" r:id="rId42"/>
    <hyperlink xmlns:r="http://schemas.openxmlformats.org/officeDocument/2006/relationships" ref="H130" r:id="rId43"/>
    <hyperlink xmlns:r="http://schemas.openxmlformats.org/officeDocument/2006/relationships" ref="H133" display="joyas_veronica@hotmail.com    " r:id="rId44"/>
    <hyperlink xmlns:r="http://schemas.openxmlformats.org/officeDocument/2006/relationships" ref="H134" r:id="rId45"/>
    <hyperlink xmlns:r="http://schemas.openxmlformats.org/officeDocument/2006/relationships" ref="H135" r:id="rId46"/>
    <hyperlink xmlns:r="http://schemas.openxmlformats.org/officeDocument/2006/relationships" ref="H136" display="TIENDAJOSSELIN@HOTMAIL.COM    " r:id="rId47"/>
    <hyperlink xmlns:r="http://schemas.openxmlformats.org/officeDocument/2006/relationships" ref="H137" r:id="rId48"/>
    <hyperlink xmlns:r="http://schemas.openxmlformats.org/officeDocument/2006/relationships" ref="H138" r:id="rId49"/>
    <hyperlink xmlns:r="http://schemas.openxmlformats.org/officeDocument/2006/relationships" ref="H139" r:id="rId50"/>
    <hyperlink xmlns:r="http://schemas.openxmlformats.org/officeDocument/2006/relationships" ref="H140" r:id="rId51"/>
    <hyperlink xmlns:r="http://schemas.openxmlformats.org/officeDocument/2006/relationships" ref="H141" r:id="rId52"/>
    <hyperlink xmlns:r="http://schemas.openxmlformats.org/officeDocument/2006/relationships" ref="H142" r:id="rId53"/>
    <hyperlink xmlns:r="http://schemas.openxmlformats.org/officeDocument/2006/relationships" ref="H143" r:id="rId54"/>
    <hyperlink xmlns:r="http://schemas.openxmlformats.org/officeDocument/2006/relationships" ref="H144" r:id="rId55"/>
    <hyperlink xmlns:r="http://schemas.openxmlformats.org/officeDocument/2006/relationships" ref="I144" r:id="rId56"/>
    <hyperlink xmlns:r="http://schemas.openxmlformats.org/officeDocument/2006/relationships" ref="H145" r:id="rId57"/>
    <hyperlink xmlns:r="http://schemas.openxmlformats.org/officeDocument/2006/relationships" ref="H147" r:id="rId58"/>
    <hyperlink xmlns:r="http://schemas.openxmlformats.org/officeDocument/2006/relationships" ref="H148" r:id="rId59"/>
    <hyperlink xmlns:r="http://schemas.openxmlformats.org/officeDocument/2006/relationships" ref="H149" r:id="rId60"/>
    <hyperlink xmlns:r="http://schemas.openxmlformats.org/officeDocument/2006/relationships" ref="H152" r:id="rId61"/>
    <hyperlink xmlns:r="http://schemas.openxmlformats.org/officeDocument/2006/relationships" ref="H153" r:id="rId62"/>
    <hyperlink xmlns:r="http://schemas.openxmlformats.org/officeDocument/2006/relationships" ref="H154" r:id="rId63"/>
    <hyperlink xmlns:r="http://schemas.openxmlformats.org/officeDocument/2006/relationships" ref="H155" r:id="rId64"/>
    <hyperlink xmlns:r="http://schemas.openxmlformats.org/officeDocument/2006/relationships" ref="H157" r:id="rId65"/>
    <hyperlink xmlns:r="http://schemas.openxmlformats.org/officeDocument/2006/relationships" ref="H160" r:id="rId66"/>
    <hyperlink xmlns:r="http://schemas.openxmlformats.org/officeDocument/2006/relationships" ref="H165" r:id="rId67"/>
    <hyperlink xmlns:r="http://schemas.openxmlformats.org/officeDocument/2006/relationships" ref="H166" r:id="rId68"/>
  </hyperlinks>
  <pageMargins left="0.7" right="0.7" top="0.75" bottom="0.75" header="0.3" footer="0.3"/>
  <pageSetup orientation="portrait"/>
  <legacyDrawing xmlns:r="http://schemas.openxmlformats.org/officeDocument/2006/relationships" r:id="anysvml"/>
  <tableParts count="1">
    <tablePart xmlns:r="http://schemas.openxmlformats.org/officeDocument/2006/relationships" r:id="rId69"/>
  </tableParts>
</worksheet>
</file>

<file path=xl/worksheets/sheet9.xml><?xml version="1.0" encoding="utf-8"?>
<worksheet xmlns="http://schemas.openxmlformats.org/spreadsheetml/2006/main">
  <sheetPr codeName="Hoja9">
    <tabColor rgb="FFFFC000"/>
    <outlinePr summaryBelow="1" summaryRight="1"/>
    <pageSetUpPr/>
  </sheetPr>
  <dimension ref="A1:AC166"/>
  <sheetViews>
    <sheetView showGridLines="0" zoomScale="120" zoomScaleNormal="120" workbookViewId="0">
      <pane xSplit="3" ySplit="3" topLeftCell="K4" activePane="bottomRight" state="frozen"/>
      <selection activeCell="P12" sqref="P12:Q12"/>
      <selection pane="topRight" activeCell="P12" sqref="P12:Q12"/>
      <selection pane="bottomLeft" activeCell="P12" sqref="P12:Q12"/>
      <selection pane="bottomRight" activeCell="C12" sqref="C12"/>
    </sheetView>
  </sheetViews>
  <sheetFormatPr baseColWidth="10" defaultColWidth="11.44140625" defaultRowHeight="13.8"/>
  <cols>
    <col width="13.5546875" customWidth="1" style="73" min="1" max="1"/>
    <col width="10" bestFit="1" customWidth="1" style="73" min="2" max="2"/>
    <col width="50.5546875" customWidth="1" style="21" min="3" max="3"/>
    <col width="21.5546875" customWidth="1" style="17" min="4" max="4"/>
    <col width="32.6640625" customWidth="1" style="19" min="5" max="5"/>
    <col width="26" bestFit="1" customWidth="1" style="17" min="6" max="6"/>
    <col width="18.88671875" bestFit="1" customWidth="1" style="17" min="7" max="7"/>
    <col width="50.5546875" bestFit="1" customWidth="1" style="73" min="8" max="8"/>
    <col width="33" bestFit="1" customWidth="1" style="20" min="9" max="9"/>
    <col width="25.109375" bestFit="1" customWidth="1" style="17" min="10" max="10"/>
    <col width="20.33203125" customWidth="1" style="17" min="11" max="11"/>
    <col width="9" customWidth="1" style="17" min="12" max="12"/>
    <col width="11.88671875" customWidth="1" style="17" min="13" max="13"/>
    <col width="18.88671875" customWidth="1" style="17" min="14" max="14"/>
    <col width="12.44140625" customWidth="1" style="20" min="15" max="15"/>
    <col width="9.109375" bestFit="1" customWidth="1" style="17" min="16" max="16"/>
    <col width="32.88671875" customWidth="1" style="17" min="17" max="17"/>
    <col width="21.44140625" customWidth="1" style="17" min="18" max="18"/>
    <col width="28.5546875" customWidth="1" style="17" min="19" max="19"/>
    <col width="23.33203125" customWidth="1" style="17" min="20" max="20"/>
    <col width="18.5546875" customWidth="1" style="73" min="21" max="21"/>
    <col width="70.5546875" customWidth="1" style="73" min="22" max="22"/>
    <col width="11.44140625" customWidth="1" style="18" min="23" max="23"/>
    <col width="11.44140625" customWidth="1" style="23" min="24" max="26"/>
    <col width="11.44140625" customWidth="1" style="91" min="27" max="27"/>
    <col width="11.44140625" customWidth="1" style="521" min="28" max="28"/>
    <col width="13.44140625" customWidth="1" style="100" min="29" max="29"/>
    <col width="11.44140625" customWidth="1" style="18" min="30" max="16384"/>
  </cols>
  <sheetData>
    <row r="1" ht="14.4" customFormat="1" customHeight="1" s="88">
      <c r="A1" s="105" t="n">
        <v>1</v>
      </c>
      <c r="B1" s="86" t="n">
        <v>1</v>
      </c>
      <c r="C1" s="87" t="n">
        <v>2</v>
      </c>
      <c r="D1" s="86" t="n">
        <v>3</v>
      </c>
      <c r="E1" s="87" t="n">
        <v>4</v>
      </c>
      <c r="F1" s="86" t="n">
        <v>5</v>
      </c>
      <c r="G1" s="87" t="n">
        <v>6</v>
      </c>
      <c r="H1" s="86" t="n">
        <v>7</v>
      </c>
      <c r="I1" s="87" t="n">
        <v>8</v>
      </c>
      <c r="J1" s="86" t="n">
        <v>9</v>
      </c>
      <c r="K1" s="87" t="n">
        <v>10</v>
      </c>
      <c r="L1" s="86" t="n">
        <v>11</v>
      </c>
      <c r="M1" s="87" t="n">
        <v>12</v>
      </c>
      <c r="N1" s="86" t="n">
        <v>13</v>
      </c>
      <c r="O1" s="87" t="n">
        <v>14</v>
      </c>
      <c r="P1" s="86" t="n">
        <v>15</v>
      </c>
      <c r="Q1" s="87" t="n">
        <v>16</v>
      </c>
      <c r="R1" s="86" t="n">
        <v>17</v>
      </c>
      <c r="S1" s="87" t="n">
        <v>18</v>
      </c>
      <c r="T1" s="86" t="n">
        <v>19</v>
      </c>
      <c r="U1" s="87" t="n">
        <v>20</v>
      </c>
      <c r="V1" s="86" t="n">
        <v>21</v>
      </c>
      <c r="W1" s="87" t="n">
        <v>22</v>
      </c>
      <c r="X1" s="86" t="n">
        <v>23</v>
      </c>
      <c r="Y1" s="87" t="n">
        <v>24</v>
      </c>
      <c r="Z1" s="86" t="n">
        <v>25</v>
      </c>
      <c r="AA1" s="94" t="n">
        <v>26</v>
      </c>
      <c r="AB1" s="104" t="n">
        <v>27</v>
      </c>
      <c r="AC1" s="99" t="n">
        <v>28</v>
      </c>
    </row>
    <row r="2">
      <c r="C2" s="19" t="n"/>
      <c r="I2" s="17" t="n"/>
      <c r="O2" s="17" t="n"/>
    </row>
    <row r="3" ht="18" customFormat="1" customHeight="1" s="19">
      <c r="A3" s="81" t="inlineStr">
        <is>
          <t>RUT</t>
        </is>
      </c>
      <c r="B3" s="81" t="inlineStr">
        <is>
          <t>RUT2</t>
        </is>
      </c>
      <c r="C3" s="79" t="inlineStr">
        <is>
          <t>Razon Social</t>
        </is>
      </c>
      <c r="D3" s="79" t="inlineStr">
        <is>
          <t>Ciudad</t>
        </is>
      </c>
      <c r="E3" s="79" t="inlineStr">
        <is>
          <t>Direccion</t>
        </is>
      </c>
      <c r="F3" s="79" t="inlineStr">
        <is>
          <t>Fono</t>
        </is>
      </c>
      <c r="G3" s="79" t="inlineStr">
        <is>
          <t>Vendedor</t>
        </is>
      </c>
      <c r="H3" s="80" t="inlineStr">
        <is>
          <t>Correo</t>
        </is>
      </c>
      <c r="I3" s="79" t="inlineStr">
        <is>
          <t>WWW</t>
        </is>
      </c>
      <c r="J3" s="79" t="inlineStr">
        <is>
          <t>Contacto</t>
        </is>
      </c>
      <c r="K3" s="79" t="inlineStr">
        <is>
          <t>Cargo</t>
        </is>
      </c>
      <c r="L3" s="79" t="inlineStr">
        <is>
          <t>GRUPO</t>
        </is>
      </c>
      <c r="M3" s="79" t="inlineStr">
        <is>
          <t>Credito</t>
        </is>
      </c>
      <c r="N3" s="79" t="inlineStr">
        <is>
          <t>Transporte</t>
        </is>
      </c>
      <c r="O3" s="79" t="inlineStr">
        <is>
          <t>BLOQUEADO</t>
        </is>
      </c>
      <c r="P3" s="79" t="inlineStr">
        <is>
          <t>Dcto</t>
        </is>
      </c>
      <c r="Q3" s="79" t="inlineStr">
        <is>
          <t>CONDICION DE PAGO</t>
        </is>
      </c>
      <c r="R3" s="79" t="inlineStr">
        <is>
          <t>CELULAR</t>
        </is>
      </c>
      <c r="S3" s="79" t="inlineStr">
        <is>
          <t>GIRO</t>
        </is>
      </c>
      <c r="T3" s="79" t="inlineStr">
        <is>
          <t>NOMBRE DE TIENDA</t>
        </is>
      </c>
      <c r="U3" s="79" t="inlineStr">
        <is>
          <t>COMUNA</t>
        </is>
      </c>
      <c r="V3" s="79" t="inlineStr">
        <is>
          <t>Observaciones</t>
        </is>
      </c>
      <c r="W3" s="83" t="inlineStr">
        <is>
          <t>Ped_anterior</t>
        </is>
      </c>
      <c r="X3" s="84" t="inlineStr">
        <is>
          <t>Cantidad</t>
        </is>
      </c>
      <c r="Y3" s="84" t="inlineStr">
        <is>
          <t>Despacho</t>
        </is>
      </c>
      <c r="Z3" s="83" t="inlineStr">
        <is>
          <t>Saldo</t>
        </is>
      </c>
      <c r="AA3" s="90" t="inlineStr">
        <is>
          <t>% Despacho</t>
        </is>
      </c>
      <c r="AB3" s="522" t="inlineStr">
        <is>
          <t>Valor</t>
        </is>
      </c>
      <c r="AC3" s="103" t="inlineStr">
        <is>
          <t>Meta Cole-38</t>
        </is>
      </c>
    </row>
    <row r="4" ht="18" customFormat="1" customHeight="1" s="57">
      <c r="A4" s="67" t="inlineStr">
        <is>
          <t>4.878.758-4</t>
        </is>
      </c>
      <c r="B4" s="67" t="n">
        <v>48787584</v>
      </c>
      <c r="C4" s="61" t="inlineStr">
        <is>
          <t>ROBERTO KOBUS PEMSO</t>
        </is>
      </c>
      <c r="D4" s="62" t="inlineStr">
        <is>
          <t xml:space="preserve">ANCUD </t>
        </is>
      </c>
      <c r="E4" s="63" t="inlineStr">
        <is>
          <t>PUDETO 143-145</t>
        </is>
      </c>
      <c r="F4" s="62" t="n">
        <v>998269854</v>
      </c>
      <c r="G4" s="62" t="inlineStr">
        <is>
          <t>PATRICIO CUEVAS</t>
        </is>
      </c>
      <c r="H4" s="67" t="inlineStr">
        <is>
          <t xml:space="preserve">tiendasmachos@gmail.com </t>
        </is>
      </c>
      <c r="I4" s="64" t="inlineStr">
        <is>
          <t xml:space="preserve">MACHOS BOUTIQUE@SURNET.CL  </t>
        </is>
      </c>
      <c r="J4" s="62" t="inlineStr">
        <is>
          <t xml:space="preserve">JENIFER PAGOS </t>
        </is>
      </c>
      <c r="K4" s="62" t="inlineStr">
        <is>
          <t>  </t>
        </is>
      </c>
      <c r="L4" s="62" t="n">
        <v>4</v>
      </c>
      <c r="M4" s="62" t="n">
        <v>0</v>
      </c>
      <c r="N4" s="62" t="inlineStr">
        <is>
          <t>VARMONTT</t>
        </is>
      </c>
      <c r="O4" s="64" t="n"/>
      <c r="P4" s="62" t="n"/>
      <c r="Q4" s="62" t="inlineStr">
        <is>
          <t>CREDITO 30 Y 60</t>
        </is>
      </c>
      <c r="R4" s="62" t="n"/>
      <c r="S4" s="62" t="inlineStr">
        <is>
          <t>GRANDES TIENDAS</t>
        </is>
      </c>
      <c r="T4" s="62" t="inlineStr">
        <is>
          <t>MACHOS</t>
        </is>
      </c>
      <c r="U4" s="67" t="inlineStr">
        <is>
          <t>ANCUD</t>
        </is>
      </c>
      <c r="V4" s="67" t="inlineStr">
        <is>
          <t xml:space="preserve"> VARMONTT                                                                                 </t>
        </is>
      </c>
      <c r="W4" s="82" t="n"/>
      <c r="X4" s="89" t="n">
        <v>505</v>
      </c>
      <c r="Y4" s="89" t="n">
        <v>438</v>
      </c>
      <c r="Z4" s="89">
        <f>SUM(X4-Y4)</f>
        <v/>
      </c>
      <c r="AA4" s="92" t="n">
        <v>0.8870636550308009</v>
      </c>
      <c r="AB4" s="523" t="n">
        <v>11150620</v>
      </c>
      <c r="AC4" s="101" t="n">
        <v>781.9999999999999</v>
      </c>
    </row>
    <row r="5" ht="18" customFormat="1" customHeight="1" s="57">
      <c r="A5" s="67" t="inlineStr">
        <is>
          <t>5.001.562-9</t>
        </is>
      </c>
      <c r="B5" s="67" t="n">
        <v>50015629</v>
      </c>
      <c r="C5" s="61" t="inlineStr">
        <is>
          <t>INES VARGAS PINO</t>
        </is>
      </c>
      <c r="D5" s="62" t="inlineStr">
        <is>
          <t xml:space="preserve">COPIAPO  </t>
        </is>
      </c>
      <c r="E5" s="63" t="inlineStr">
        <is>
          <t>ATACAMA 461-A</t>
        </is>
      </c>
      <c r="F5" s="62" t="inlineStr">
        <is>
          <t>52-213939</t>
        </is>
      </c>
      <c r="G5" s="62" t="inlineStr">
        <is>
          <t>HECTOR CAFFIERO</t>
        </is>
      </c>
      <c r="H5" s="67" t="n"/>
      <c r="I5" s="64" t="n"/>
      <c r="J5" s="62" t="inlineStr">
        <is>
          <t>INES VARGAS</t>
        </is>
      </c>
      <c r="K5" s="62" t="inlineStr">
        <is>
          <t>  </t>
        </is>
      </c>
      <c r="L5" s="62" t="n">
        <v>3</v>
      </c>
      <c r="M5" s="62" t="n">
        <v>0</v>
      </c>
      <c r="N5" s="62" t="inlineStr">
        <is>
          <t>SER VALL</t>
        </is>
      </c>
      <c r="O5" s="64" t="n"/>
      <c r="P5" s="75" t="n">
        <v>0.05</v>
      </c>
      <c r="Q5" s="62" t="inlineStr">
        <is>
          <t>TRANSF. CONTRA FACTURA</t>
        </is>
      </c>
      <c r="R5" s="62" t="inlineStr">
        <is>
          <t>8-8637797</t>
        </is>
      </c>
      <c r="S5" s="62" t="inlineStr">
        <is>
          <t>TIENDA DE VESTIR</t>
        </is>
      </c>
      <c r="T5" s="62" t="inlineStr">
        <is>
          <t>BOUTIQUE GEMINIS</t>
        </is>
      </c>
      <c r="U5" s="67" t="inlineStr">
        <is>
          <t>COPIAPO</t>
        </is>
      </c>
      <c r="V5" s="67" t="n"/>
      <c r="W5" s="65" t="n"/>
      <c r="X5" s="89" t="n">
        <v>0</v>
      </c>
      <c r="Y5" s="66" t="n">
        <v>0</v>
      </c>
      <c r="Z5" s="89">
        <f>SUM(X5-Y5)</f>
        <v/>
      </c>
      <c r="AA5" s="93" t="n">
        <v>0</v>
      </c>
      <c r="AB5" s="524" t="n">
        <v>0</v>
      </c>
      <c r="AC5" s="102" t="n">
        <v>0</v>
      </c>
    </row>
    <row r="6" ht="18" customFormat="1" customHeight="1" s="57">
      <c r="A6" s="67" t="inlineStr">
        <is>
          <t>5.384.900-8</t>
        </is>
      </c>
      <c r="B6" s="67" t="n">
        <v>53849008</v>
      </c>
      <c r="C6" s="61" t="inlineStr">
        <is>
          <t>ELIANA RIQUELME R.</t>
        </is>
      </c>
      <c r="D6" s="62" t="inlineStr">
        <is>
          <t>FUTRONO</t>
        </is>
      </c>
      <c r="E6" s="63" t="inlineStr">
        <is>
          <t>BALMACEDA 249</t>
        </is>
      </c>
      <c r="F6" s="62" t="n">
        <v>966322618</v>
      </c>
      <c r="G6" s="62" t="inlineStr">
        <is>
          <t>PATRICIO CUEVAS</t>
        </is>
      </c>
      <c r="H6" s="67" t="n"/>
      <c r="I6" s="64" t="n"/>
      <c r="J6" s="62" t="inlineStr">
        <is>
          <t>ELIANA RIQUELME</t>
        </is>
      </c>
      <c r="K6" s="62" t="inlineStr">
        <is>
          <t>  </t>
        </is>
      </c>
      <c r="L6" s="62" t="n">
        <v>4</v>
      </c>
      <c r="M6" s="62" t="n">
        <v>0</v>
      </c>
      <c r="N6" s="62" t="inlineStr">
        <is>
          <t>TUR BUS</t>
        </is>
      </c>
      <c r="O6" s="64" t="n"/>
      <c r="P6" s="62" t="n"/>
      <c r="Q6" s="62" t="inlineStr">
        <is>
          <t>CREDITO 30 Y 60</t>
        </is>
      </c>
      <c r="R6" s="62" t="n"/>
      <c r="S6" s="62" t="inlineStr">
        <is>
          <t>VENTAS</t>
        </is>
      </c>
      <c r="T6" s="62" t="inlineStr">
        <is>
          <t>COSAS BOUTIQUE</t>
        </is>
      </c>
      <c r="U6" s="67" t="inlineStr">
        <is>
          <t>FUTRONO</t>
        </is>
      </c>
      <c r="V6" s="67" t="n"/>
      <c r="W6" s="65" t="n"/>
      <c r="X6" s="89" t="n">
        <v>0</v>
      </c>
      <c r="Y6" s="66" t="n">
        <v>0</v>
      </c>
      <c r="Z6" s="89">
        <f>SUM(X6-Y6)</f>
        <v/>
      </c>
      <c r="AA6" s="93" t="n">
        <v>0</v>
      </c>
      <c r="AB6" s="524" t="n">
        <v>0</v>
      </c>
      <c r="AC6" s="102" t="n">
        <v>0</v>
      </c>
    </row>
    <row r="7" ht="18" customFormat="1" customHeight="1" s="57">
      <c r="A7" s="67" t="inlineStr">
        <is>
          <t>5.913.365-9</t>
        </is>
      </c>
      <c r="B7" s="67" t="n">
        <v>59133659</v>
      </c>
      <c r="C7" s="61" t="inlineStr">
        <is>
          <t>ANA MARIA MANFREDI CARRASCO</t>
        </is>
      </c>
      <c r="D7" s="62" t="inlineStr">
        <is>
          <t>OVALLE</t>
        </is>
      </c>
      <c r="E7" s="63" t="inlineStr">
        <is>
          <t>VICUÑA MACKENNA 287</t>
        </is>
      </c>
      <c r="F7" s="62" t="inlineStr">
        <is>
          <t xml:space="preserve">053-622626 </t>
        </is>
      </c>
      <c r="G7" s="62" t="inlineStr">
        <is>
          <t>HECTOR CAFFIERO</t>
        </is>
      </c>
      <c r="H7" s="67" t="inlineStr">
        <is>
          <t xml:space="preserve">manfredi@hotmail.com </t>
        </is>
      </c>
      <c r="I7" s="64" t="n"/>
      <c r="J7" s="62" t="inlineStr">
        <is>
          <t xml:space="preserve">DANIELA O ANA MARIA </t>
        </is>
      </c>
      <c r="K7" s="62" t="inlineStr">
        <is>
          <t>DUEÑO</t>
        </is>
      </c>
      <c r="L7" s="62" t="n">
        <v>3</v>
      </c>
      <c r="M7" s="62" t="n">
        <v>0</v>
      </c>
      <c r="N7" s="62" t="inlineStr">
        <is>
          <t xml:space="preserve">CHILE LINDO </t>
        </is>
      </c>
      <c r="O7" s="64" t="n"/>
      <c r="P7" s="62" t="n"/>
      <c r="Q7" s="62" t="inlineStr">
        <is>
          <t xml:space="preserve">CREDITO 30 Y 60 </t>
        </is>
      </c>
      <c r="R7" s="62" t="n"/>
      <c r="S7" s="62" t="inlineStr">
        <is>
          <t xml:space="preserve">VENTAS AL POR MENOR </t>
        </is>
      </c>
      <c r="T7" s="62" t="inlineStr">
        <is>
          <t>BOUTIQUE PARA TI</t>
        </is>
      </c>
      <c r="U7" s="67">
        <f>D7</f>
        <v/>
      </c>
      <c r="V7" s="67" t="n"/>
      <c r="W7" s="65" t="n"/>
      <c r="X7" s="89" t="n">
        <v>118</v>
      </c>
      <c r="Y7" s="66" t="n">
        <v>107</v>
      </c>
      <c r="Z7" s="89">
        <f>SUM(X7-Y7)</f>
        <v/>
      </c>
      <c r="AA7" s="93" t="n">
        <v>0.6373626373626373</v>
      </c>
      <c r="AB7" s="524" t="n">
        <v>2688930</v>
      </c>
      <c r="AC7" s="102" t="n">
        <v>186.3</v>
      </c>
    </row>
    <row r="8" ht="18" customFormat="1" customHeight="1" s="57">
      <c r="A8" s="67" t="inlineStr">
        <is>
          <t>6.031.123-4</t>
        </is>
      </c>
      <c r="B8" s="67" t="n">
        <v>60311234</v>
      </c>
      <c r="C8" s="61" t="inlineStr">
        <is>
          <t>FABIOLA BENAVENTE MEZA</t>
        </is>
      </c>
      <c r="D8" s="62" t="inlineStr">
        <is>
          <t>PARRAL</t>
        </is>
      </c>
      <c r="E8" s="63" t="inlineStr">
        <is>
          <t>ANIBAL PINTO 590</t>
        </is>
      </c>
      <c r="F8" s="62" t="n">
        <v>961895384</v>
      </c>
      <c r="G8" s="62" t="inlineStr">
        <is>
          <t>CARLOS CUEVAS</t>
        </is>
      </c>
      <c r="H8" s="67" t="inlineStr">
        <is>
          <t>tiendaelegance@gmail.com</t>
        </is>
      </c>
      <c r="I8" s="64" t="n"/>
      <c r="J8" s="62" t="inlineStr">
        <is>
          <t>FABIOLA BENAVENTE</t>
        </is>
      </c>
      <c r="K8" s="62" t="inlineStr">
        <is>
          <t>POP DESPACHADO 11/12</t>
        </is>
      </c>
      <c r="L8" s="62" t="n">
        <v>3</v>
      </c>
      <c r="M8" s="62" t="n">
        <v>0</v>
      </c>
      <c r="N8" s="62" t="inlineStr">
        <is>
          <t>VILLA PRAT</t>
        </is>
      </c>
      <c r="O8" s="64" t="n"/>
      <c r="P8" s="62" t="n"/>
      <c r="Q8" s="62" t="inlineStr">
        <is>
          <t>CONTRAFACTURA</t>
        </is>
      </c>
      <c r="R8" s="62" t="n"/>
      <c r="S8" s="62" t="inlineStr">
        <is>
          <t>BOUTIQUE</t>
        </is>
      </c>
      <c r="T8" s="62" t="inlineStr">
        <is>
          <t>ELEGANTE BOUTIQUE</t>
        </is>
      </c>
      <c r="U8" s="67" t="inlineStr">
        <is>
          <t>PARRAL</t>
        </is>
      </c>
      <c r="V8" s="67" t="n"/>
      <c r="W8" s="65" t="n"/>
      <c r="X8" s="89" t="n">
        <v>62</v>
      </c>
      <c r="Y8" s="66" t="n">
        <v>55</v>
      </c>
      <c r="Z8" s="89">
        <f>SUM(X8-Y8)</f>
        <v/>
      </c>
      <c r="AA8" s="93" t="n">
        <v>0.9777777777777777</v>
      </c>
      <c r="AB8" s="524" t="n">
        <v>1399450</v>
      </c>
      <c r="AC8" s="102" t="n">
        <v>51.74999999999999</v>
      </c>
    </row>
    <row r="9" ht="18" customFormat="1" customHeight="1" s="57">
      <c r="A9" s="67" t="inlineStr">
        <is>
          <t>6.331.910-4</t>
        </is>
      </c>
      <c r="B9" s="67" t="n">
        <v>63319104</v>
      </c>
      <c r="C9" s="61" t="inlineStr">
        <is>
          <t>LUIS SOUMASTRE RAMIREZ</t>
        </is>
      </c>
      <c r="D9" s="62" t="inlineStr">
        <is>
          <t xml:space="preserve">ARICA </t>
        </is>
      </c>
      <c r="E9" s="63" t="inlineStr">
        <is>
          <t>21 DE MAYO 454</t>
        </is>
      </c>
      <c r="F9" s="62" t="inlineStr">
        <is>
          <t>058-2232959</t>
        </is>
      </c>
      <c r="G9" s="62" t="inlineStr">
        <is>
          <t>HECTOR CAFFIERO</t>
        </is>
      </c>
      <c r="H9" s="67" t="inlineStr">
        <is>
          <t>lfsr24@hotmail.com</t>
        </is>
      </c>
      <c r="I9" s="64" t="n"/>
      <c r="J9" s="62" t="inlineStr">
        <is>
          <t xml:space="preserve">gloria tapia  </t>
        </is>
      </c>
      <c r="K9" s="62" t="inlineStr">
        <is>
          <t>  </t>
        </is>
      </c>
      <c r="L9" s="62" t="n">
        <v>3</v>
      </c>
      <c r="M9" s="62" t="n">
        <v>0</v>
      </c>
      <c r="N9" s="62" t="inlineStr">
        <is>
          <t>CHACON</t>
        </is>
      </c>
      <c r="O9" s="64" t="n"/>
      <c r="P9" s="62" t="n"/>
      <c r="Q9" s="62" t="inlineStr">
        <is>
          <t xml:space="preserve">CREDITO 30 Y 60 </t>
        </is>
      </c>
      <c r="R9" s="62" t="n"/>
      <c r="S9" s="62" t="inlineStr">
        <is>
          <t xml:space="preserve">VENTAS AL POR MENOR </t>
        </is>
      </c>
      <c r="T9" s="62" t="n"/>
      <c r="U9" s="67" t="inlineStr">
        <is>
          <t>ARICA</t>
        </is>
      </c>
      <c r="V9" s="67" t="n"/>
      <c r="W9" s="65" t="n"/>
      <c r="X9" s="89" t="n">
        <v>71</v>
      </c>
      <c r="Y9" s="66" t="n">
        <v>65</v>
      </c>
      <c r="Z9" s="89">
        <f>SUM(X9-Y9)</f>
        <v/>
      </c>
      <c r="AA9" s="93" t="n">
        <v>0</v>
      </c>
      <c r="AB9" s="524" t="n">
        <v>1665350</v>
      </c>
      <c r="AC9" s="102" t="n">
        <v>26.45</v>
      </c>
    </row>
    <row r="10" ht="18" customFormat="1" customHeight="1" s="57">
      <c r="A10" s="67" t="inlineStr">
        <is>
          <t>6.589.904-3</t>
        </is>
      </c>
      <c r="B10" s="67" t="n">
        <v>65899043</v>
      </c>
      <c r="C10" s="61" t="inlineStr">
        <is>
          <t>ANITA BERTA GADICKE</t>
        </is>
      </c>
      <c r="D10" s="62" t="inlineStr">
        <is>
          <t>OSORNO</t>
        </is>
      </c>
      <c r="E10" s="63" t="inlineStr">
        <is>
          <t>OHIGGINS 534</t>
        </is>
      </c>
      <c r="F10" s="62" t="n">
        <v>985067217</v>
      </c>
      <c r="G10" s="62" t="inlineStr">
        <is>
          <t>PATRICIO CUEVAS</t>
        </is>
      </c>
      <c r="H10" s="67" t="inlineStr">
        <is>
          <t xml:space="preserve">anitagadicke@gmail.com  </t>
        </is>
      </c>
      <c r="I10" s="64" t="n"/>
      <c r="J10" s="62" t="inlineStr">
        <is>
          <t xml:space="preserve">ANITA GADICKE </t>
        </is>
      </c>
      <c r="K10" s="62" t="n"/>
      <c r="L10" s="62" t="n">
        <v>4</v>
      </c>
      <c r="M10" s="62" t="n">
        <v>0</v>
      </c>
      <c r="N10" s="62" t="inlineStr">
        <is>
          <t>CIDHER</t>
        </is>
      </c>
      <c r="O10" s="64" t="n"/>
      <c r="P10" s="62" t="n"/>
      <c r="Q10" s="62" t="inlineStr">
        <is>
          <t>CREDITO 30 Y 60</t>
        </is>
      </c>
      <c r="R10" s="62" t="n"/>
      <c r="S10" s="62" t="inlineStr">
        <is>
          <t>BOUTIQUE</t>
        </is>
      </c>
      <c r="T10" s="62" t="inlineStr">
        <is>
          <t>ALBANY SPORT</t>
        </is>
      </c>
      <c r="U10" s="67" t="inlineStr">
        <is>
          <t>OSORNO</t>
        </is>
      </c>
      <c r="V10" s="67" t="n"/>
      <c r="W10" s="65" t="n"/>
      <c r="X10" s="89" t="n">
        <v>0</v>
      </c>
      <c r="Y10" s="66" t="n">
        <v>0</v>
      </c>
      <c r="Z10" s="89">
        <f>SUM(X10-Y10)</f>
        <v/>
      </c>
      <c r="AA10" s="93" t="n">
        <v>0</v>
      </c>
      <c r="AB10" s="524" t="n">
        <v>0</v>
      </c>
      <c r="AC10" s="102" t="n">
        <v>0</v>
      </c>
    </row>
    <row r="11" ht="18" customFormat="1" customHeight="1" s="57">
      <c r="A11" s="67" t="inlineStr">
        <is>
          <t>6.775.324-0</t>
        </is>
      </c>
      <c r="B11" s="67" t="n">
        <v>67753240</v>
      </c>
      <c r="C11" s="61" t="inlineStr">
        <is>
          <t>MARIA DE LOS ANGELES DIAZ BELLIDO</t>
        </is>
      </c>
      <c r="D11" s="62" t="inlineStr">
        <is>
          <t xml:space="preserve">VILLA ALEMANA  </t>
        </is>
      </c>
      <c r="E11" s="63" t="inlineStr">
        <is>
          <t>BUENOS AIRE 845</t>
        </is>
      </c>
      <c r="F11" s="62" t="inlineStr">
        <is>
          <t xml:space="preserve">32-2951011 </t>
        </is>
      </c>
      <c r="G11" s="62" t="inlineStr">
        <is>
          <t>PATRICIO CUEVAS</t>
        </is>
      </c>
      <c r="H11" s="67" t="inlineStr">
        <is>
          <t xml:space="preserve">balaustros2@hotmail.com </t>
        </is>
      </c>
      <c r="I11" s="64" t="inlineStr">
        <is>
          <t>BALASUTROSVILLAALEMANA@GMAIL.C</t>
        </is>
      </c>
      <c r="J11" s="62" t="inlineStr">
        <is>
          <t>MARIA DE LOS ANGELES</t>
        </is>
      </c>
      <c r="K11" s="62" t="n"/>
      <c r="L11" s="62" t="n">
        <v>4</v>
      </c>
      <c r="M11" s="62" t="n"/>
      <c r="N11" s="62" t="inlineStr">
        <is>
          <t>ABC</t>
        </is>
      </c>
      <c r="O11" s="64" t="n"/>
      <c r="P11" s="62" t="n"/>
      <c r="Q11" s="62" t="inlineStr">
        <is>
          <t>CREDITO 30 Y 60</t>
        </is>
      </c>
      <c r="R11" s="62" t="n"/>
      <c r="S11" s="62" t="inlineStr">
        <is>
          <t>BOUTIQUE</t>
        </is>
      </c>
      <c r="T11" s="62" t="inlineStr">
        <is>
          <t>BALAUSTROS BOUTIQUE</t>
        </is>
      </c>
      <c r="U11" s="67" t="inlineStr">
        <is>
          <t>VILLA ALEMANA</t>
        </is>
      </c>
      <c r="V11" s="67" t="n"/>
      <c r="W11" s="65" t="n"/>
      <c r="X11" s="89" t="n">
        <v>0</v>
      </c>
      <c r="Y11" s="66" t="n">
        <v>0</v>
      </c>
      <c r="Z11" s="89">
        <f>SUM(X11-Y11)</f>
        <v/>
      </c>
      <c r="AA11" s="93" t="n">
        <v>0</v>
      </c>
      <c r="AB11" s="524" t="n">
        <v>0</v>
      </c>
      <c r="AC11" s="102" t="n">
        <v>0</v>
      </c>
    </row>
    <row r="12" ht="18" customFormat="1" customHeight="1" s="57">
      <c r="A12" s="67" t="inlineStr">
        <is>
          <t>6.799.967-3</t>
        </is>
      </c>
      <c r="B12" s="67" t="n">
        <v>67999673</v>
      </c>
      <c r="C12" s="61" t="n">
        <v>3</v>
      </c>
      <c r="D12" s="62" t="inlineStr">
        <is>
          <t xml:space="preserve">CABILDO  </t>
        </is>
      </c>
      <c r="E12" s="63" t="inlineStr">
        <is>
          <t>HUMERES 727</t>
        </is>
      </c>
      <c r="F12" s="62" t="n">
        <v>91286053</v>
      </c>
      <c r="G12" s="62" t="inlineStr">
        <is>
          <t>CARLOS CUEVAS</t>
        </is>
      </c>
      <c r="H12" s="67" t="inlineStr">
        <is>
          <t xml:space="preserve">anisalta@hotmail.com </t>
        </is>
      </c>
      <c r="I12" s="64" t="n"/>
      <c r="J12" s="62" t="inlineStr">
        <is>
          <t>ANA MARIA SALVATIERR</t>
        </is>
      </c>
      <c r="K12" s="62" t="n"/>
      <c r="L12" s="62" t="n">
        <v>3</v>
      </c>
      <c r="M12" s="62" t="n">
        <v>0</v>
      </c>
      <c r="N12" s="62" t="inlineStr">
        <is>
          <t>RETIRA Sn Gerardo</t>
        </is>
      </c>
      <c r="O12" s="64" t="n"/>
      <c r="P12" s="62" t="n"/>
      <c r="Q12" s="62" t="inlineStr">
        <is>
          <t>CREDITO 30 Y 60</t>
        </is>
      </c>
      <c r="R12" s="62" t="n"/>
      <c r="S12" s="62" t="inlineStr">
        <is>
          <t>BOUTIQUE</t>
        </is>
      </c>
      <c r="T12" s="62" t="inlineStr">
        <is>
          <t>BOUTIQUE ANITA</t>
        </is>
      </c>
      <c r="U12" s="67" t="inlineStr">
        <is>
          <t>CABILDO</t>
        </is>
      </c>
      <c r="V12" s="67" t="n"/>
      <c r="W12" s="65" t="n"/>
      <c r="X12" s="89" t="n">
        <v>36</v>
      </c>
      <c r="Y12" s="66" t="n">
        <v>36</v>
      </c>
      <c r="Z12" s="89">
        <f>SUM(X12-Y12)</f>
        <v/>
      </c>
      <c r="AA12" s="93" t="n">
        <v>0.9777777777777777</v>
      </c>
      <c r="AB12" s="524" t="n">
        <v>917640</v>
      </c>
      <c r="AC12" s="102" t="n">
        <v>216.2</v>
      </c>
    </row>
    <row r="13" ht="18" customFormat="1" customHeight="1" s="57">
      <c r="A13" s="67" t="inlineStr">
        <is>
          <t>76.965.431-3</t>
        </is>
      </c>
      <c r="B13" s="67" t="n">
        <v>769654313</v>
      </c>
      <c r="C13" s="61" t="inlineStr">
        <is>
          <t>OPALO VESTUARIO</t>
        </is>
      </c>
      <c r="D13" s="62" t="inlineStr">
        <is>
          <t xml:space="preserve">CONCEPCION  </t>
        </is>
      </c>
      <c r="E13" s="63" t="inlineStr">
        <is>
          <t>BARROS ARANA 815 LOCAL 14</t>
        </is>
      </c>
      <c r="F13" s="62" t="n">
        <v>991959818</v>
      </c>
      <c r="G13" s="62" t="inlineStr">
        <is>
          <t>PATRICIO CUEVAS</t>
        </is>
      </c>
      <c r="H13" s="67" t="inlineStr">
        <is>
          <t xml:space="preserve">mayobenites@hotmail.com </t>
        </is>
      </c>
      <c r="I13" s="64" t="n"/>
      <c r="J13" s="62" t="inlineStr">
        <is>
          <t xml:space="preserve">HILIA CONCHA  </t>
        </is>
      </c>
      <c r="K13" s="62" t="inlineStr">
        <is>
          <t>DUEÑA</t>
        </is>
      </c>
      <c r="L13" s="62" t="n">
        <v>1</v>
      </c>
      <c r="M13" s="62" t="n">
        <v>0</v>
      </c>
      <c r="N13" s="62" t="inlineStr">
        <is>
          <t>CHEVALIER</t>
        </is>
      </c>
      <c r="O13" s="64" t="n"/>
      <c r="P13" s="75" t="n"/>
      <c r="Q13" s="62" t="inlineStr">
        <is>
          <t>CHEQUE 30 DIAS</t>
        </is>
      </c>
      <c r="R13" s="62" t="n">
        <v>99594046</v>
      </c>
      <c r="S13" s="62" t="inlineStr">
        <is>
          <t>BOUTIQUE</t>
        </is>
      </c>
      <c r="T13" s="62" t="inlineStr">
        <is>
          <t>OPALO BOUTIQUE</t>
        </is>
      </c>
      <c r="U13" s="67" t="inlineStr">
        <is>
          <t>CONCEPCION</t>
        </is>
      </c>
      <c r="V13" s="67" t="inlineStr">
        <is>
          <t xml:space="preserve">HIJA MARJORIE BENITEZ, TRANSPORTE CHEVALIER 13/11                                                   </t>
        </is>
      </c>
      <c r="W13" s="65" t="n"/>
      <c r="X13" s="89" t="n">
        <v>704</v>
      </c>
      <c r="Y13" s="66" t="n">
        <v>555</v>
      </c>
      <c r="Z13" s="89">
        <f>SUM(X13-Y13)</f>
        <v/>
      </c>
      <c r="AA13" s="93" t="n">
        <v>0.7077244258872651</v>
      </c>
      <c r="AB13" s="524" t="n">
        <v>14347450</v>
      </c>
      <c r="AC13" s="102" t="n">
        <v>635.9499999999999</v>
      </c>
    </row>
    <row r="14" ht="18" customFormat="1" customHeight="1" s="57">
      <c r="A14" s="67" t="inlineStr">
        <is>
          <t>7.096.837-1</t>
        </is>
      </c>
      <c r="B14" s="67" t="n">
        <v>70968371</v>
      </c>
      <c r="C14" s="61" t="inlineStr">
        <is>
          <t>GLORIA CECILIA OLIVARES TORRES</t>
        </is>
      </c>
      <c r="D14" s="62" t="inlineStr">
        <is>
          <t xml:space="preserve">CHAÑARAL </t>
        </is>
      </c>
      <c r="E14" s="63" t="inlineStr">
        <is>
          <t>MERINO JARPA 590</t>
        </is>
      </c>
      <c r="F14" s="62" t="inlineStr">
        <is>
          <t>09-98175762</t>
        </is>
      </c>
      <c r="G14" s="62" t="inlineStr">
        <is>
          <t>HECTOR CAFFIERO</t>
        </is>
      </c>
      <c r="H14" s="77" t="inlineStr">
        <is>
          <t xml:space="preserve">g.oltorres91@gmail.com </t>
        </is>
      </c>
      <c r="I14" s="64" t="n"/>
      <c r="J14" s="62" t="inlineStr">
        <is>
          <t xml:space="preserve">DANIEL CEA COMPRA Y </t>
        </is>
      </c>
      <c r="K14" s="62" t="inlineStr">
        <is>
          <t>  </t>
        </is>
      </c>
      <c r="L14" s="62" t="n">
        <v>1</v>
      </c>
      <c r="M14" s="62" t="n">
        <v>0</v>
      </c>
      <c r="N14" s="62" t="inlineStr">
        <is>
          <t>TUR BUS</t>
        </is>
      </c>
      <c r="O14" s="64" t="n"/>
      <c r="P14" s="62" t="n"/>
      <c r="Q14" s="62" t="inlineStr">
        <is>
          <t xml:space="preserve">CREDITO 30 Y 60 </t>
        </is>
      </c>
      <c r="R14" s="62" t="n"/>
      <c r="S14" s="62" t="inlineStr">
        <is>
          <t>TIENDA</t>
        </is>
      </c>
      <c r="T14" s="62" t="inlineStr">
        <is>
          <t>EVEN EZER</t>
        </is>
      </c>
      <c r="U14" s="67" t="inlineStr">
        <is>
          <t>CHAÑARAL</t>
        </is>
      </c>
      <c r="V14" s="67" t="n"/>
      <c r="W14" s="65" t="n"/>
      <c r="X14" s="89" t="n">
        <v>130</v>
      </c>
      <c r="Y14" s="66" t="n">
        <v>125</v>
      </c>
      <c r="Z14" s="89">
        <f>SUM(X14-Y14)</f>
        <v/>
      </c>
      <c r="AA14" s="93" t="n">
        <v>0.8898305084745762</v>
      </c>
      <c r="AB14" s="524" t="n">
        <v>3238750</v>
      </c>
      <c r="AC14" s="102" t="n">
        <v>143.75</v>
      </c>
    </row>
    <row r="15" ht="18" customFormat="1" customHeight="1" s="57">
      <c r="A15" s="67" t="inlineStr">
        <is>
          <t>7.562.033-0</t>
        </is>
      </c>
      <c r="B15" s="67" t="n">
        <v>75620330</v>
      </c>
      <c r="C15" s="61" t="inlineStr">
        <is>
          <t>PATRICIA BARRIA MANCILLA</t>
        </is>
      </c>
      <c r="D15" s="62" t="inlineStr">
        <is>
          <t>PORVENIR</t>
        </is>
      </c>
      <c r="E15" s="63" t="inlineStr">
        <is>
          <t>JOHN WILLIAMS 034</t>
        </is>
      </c>
      <c r="F15" s="62" t="inlineStr">
        <is>
          <t>061-2580171</t>
        </is>
      </c>
      <c r="G15" s="62" t="inlineStr">
        <is>
          <t>SERGIO KRAMARENCO</t>
        </is>
      </c>
      <c r="H15" s="76" t="inlineStr">
        <is>
          <t>patricia.barria@gmail.com</t>
        </is>
      </c>
      <c r="I15" s="64" t="n"/>
      <c r="J15" s="62" t="inlineStr">
        <is>
          <t>PATRICIA BARRIA</t>
        </is>
      </c>
      <c r="K15" s="62" t="n"/>
      <c r="L15" s="62" t="n"/>
      <c r="M15" s="62" t="n"/>
      <c r="N15" s="62" t="inlineStr">
        <is>
          <t>TRANSCARGO</t>
        </is>
      </c>
      <c r="O15" s="64" t="n"/>
      <c r="P15" s="62" t="n"/>
      <c r="Q15" s="62" t="inlineStr">
        <is>
          <t>CREDITO 30 Y 60</t>
        </is>
      </c>
      <c r="R15" s="62" t="n"/>
      <c r="S15" s="62" t="n"/>
      <c r="T15" s="62" t="inlineStr">
        <is>
          <t>ROMY'S</t>
        </is>
      </c>
      <c r="U15" s="67" t="inlineStr">
        <is>
          <t xml:space="preserve">PORVENIR       </t>
        </is>
      </c>
      <c r="V15" s="67" t="n"/>
      <c r="W15" s="65" t="n"/>
      <c r="X15" s="89" t="n">
        <v>0</v>
      </c>
      <c r="Y15" s="66" t="n">
        <v>0</v>
      </c>
      <c r="Z15" s="89">
        <f>SUM(X15-Y15)</f>
        <v/>
      </c>
      <c r="AA15" s="93" t="n">
        <v>0</v>
      </c>
      <c r="AB15" s="524" t="n">
        <v>0</v>
      </c>
      <c r="AC15" s="102" t="n">
        <v>0</v>
      </c>
    </row>
    <row r="16" ht="18" customFormat="1" customHeight="1" s="58">
      <c r="A16" s="67" t="inlineStr">
        <is>
          <t>7.634.829-4</t>
        </is>
      </c>
      <c r="B16" s="67" t="n">
        <v>76348294</v>
      </c>
      <c r="C16" s="61" t="inlineStr">
        <is>
          <t>CARLOS MELLA ALVARADO</t>
        </is>
      </c>
      <c r="D16" s="62" t="inlineStr">
        <is>
          <t>CASTRO</t>
        </is>
      </c>
      <c r="E16" s="63" t="inlineStr">
        <is>
          <t>OHIGGINS 658</t>
        </is>
      </c>
      <c r="F16" s="62" t="inlineStr">
        <is>
          <t>065-2637291</t>
        </is>
      </c>
      <c r="G16" s="62" t="inlineStr">
        <is>
          <t>PATRICIO CUEVAS</t>
        </is>
      </c>
      <c r="H16" s="76" t="inlineStr">
        <is>
          <t>tiendamodafiel@gmail.com</t>
        </is>
      </c>
      <c r="I16" s="64" t="n"/>
      <c r="J16" s="62" t="inlineStr">
        <is>
          <t>SEÑORA SOFIA</t>
        </is>
      </c>
      <c r="K16" s="62" t="n"/>
      <c r="L16" s="62" t="n">
        <v>3</v>
      </c>
      <c r="M16" s="62" t="n"/>
      <c r="N16" s="62" t="inlineStr">
        <is>
          <t>CRUZ DEL SUR</t>
        </is>
      </c>
      <c r="O16" s="64" t="n"/>
      <c r="P16" s="62" t="n">
        <v>0</v>
      </c>
      <c r="Q16" s="62" t="inlineStr">
        <is>
          <t>CONTRAFACTURA</t>
        </is>
      </c>
      <c r="R16" s="62" t="inlineStr">
        <is>
          <t xml:space="preserve">  9-5791119</t>
        </is>
      </c>
      <c r="S16" s="62" t="inlineStr">
        <is>
          <t>TIENDA Y PAQUETERIA</t>
        </is>
      </c>
      <c r="T16" s="62" t="inlineStr">
        <is>
          <t>MODA FIEL</t>
        </is>
      </c>
      <c r="U16" s="67" t="inlineStr">
        <is>
          <t>CASTRO</t>
        </is>
      </c>
      <c r="V16" s="67" t="n"/>
      <c r="W16" s="65" t="n"/>
      <c r="X16" s="89" t="n">
        <v>259</v>
      </c>
      <c r="Y16" s="66" t="n">
        <v>221</v>
      </c>
      <c r="Z16" s="89">
        <f>SUM(X16-Y16)</f>
        <v/>
      </c>
      <c r="AA16" s="93" t="n">
        <v>0.7379912663755459</v>
      </c>
      <c r="AB16" s="524" t="n">
        <v>5596790</v>
      </c>
      <c r="AC16" s="102" t="n">
        <v>248.4</v>
      </c>
    </row>
    <row r="17" ht="18" customFormat="1" customHeight="1" s="58">
      <c r="A17" s="67" t="inlineStr">
        <is>
          <t>7.675.412-8</t>
        </is>
      </c>
      <c r="B17" s="67" t="n">
        <v>76754128</v>
      </c>
      <c r="C17" s="61" t="inlineStr">
        <is>
          <t>IRMA ROMERO CASTRO</t>
        </is>
      </c>
      <c r="D17" s="62" t="inlineStr">
        <is>
          <t xml:space="preserve">CURANILAHUE </t>
        </is>
      </c>
      <c r="E17" s="63" t="inlineStr">
        <is>
          <t>ARTURO PRAT 1384</t>
        </is>
      </c>
      <c r="F17" s="62" t="inlineStr">
        <is>
          <t>041/2691287</t>
        </is>
      </c>
      <c r="G17" s="62" t="inlineStr">
        <is>
          <t>PATRICIO CUEVAS</t>
        </is>
      </c>
      <c r="H17" s="76" t="inlineStr">
        <is>
          <t>irmafranciscaromero@gmail.com</t>
        </is>
      </c>
      <c r="I17" s="64" t="inlineStr">
        <is>
          <t xml:space="preserve">IRMAFRANCISCAROMERO@GMAIL.COM </t>
        </is>
      </c>
      <c r="J17" s="62" t="inlineStr">
        <is>
          <t>IRMA ROMERO</t>
        </is>
      </c>
      <c r="K17" s="62" t="inlineStr">
        <is>
          <t>POP DESPACHADO 12/12</t>
        </is>
      </c>
      <c r="L17" s="62" t="n">
        <v>3</v>
      </c>
      <c r="M17" s="62" t="n">
        <v>0</v>
      </c>
      <c r="N17" s="62" t="inlineStr">
        <is>
          <t>CHEVALIER</t>
        </is>
      </c>
      <c r="O17" s="64" t="n"/>
      <c r="P17" s="62" t="n"/>
      <c r="Q17" s="62" t="inlineStr">
        <is>
          <t>CREDITO 30 Y 60</t>
        </is>
      </c>
      <c r="R17" s="62" t="n"/>
      <c r="S17" s="62" t="inlineStr">
        <is>
          <t>BOUTIQUE</t>
        </is>
      </c>
      <c r="T17" s="62" t="inlineStr">
        <is>
          <t>FRANCISCA ROMERO BOUTIQUE</t>
        </is>
      </c>
      <c r="U17" s="67" t="inlineStr">
        <is>
          <t>CURANILAHUE</t>
        </is>
      </c>
      <c r="V17" s="67" t="inlineStr">
        <is>
          <t>                                                                                                    </t>
        </is>
      </c>
      <c r="W17" s="65" t="n"/>
      <c r="X17" s="89" t="n">
        <v>0</v>
      </c>
      <c r="Y17" s="66" t="n">
        <v>0</v>
      </c>
      <c r="Z17" s="89">
        <f>SUM(X17-Y17)</f>
        <v/>
      </c>
      <c r="AA17" s="93" t="n">
        <v>0</v>
      </c>
      <c r="AB17" s="524" t="n">
        <v>0</v>
      </c>
      <c r="AC17" s="102" t="n">
        <v>0</v>
      </c>
    </row>
    <row r="18" ht="18" customFormat="1" customHeight="1" s="58">
      <c r="A18" s="67" t="inlineStr">
        <is>
          <t>8.259.662-3</t>
        </is>
      </c>
      <c r="B18" s="67" t="n">
        <v>82596623</v>
      </c>
      <c r="C18" s="61" t="inlineStr">
        <is>
          <t>LUIGI ZANDONAI</t>
        </is>
      </c>
      <c r="D18" s="62" t="inlineStr">
        <is>
          <t>LA SERENA</t>
        </is>
      </c>
      <c r="E18" s="63" t="inlineStr">
        <is>
          <t>BALMACEDA 423</t>
        </is>
      </c>
      <c r="F18" s="62" t="inlineStr">
        <is>
          <t xml:space="preserve">51-215122  </t>
        </is>
      </c>
      <c r="G18" s="62" t="inlineStr">
        <is>
          <t>HECTOR CAFFIERO</t>
        </is>
      </c>
      <c r="H18" s="67" t="inlineStr">
        <is>
          <t xml:space="preserve">luigizandonay@hotmail.com  </t>
        </is>
      </c>
      <c r="I18" s="64" t="n"/>
      <c r="J18" s="62" t="inlineStr">
        <is>
          <t>LUIGI ZANDONAI</t>
        </is>
      </c>
      <c r="K18" s="62" t="inlineStr">
        <is>
          <t>POP DESPACHADO 12/12</t>
        </is>
      </c>
      <c r="L18" s="62" t="n">
        <v>3</v>
      </c>
      <c r="M18" s="62" t="n">
        <v>0</v>
      </c>
      <c r="N18" s="62" t="inlineStr">
        <is>
          <t>PIERO</t>
        </is>
      </c>
      <c r="O18" s="64" t="n"/>
      <c r="P18" s="62" t="n"/>
      <c r="Q18" s="62" t="inlineStr">
        <is>
          <t xml:space="preserve">CREDITO 30 Y 60 </t>
        </is>
      </c>
      <c r="R18" s="62" t="n"/>
      <c r="S18" s="62" t="inlineStr">
        <is>
          <t>TIENDA</t>
        </is>
      </c>
      <c r="T18" s="62" t="inlineStr">
        <is>
          <t>TIENDA LUIGI ZANDONAI</t>
        </is>
      </c>
      <c r="U18" s="67">
        <f>D18</f>
        <v/>
      </c>
      <c r="V18" s="67" t="n"/>
      <c r="W18" s="65" t="n"/>
      <c r="X18" s="89" t="n">
        <v>0</v>
      </c>
      <c r="Y18" s="66" t="n">
        <v>0</v>
      </c>
      <c r="Z18" s="89">
        <f>SUM(X18-Y18)</f>
        <v/>
      </c>
      <c r="AA18" s="93" t="n">
        <v>0</v>
      </c>
      <c r="AB18" s="524" t="n">
        <v>0</v>
      </c>
      <c r="AC18" s="102" t="n">
        <v>48.3</v>
      </c>
    </row>
    <row r="19" ht="18" customFormat="1" customHeight="1" s="58">
      <c r="A19" s="67" t="inlineStr">
        <is>
          <t>8.611.778-9</t>
        </is>
      </c>
      <c r="B19" s="67" t="n">
        <v>86117789</v>
      </c>
      <c r="C19" s="61" t="inlineStr">
        <is>
          <t>EMILIA PALMA VILCHES</t>
        </is>
      </c>
      <c r="D19" s="62" t="inlineStr">
        <is>
          <t xml:space="preserve">SAN JAVIER  </t>
        </is>
      </c>
      <c r="E19" s="63" t="inlineStr">
        <is>
          <t>ARTURO PRAT 2365</t>
        </is>
      </c>
      <c r="F19" s="62" t="inlineStr">
        <is>
          <t xml:space="preserve">73-2322862  </t>
        </is>
      </c>
      <c r="G19" s="62" t="inlineStr">
        <is>
          <t>CARLOS CUEVAS</t>
        </is>
      </c>
      <c r="H19" s="76" t="inlineStr">
        <is>
          <t>mily.palma@gmail.com</t>
        </is>
      </c>
      <c r="I19" s="64" t="n"/>
      <c r="J19" s="62" t="inlineStr">
        <is>
          <t>MILY PALMA</t>
        </is>
      </c>
      <c r="K19" s="62" t="inlineStr">
        <is>
          <t>DUEÑA</t>
        </is>
      </c>
      <c r="L19" s="62" t="n">
        <v>1</v>
      </c>
      <c r="M19" s="62" t="n">
        <v>0</v>
      </c>
      <c r="N19" s="62" t="inlineStr">
        <is>
          <t>GEMITA</t>
        </is>
      </c>
      <c r="O19" s="64" t="n"/>
      <c r="P19" s="62" t="n"/>
      <c r="Q19" s="62" t="inlineStr">
        <is>
          <t>CREDITO 30 Y 60</t>
        </is>
      </c>
      <c r="R19" s="62" t="n"/>
      <c r="S19" s="62" t="inlineStr">
        <is>
          <t>GRANDES TIENDAS</t>
        </is>
      </c>
      <c r="T19" s="62" t="inlineStr">
        <is>
          <t>MILY</t>
        </is>
      </c>
      <c r="U19" s="67" t="inlineStr">
        <is>
          <t>SAN JAVIER</t>
        </is>
      </c>
      <c r="V19" s="67" t="inlineStr">
        <is>
          <t xml:space="preserve">SIN INFORMACION COMERCIAL 20/02                                                                     </t>
        </is>
      </c>
      <c r="W19" s="65" t="n"/>
      <c r="X19" s="89" t="n">
        <v>0</v>
      </c>
      <c r="Y19" s="66" t="n">
        <v>0</v>
      </c>
      <c r="Z19" s="89">
        <f>SUM(X19-Y19)</f>
        <v/>
      </c>
      <c r="AA19" s="93" t="n">
        <v>0</v>
      </c>
      <c r="AB19" s="524" t="n">
        <v>0</v>
      </c>
      <c r="AC19" s="102" t="n">
        <v>0</v>
      </c>
    </row>
    <row r="20" ht="18" customFormat="1" customHeight="1" s="58">
      <c r="A20" s="67" t="inlineStr">
        <is>
          <t>8.659.812-4</t>
        </is>
      </c>
      <c r="B20" s="67" t="n">
        <v>86598124</v>
      </c>
      <c r="C20" s="61" t="inlineStr">
        <is>
          <t>RODRIGO EDUARDO SEÑOR LEDESMA</t>
        </is>
      </c>
      <c r="D20" s="62" t="inlineStr">
        <is>
          <t xml:space="preserve">TOME  </t>
        </is>
      </c>
      <c r="E20" s="63" t="inlineStr">
        <is>
          <t>NOGUEIRA 1137</t>
        </is>
      </c>
      <c r="F20" s="62" t="inlineStr">
        <is>
          <t xml:space="preserve">41-2651720  9860610 </t>
        </is>
      </c>
      <c r="G20" s="62" t="inlineStr">
        <is>
          <t>PATRICIO CUEVAS</t>
        </is>
      </c>
      <c r="H20" s="67" t="inlineStr">
        <is>
          <t>senrodtom@hotmail.com</t>
        </is>
      </c>
      <c r="I20" s="64" t="n"/>
      <c r="J20" s="62" t="inlineStr">
        <is>
          <t>RODRIGO SEÑOR O MONI</t>
        </is>
      </c>
      <c r="K20" s="62" t="inlineStr">
        <is>
          <t>SOCIO</t>
        </is>
      </c>
      <c r="L20" s="62" t="n">
        <v>3</v>
      </c>
      <c r="M20" s="62" t="n">
        <v>0</v>
      </c>
      <c r="N20" s="62" t="inlineStr">
        <is>
          <t>VILLA PEAT</t>
        </is>
      </c>
      <c r="O20" s="64" t="n"/>
      <c r="P20" s="62" t="n"/>
      <c r="Q20" s="62" t="inlineStr">
        <is>
          <t>CREDITO 30 Y 60</t>
        </is>
      </c>
      <c r="R20" s="62" t="n"/>
      <c r="S20" s="62" t="inlineStr">
        <is>
          <t>VTAS DE PRENDAS DE VESTIR</t>
        </is>
      </c>
      <c r="T20" s="62" t="inlineStr">
        <is>
          <t>COMERCIAL LOGROÑO</t>
        </is>
      </c>
      <c r="U20" s="67" t="inlineStr">
        <is>
          <t>TOME</t>
        </is>
      </c>
      <c r="V20" s="67" t="inlineStr">
        <is>
          <t xml:space="preserve">SIN INFORMACION COMERCIAL 20/02                                                                     </t>
        </is>
      </c>
      <c r="W20" s="65" t="n"/>
      <c r="X20" s="89" t="n">
        <v>0</v>
      </c>
      <c r="Y20" s="66" t="n">
        <v>0</v>
      </c>
      <c r="Z20" s="89">
        <f>SUM(X20-Y20)</f>
        <v/>
      </c>
      <c r="AA20" s="93" t="n">
        <v>0</v>
      </c>
      <c r="AB20" s="524" t="n">
        <v>0</v>
      </c>
      <c r="AC20" s="102" t="n">
        <v>0</v>
      </c>
    </row>
    <row r="21" ht="18" customFormat="1" customHeight="1" s="58">
      <c r="A21" s="67" t="inlineStr">
        <is>
          <t>8.673.204-1</t>
        </is>
      </c>
      <c r="B21" s="67" t="n">
        <v>86732041</v>
      </c>
      <c r="C21" s="61" t="inlineStr">
        <is>
          <t>ROMAN JUAN CASTRO CAYO</t>
        </is>
      </c>
      <c r="D21" s="62" t="inlineStr">
        <is>
          <t xml:space="preserve">ARICA </t>
        </is>
      </c>
      <c r="E21" s="63" t="inlineStr">
        <is>
          <t>AVENIDA 18 DE SEPTIEMBRE 301 L</t>
        </is>
      </c>
      <c r="F21" s="62" t="inlineStr">
        <is>
          <t xml:space="preserve">58-2232504 </t>
        </is>
      </c>
      <c r="G21" s="62" t="inlineStr">
        <is>
          <t>HECTOR CAFFIERO</t>
        </is>
      </c>
      <c r="H21" s="67" t="inlineStr">
        <is>
          <t xml:space="preserve">castro.jade@hotmail.com </t>
        </is>
      </c>
      <c r="I21" s="64" t="n"/>
      <c r="J21" s="62" t="inlineStr">
        <is>
          <t xml:space="preserve">ROMAN CASTRO  </t>
        </is>
      </c>
      <c r="K21" s="62" t="inlineStr">
        <is>
          <t>  </t>
        </is>
      </c>
      <c r="L21" s="62" t="n">
        <v>1</v>
      </c>
      <c r="M21" s="62" t="n">
        <v>0</v>
      </c>
      <c r="N21" s="62" t="inlineStr">
        <is>
          <t>TUR BUS</t>
        </is>
      </c>
      <c r="O21" s="64" t="n"/>
      <c r="P21" s="75" t="n">
        <v>0.05</v>
      </c>
      <c r="Q21" s="62" t="inlineStr">
        <is>
          <t>CREDITO 30 DIAS</t>
        </is>
      </c>
      <c r="R21" s="62" t="n"/>
      <c r="S21" s="62" t="inlineStr">
        <is>
          <t>CALZADOS Y ROPAS DE VESTIR</t>
        </is>
      </c>
      <c r="T21" s="62" t="n"/>
      <c r="U21" s="67" t="inlineStr">
        <is>
          <t>ARICA</t>
        </is>
      </c>
      <c r="V21" s="67" t="n"/>
      <c r="W21" s="65" t="n"/>
      <c r="X21" s="89" t="n">
        <v>41</v>
      </c>
      <c r="Y21" s="66" t="n">
        <v>42</v>
      </c>
      <c r="Z21" s="89">
        <f>SUM(X21-Y21)</f>
        <v/>
      </c>
      <c r="AA21" s="93" t="n">
        <v>0.7604166666666666</v>
      </c>
      <c r="AB21" s="524" t="n">
        <v>1057580</v>
      </c>
      <c r="AC21" s="102" t="n">
        <v>60.95</v>
      </c>
    </row>
    <row r="22" ht="18" customFormat="1" customHeight="1" s="59">
      <c r="A22" s="67" t="inlineStr">
        <is>
          <t>8.780.898-K</t>
        </is>
      </c>
      <c r="B22" s="67" t="inlineStr">
        <is>
          <t xml:space="preserve"> 8780898K</t>
        </is>
      </c>
      <c r="C22" s="61" t="inlineStr">
        <is>
          <t>PATRICIA HAFON DESMOND</t>
        </is>
      </c>
      <c r="D22" s="62" t="inlineStr">
        <is>
          <t>TOCOPILLA</t>
        </is>
      </c>
      <c r="E22" s="63" t="inlineStr">
        <is>
          <t>21 DE MAYO 1549</t>
        </is>
      </c>
      <c r="F22" s="62" t="inlineStr">
        <is>
          <t xml:space="preserve">55-812319  </t>
        </is>
      </c>
      <c r="G22" s="62" t="inlineStr">
        <is>
          <t>HECTOR CAFFIERO</t>
        </is>
      </c>
      <c r="H22" s="67" t="inlineStr">
        <is>
          <t xml:space="preserve">phafond@hotmail.com  </t>
        </is>
      </c>
      <c r="I22" s="64" t="n"/>
      <c r="J22" s="62" t="inlineStr">
        <is>
          <t xml:space="preserve">PATRICIA HAFFON  </t>
        </is>
      </c>
      <c r="K22" s="62" t="inlineStr">
        <is>
          <t>CRISTINA PAGOS</t>
        </is>
      </c>
      <c r="L22" s="62" t="n">
        <v>1</v>
      </c>
      <c r="M22" s="62" t="n">
        <v>0</v>
      </c>
      <c r="N22" s="62" t="inlineStr">
        <is>
          <t>RAMOS CHOLELE</t>
        </is>
      </c>
      <c r="O22" s="64" t="n"/>
      <c r="P22" s="62" t="n"/>
      <c r="Q22" s="62" t="inlineStr">
        <is>
          <t xml:space="preserve">CREDITO 30 Y 60 </t>
        </is>
      </c>
      <c r="R22" s="62" t="n"/>
      <c r="S22" s="62" t="inlineStr">
        <is>
          <t>BOUTIQUE</t>
        </is>
      </c>
      <c r="T22" s="62" t="n"/>
      <c r="U22" s="67">
        <f>D22</f>
        <v/>
      </c>
      <c r="V22" s="67" t="n"/>
      <c r="W22" s="65" t="n"/>
      <c r="X22" s="89" t="n">
        <v>8</v>
      </c>
      <c r="Y22" s="66" t="n">
        <v>0</v>
      </c>
      <c r="Z22" s="89">
        <f>SUM(X22-Y22)</f>
        <v/>
      </c>
      <c r="AA22" s="93" t="n">
        <v>0</v>
      </c>
      <c r="AB22" s="524" t="n">
        <v>0</v>
      </c>
      <c r="AC22" s="102" t="n">
        <v>0</v>
      </c>
    </row>
    <row r="23" ht="18" customFormat="1" customHeight="1" s="58">
      <c r="A23" s="67" t="inlineStr">
        <is>
          <t>8.837.310-3</t>
        </is>
      </c>
      <c r="B23" s="67" t="n">
        <v>88373103</v>
      </c>
      <c r="C23" s="61" t="inlineStr">
        <is>
          <t>MARIA FRANCISCA IDE SCHMIDT</t>
        </is>
      </c>
      <c r="D23" s="62" t="inlineStr">
        <is>
          <t>LA REINA</t>
        </is>
      </c>
      <c r="E23" s="63" t="inlineStr">
        <is>
          <t>CARLOS SILVA VILDOSOLA 93</t>
        </is>
      </c>
      <c r="F23" s="62" t="inlineStr">
        <is>
          <t>2  27586405</t>
        </is>
      </c>
      <c r="G23" s="62" t="inlineStr">
        <is>
          <t>PATRICIO CUEVAS</t>
        </is>
      </c>
      <c r="H23" s="67" t="inlineStr">
        <is>
          <t xml:space="preserve">franciscaides@hotmail.com  </t>
        </is>
      </c>
      <c r="I23" s="64" t="n"/>
      <c r="J23" s="62" t="inlineStr">
        <is>
          <t xml:space="preserve">SRA FRANCISCA </t>
        </is>
      </c>
      <c r="K23" s="62" t="inlineStr">
        <is>
          <t>POP DESPACHADO 11/12</t>
        </is>
      </c>
      <c r="L23" s="62" t="n">
        <v>3</v>
      </c>
      <c r="M23" s="62" t="n">
        <v>0</v>
      </c>
      <c r="N23" s="62" t="inlineStr">
        <is>
          <t>TUR BUS</t>
        </is>
      </c>
      <c r="O23" s="64" t="n"/>
      <c r="P23" s="62" t="n"/>
      <c r="Q23" s="62" t="inlineStr">
        <is>
          <t>CREDITO 30 Y 60</t>
        </is>
      </c>
      <c r="R23" s="62" t="n"/>
      <c r="S23" s="62" t="inlineStr">
        <is>
          <t>BOUTIQUE</t>
        </is>
      </c>
      <c r="T23" s="62" t="inlineStr">
        <is>
          <t>BOUTIQUE FRANCISCA IDE</t>
        </is>
      </c>
      <c r="U23" s="67" t="inlineStr">
        <is>
          <t>LA REINA</t>
        </is>
      </c>
      <c r="V23" s="67" t="n"/>
      <c r="W23" s="65" t="n"/>
      <c r="X23" s="89" t="n">
        <v>0</v>
      </c>
      <c r="Y23" s="66" t="n">
        <v>0</v>
      </c>
      <c r="Z23" s="89">
        <f>SUM(X23-Y23)</f>
        <v/>
      </c>
      <c r="AA23" s="93" t="n">
        <v>0</v>
      </c>
      <c r="AB23" s="524" t="n">
        <v>0</v>
      </c>
      <c r="AC23" s="102" t="n">
        <v>0</v>
      </c>
    </row>
    <row r="24" ht="18" customFormat="1" customHeight="1" s="59">
      <c r="A24" s="67" t="inlineStr">
        <is>
          <t>8.875.220-1</t>
        </is>
      </c>
      <c r="B24" s="67" t="n">
        <v>88752201</v>
      </c>
      <c r="C24" s="61" t="inlineStr">
        <is>
          <t>ANA MARIA CORTES</t>
        </is>
      </c>
      <c r="D24" s="62" t="inlineStr">
        <is>
          <t>HUASCO</t>
        </is>
      </c>
      <c r="E24" s="63" t="inlineStr">
        <is>
          <t>PEDRO AGUIRRE CERDA 316</t>
        </is>
      </c>
      <c r="F24" s="62" t="inlineStr">
        <is>
          <t xml:space="preserve">51-531308  </t>
        </is>
      </c>
      <c r="G24" s="62" t="inlineStr">
        <is>
          <t>HECTOR CAFFIERO</t>
        </is>
      </c>
      <c r="H24" s="67" t="inlineStr">
        <is>
          <t xml:space="preserve">cgonza77@hotmail.com </t>
        </is>
      </c>
      <c r="I24" s="64" t="n"/>
      <c r="J24" s="62" t="inlineStr">
        <is>
          <t>CARLA GONZALEZ</t>
        </is>
      </c>
      <c r="K24" s="62" t="inlineStr">
        <is>
          <t>  </t>
        </is>
      </c>
      <c r="L24" s="62" t="n">
        <v>2</v>
      </c>
      <c r="M24" s="62" t="n">
        <v>0</v>
      </c>
      <c r="N24" s="62" t="inlineStr">
        <is>
          <t>TUR BUS</t>
        </is>
      </c>
      <c r="O24" s="64" t="n"/>
      <c r="P24" s="62" t="n"/>
      <c r="Q24" s="62" t="inlineStr">
        <is>
          <t>CREDITO30 DIAS</t>
        </is>
      </c>
      <c r="R24" s="62" t="n"/>
      <c r="S24" s="62" t="inlineStr">
        <is>
          <t>TIENDA BAZAR Y PAQUETERIA</t>
        </is>
      </c>
      <c r="T24" s="62" t="inlineStr">
        <is>
          <t>ANA MARIA BOUTIQUE</t>
        </is>
      </c>
      <c r="U24" s="67">
        <f>D24</f>
        <v/>
      </c>
      <c r="V24" s="67" t="n"/>
      <c r="W24" s="65" t="n"/>
      <c r="X24" s="89" t="n">
        <v>0</v>
      </c>
      <c r="Y24" s="66" t="n">
        <v>0</v>
      </c>
      <c r="Z24" s="89">
        <f>SUM(X24-Y24)</f>
        <v/>
      </c>
      <c r="AA24" s="93" t="n">
        <v>0</v>
      </c>
      <c r="AB24" s="524" t="n">
        <v>0</v>
      </c>
      <c r="AC24" s="102" t="n">
        <v>0</v>
      </c>
    </row>
    <row r="25" ht="18" customFormat="1" customHeight="1" s="59">
      <c r="A25" s="67" t="inlineStr">
        <is>
          <t>8.990.492-7</t>
        </is>
      </c>
      <c r="B25" s="67" t="n">
        <v>89904927</v>
      </c>
      <c r="C25" s="61" t="inlineStr">
        <is>
          <t>LEYLA DEL CAMPO CASTRO</t>
        </is>
      </c>
      <c r="D25" s="62" t="inlineStr">
        <is>
          <t>PUERTO AYSEN</t>
        </is>
      </c>
      <c r="E25" s="63" t="inlineStr">
        <is>
          <t>ARTURO PRAT 735</t>
        </is>
      </c>
      <c r="F25" s="62" t="inlineStr">
        <is>
          <t xml:space="preserve">067-336824 </t>
        </is>
      </c>
      <c r="G25" s="62" t="inlineStr">
        <is>
          <t>SERGIO KRAMARENCO</t>
        </is>
      </c>
      <c r="H25" s="67" t="inlineStr">
        <is>
          <t xml:space="preserve">oleyboutique@gmail.com  </t>
        </is>
      </c>
      <c r="I25" s="64" t="n"/>
      <c r="J25" s="62" t="inlineStr">
        <is>
          <t xml:space="preserve">LEYLA DEL CAMPO  </t>
        </is>
      </c>
      <c r="K25" s="62" t="inlineStr">
        <is>
          <t xml:space="preserve">DUEÑA DE LA TIENDA  </t>
        </is>
      </c>
      <c r="L25" s="62" t="n">
        <v>3</v>
      </c>
      <c r="M25" s="62" t="n">
        <v>0</v>
      </c>
      <c r="N25" s="62" t="inlineStr">
        <is>
          <t>ATE</t>
        </is>
      </c>
      <c r="O25" s="64" t="n"/>
      <c r="P25" s="62" t="n"/>
      <c r="Q25" s="62" t="inlineStr">
        <is>
          <t>TRANSF. CONTRA ENTREGA</t>
        </is>
      </c>
      <c r="R25" s="62" t="n"/>
      <c r="S25" s="62" t="inlineStr">
        <is>
          <t>BOUTIQUE</t>
        </is>
      </c>
      <c r="T25" s="62" t="inlineStr">
        <is>
          <t>OLEY BOUTIQUE</t>
        </is>
      </c>
      <c r="U25" s="67" t="inlineStr">
        <is>
          <t>PUERTO AYSEN</t>
        </is>
      </c>
      <c r="V25" s="67" t="n"/>
      <c r="W25" s="65" t="n"/>
      <c r="X25" s="89" t="n">
        <v>0</v>
      </c>
      <c r="Y25" s="66" t="n">
        <v>0</v>
      </c>
      <c r="Z25" s="89">
        <f>SUM(X25-Y25)</f>
        <v/>
      </c>
      <c r="AA25" s="93" t="n">
        <v>0</v>
      </c>
      <c r="AB25" s="524" t="n">
        <v>0</v>
      </c>
      <c r="AC25" s="102" t="n">
        <v>0</v>
      </c>
    </row>
    <row r="26" ht="18" customFormat="1" customHeight="1" s="58">
      <c r="A26" s="67" t="inlineStr">
        <is>
          <t>9.016.604-2</t>
        </is>
      </c>
      <c r="B26" s="67" t="n">
        <v>90166042</v>
      </c>
      <c r="C26" s="61" t="inlineStr">
        <is>
          <t>RODRIGO SALDIVIA REMOLCOY</t>
        </is>
      </c>
      <c r="D26" s="62" t="inlineStr">
        <is>
          <t xml:space="preserve">QUELLON  </t>
        </is>
      </c>
      <c r="E26" s="63" t="inlineStr">
        <is>
          <t>LADRILLERO 075</t>
        </is>
      </c>
      <c r="F26" s="62" t="inlineStr">
        <is>
          <t>65/682901  65/683414</t>
        </is>
      </c>
      <c r="G26" s="62" t="inlineStr">
        <is>
          <t>PATRICIO CUEVAS</t>
        </is>
      </c>
      <c r="H26" s="67" t="inlineStr">
        <is>
          <t xml:space="preserve">lucre_esve1@hotmail.com </t>
        </is>
      </c>
      <c r="I26" s="64" t="n"/>
      <c r="J26" s="62" t="inlineStr">
        <is>
          <t>LUCRESIA ESCANDON</t>
        </is>
      </c>
      <c r="K26" s="62" t="inlineStr">
        <is>
          <t>POP DESPACHADO 12/12</t>
        </is>
      </c>
      <c r="L26" s="62" t="n">
        <v>4</v>
      </c>
      <c r="M26" s="62" t="n">
        <v>0</v>
      </c>
      <c r="N26" s="62" t="inlineStr">
        <is>
          <t>CRUZ DEL SUR</t>
        </is>
      </c>
      <c r="O26" s="64" t="n"/>
      <c r="P26" s="62" t="n"/>
      <c r="Q26" s="62" t="inlineStr">
        <is>
          <t>CREDITO 30 Y 60</t>
        </is>
      </c>
      <c r="R26" s="62" t="n"/>
      <c r="S26" s="62" t="n"/>
      <c r="T26" s="62" t="n"/>
      <c r="U26" s="67" t="n"/>
      <c r="V26" s="67" t="n"/>
      <c r="W26" s="65" t="n"/>
      <c r="X26" s="89" t="n">
        <v>0</v>
      </c>
      <c r="Y26" s="66" t="n">
        <v>0</v>
      </c>
      <c r="Z26" s="89">
        <f>SUM(X26-Y26)</f>
        <v/>
      </c>
      <c r="AA26" s="93" t="n">
        <v>0</v>
      </c>
      <c r="AB26" s="524" t="n">
        <v>0</v>
      </c>
      <c r="AC26" s="102" t="n">
        <v>0</v>
      </c>
    </row>
    <row r="27" ht="18" customFormat="1" customHeight="1" s="58">
      <c r="A27" s="67" t="inlineStr">
        <is>
          <t>9.276.152-5</t>
        </is>
      </c>
      <c r="B27" s="67" t="n">
        <v>92761525</v>
      </c>
      <c r="C27" s="61" t="inlineStr">
        <is>
          <t>CARMEN GLORIA GALLARDO VALERIO</t>
        </is>
      </c>
      <c r="D27" s="62" t="inlineStr">
        <is>
          <t xml:space="preserve">LA UNION </t>
        </is>
      </c>
      <c r="E27" s="63" t="inlineStr">
        <is>
          <t>COMERCIO 400</t>
        </is>
      </c>
      <c r="F27" s="62" t="inlineStr">
        <is>
          <t xml:space="preserve">64-425041  </t>
        </is>
      </c>
      <c r="G27" s="62" t="inlineStr">
        <is>
          <t>PATRICIO CUEVAS</t>
        </is>
      </c>
      <c r="H27" s="67" t="inlineStr">
        <is>
          <t>ricardo_lmunoz@yahoo.com</t>
        </is>
      </c>
      <c r="I27" s="64" t="n"/>
      <c r="J27" s="62" t="inlineStr">
        <is>
          <t>RICARDO MUÑOZ</t>
        </is>
      </c>
      <c r="K27" s="62" t="inlineStr">
        <is>
          <t>POP DESPACHADO 12/12</t>
        </is>
      </c>
      <c r="L27" s="62" t="n">
        <v>3</v>
      </c>
      <c r="M27" s="62" t="n">
        <v>0</v>
      </c>
      <c r="N27" s="62" t="inlineStr">
        <is>
          <t>CHEVALIER</t>
        </is>
      </c>
      <c r="O27" s="64" t="n"/>
      <c r="P27" s="62" t="n"/>
      <c r="Q27" s="62" t="inlineStr">
        <is>
          <t>CREDITO 30 Y 60</t>
        </is>
      </c>
      <c r="R27" s="62" t="n"/>
      <c r="S27" s="62" t="inlineStr">
        <is>
          <t>TIENDA</t>
        </is>
      </c>
      <c r="T27" s="62" t="inlineStr">
        <is>
          <t>PIBAS</t>
        </is>
      </c>
      <c r="U27" s="67" t="inlineStr">
        <is>
          <t>LA UNION</t>
        </is>
      </c>
      <c r="V27" s="67" t="n"/>
      <c r="W27" s="65" t="n"/>
      <c r="X27" s="89" t="n">
        <v>121</v>
      </c>
      <c r="Y27" s="66" t="n">
        <v>106</v>
      </c>
      <c r="Z27" s="89">
        <f>SUM(X27-Y27)</f>
        <v/>
      </c>
      <c r="AA27" s="93" t="n">
        <v>0.7103174603174603</v>
      </c>
      <c r="AB27" s="524" t="n">
        <v>2771940</v>
      </c>
      <c r="AC27" s="102" t="n">
        <v>287.5</v>
      </c>
    </row>
    <row r="28" ht="18" customFormat="1" customHeight="1" s="58">
      <c r="A28" s="67" t="inlineStr">
        <is>
          <t>9.305.252-8</t>
        </is>
      </c>
      <c r="B28" s="67" t="n">
        <v>93052528</v>
      </c>
      <c r="C28" s="61" t="inlineStr">
        <is>
          <t>SABINA QUISPE PAIRO</t>
        </is>
      </c>
      <c r="D28" s="62" t="inlineStr">
        <is>
          <t xml:space="preserve">ARICA </t>
        </is>
      </c>
      <c r="E28" s="63" t="inlineStr">
        <is>
          <t>18 SEPTIEMBRE 301 LOCAL 4</t>
        </is>
      </c>
      <c r="F28" s="62" t="inlineStr">
        <is>
          <t xml:space="preserve">58-251824 LOCAL  </t>
        </is>
      </c>
      <c r="G28" s="62" t="inlineStr">
        <is>
          <t>HECTOR CAFFIERO</t>
        </is>
      </c>
      <c r="H28" s="77" t="inlineStr">
        <is>
          <t>constanzacontreras1310@gmail.com</t>
        </is>
      </c>
      <c r="I28" s="64" t="n"/>
      <c r="J28" s="62" t="inlineStr">
        <is>
          <t xml:space="preserve">SABINA QUISPE </t>
        </is>
      </c>
      <c r="K28" s="62" t="inlineStr">
        <is>
          <t xml:space="preserve">MARLON ZAPATA </t>
        </is>
      </c>
      <c r="L28" s="62" t="n">
        <v>1</v>
      </c>
      <c r="M28" s="62" t="n">
        <v>0</v>
      </c>
      <c r="N28" s="62" t="inlineStr">
        <is>
          <t>CHACON</t>
        </is>
      </c>
      <c r="O28" s="64" t="n"/>
      <c r="P28" s="62" t="n"/>
      <c r="Q28" s="62" t="inlineStr">
        <is>
          <t xml:space="preserve">CREDITO 30 Y 60 </t>
        </is>
      </c>
      <c r="R28" s="62" t="n"/>
      <c r="S28" s="62" t="inlineStr">
        <is>
          <t>BOUTIQUE</t>
        </is>
      </c>
      <c r="T28" s="62" t="inlineStr">
        <is>
          <t>SABY SPORT</t>
        </is>
      </c>
      <c r="U28" s="67" t="inlineStr">
        <is>
          <t>ARICA</t>
        </is>
      </c>
      <c r="V28" s="67" t="n"/>
      <c r="W28" s="65" t="n"/>
      <c r="X28" s="89" t="n">
        <v>553</v>
      </c>
      <c r="Y28" s="66" t="n">
        <v>441</v>
      </c>
      <c r="Z28" s="89">
        <f>SUM(X28-Y28)</f>
        <v/>
      </c>
      <c r="AA28" s="93" t="n">
        <v>0.8724489795918368</v>
      </c>
      <c r="AB28" s="524" t="n">
        <v>11312590</v>
      </c>
      <c r="AC28" s="102" t="n">
        <v>439.3</v>
      </c>
    </row>
    <row r="29" ht="18" customFormat="1" customHeight="1" s="58">
      <c r="A29" s="67" t="inlineStr">
        <is>
          <t>9.434.963-K</t>
        </is>
      </c>
      <c r="B29" s="67" t="inlineStr">
        <is>
          <t xml:space="preserve"> 9434963K</t>
        </is>
      </c>
      <c r="C29" s="61" t="inlineStr">
        <is>
          <t>ROSA EMILIA FUENTES MANCILLA</t>
        </is>
      </c>
      <c r="D29" s="62" t="inlineStr">
        <is>
          <t xml:space="preserve">QUEILEN  </t>
        </is>
      </c>
      <c r="E29" s="63" t="inlineStr">
        <is>
          <t>PEDRO AGUIRRE CERDA 183</t>
        </is>
      </c>
      <c r="F29" s="62" t="inlineStr">
        <is>
          <t xml:space="preserve">65/611209 611543 </t>
        </is>
      </c>
      <c r="G29" s="62" t="inlineStr">
        <is>
          <t>PATRICIO CUEVAS</t>
        </is>
      </c>
      <c r="H29" s="67" t="inlineStr">
        <is>
          <t xml:space="preserve">rosa.fuentes.23@gmail.com  </t>
        </is>
      </c>
      <c r="I29" s="64" t="n"/>
      <c r="J29" s="62" t="inlineStr">
        <is>
          <t>ROSA FUENTES MANCILL</t>
        </is>
      </c>
      <c r="K29" s="62" t="inlineStr">
        <is>
          <t>VERONICA PAGOS</t>
        </is>
      </c>
      <c r="L29" s="62" t="n">
        <v>3</v>
      </c>
      <c r="M29" s="62" t="n">
        <v>0</v>
      </c>
      <c r="N29" s="62" t="inlineStr">
        <is>
          <t>CRUZ DEL SUR</t>
        </is>
      </c>
      <c r="O29" s="64" t="n"/>
      <c r="P29" s="62" t="n"/>
      <c r="Q29" s="62" t="inlineStr">
        <is>
          <t>TRANSF. CONTRA ENTREGA</t>
        </is>
      </c>
      <c r="R29" s="62" t="n"/>
      <c r="S29" s="62" t="inlineStr">
        <is>
          <t>TIENDA</t>
        </is>
      </c>
      <c r="T29" s="62" t="inlineStr">
        <is>
          <t>TIENDA Y PAQUETERIA ROCIO</t>
        </is>
      </c>
      <c r="U29" s="67" t="inlineStr">
        <is>
          <t>QUEILEN</t>
        </is>
      </c>
      <c r="V29" s="67" t="n"/>
      <c r="W29" s="65" t="n"/>
      <c r="X29" s="89" t="n">
        <v>0</v>
      </c>
      <c r="Y29" s="66" t="n">
        <v>0</v>
      </c>
      <c r="Z29" s="89">
        <f>SUM(X29-Y29)</f>
        <v/>
      </c>
      <c r="AA29" s="93" t="n">
        <v>0</v>
      </c>
      <c r="AB29" s="524" t="n">
        <v>0</v>
      </c>
      <c r="AC29" s="102" t="n">
        <v>0</v>
      </c>
    </row>
    <row r="30" ht="18" customFormat="1" customHeight="1" s="58">
      <c r="A30" s="67" t="inlineStr">
        <is>
          <t>9.684.131-0</t>
        </is>
      </c>
      <c r="B30" s="67" t="n">
        <v>96841310</v>
      </c>
      <c r="C30" s="61" t="inlineStr">
        <is>
          <t>NEDY BASCUNAN MANSILLA</t>
        </is>
      </c>
      <c r="D30" s="62" t="inlineStr">
        <is>
          <t>COYHAIQUE</t>
        </is>
      </c>
      <c r="E30" s="63" t="inlineStr">
        <is>
          <t>ERRAZURIZ 261-A</t>
        </is>
      </c>
      <c r="F30" s="62" t="inlineStr">
        <is>
          <t xml:space="preserve">67-245741  </t>
        </is>
      </c>
      <c r="G30" s="62" t="inlineStr">
        <is>
          <t>SERGIO KRAMARENCO</t>
        </is>
      </c>
      <c r="H30" s="67" t="inlineStr">
        <is>
          <t>nedybascunan@gmail.com</t>
        </is>
      </c>
      <c r="I30" s="64" t="n"/>
      <c r="J30" s="62" t="inlineStr">
        <is>
          <t xml:space="preserve">NEDY </t>
        </is>
      </c>
      <c r="K30" s="68" t="n">
        <v>41619</v>
      </c>
      <c r="L30" s="62" t="n">
        <v>1</v>
      </c>
      <c r="M30" s="62" t="n">
        <v>0</v>
      </c>
      <c r="N30" s="62" t="inlineStr">
        <is>
          <t>TRANSMAX</t>
        </is>
      </c>
      <c r="O30" s="64" t="n"/>
      <c r="P30" s="62" t="n"/>
      <c r="Q30" s="62" t="inlineStr">
        <is>
          <t xml:space="preserve">CONTADO   </t>
        </is>
      </c>
      <c r="R30" s="62" t="n"/>
      <c r="S30" s="62" t="inlineStr">
        <is>
          <t>TIENDA</t>
        </is>
      </c>
      <c r="T30" s="62" t="inlineStr">
        <is>
          <t>BOUTIQUE FRANCHESCA</t>
        </is>
      </c>
      <c r="U30" s="67" t="inlineStr">
        <is>
          <t>COYHAIQUE</t>
        </is>
      </c>
      <c r="V30" s="67" t="n"/>
      <c r="W30" s="65" t="n"/>
      <c r="X30" s="89" t="n">
        <v>0</v>
      </c>
      <c r="Y30" s="66" t="n">
        <v>0</v>
      </c>
      <c r="Z30" s="89">
        <f>SUM(X30-Y30)</f>
        <v/>
      </c>
      <c r="AA30" s="93" t="n">
        <v>0</v>
      </c>
      <c r="AB30" s="524" t="n">
        <v>0</v>
      </c>
      <c r="AC30" s="102" t="n">
        <v>345</v>
      </c>
    </row>
    <row r="31" ht="18" customFormat="1" customHeight="1" s="58">
      <c r="A31" s="67" t="inlineStr">
        <is>
          <t>9.804.121-4</t>
        </is>
      </c>
      <c r="B31" s="67" t="n">
        <v>98041214</v>
      </c>
      <c r="C31" s="61" t="inlineStr">
        <is>
          <t>MARIA CONCHA CACERES</t>
        </is>
      </c>
      <c r="D31" s="62" t="inlineStr">
        <is>
          <t>CONSTITUCION</t>
        </is>
      </c>
      <c r="E31" s="63" t="inlineStr">
        <is>
          <t>VIAL 380 A</t>
        </is>
      </c>
      <c r="F31" s="62" t="inlineStr">
        <is>
          <t xml:space="preserve">71-2673006  </t>
        </is>
      </c>
      <c r="G31" s="62" t="inlineStr">
        <is>
          <t>PATRICIO CUEVAS</t>
        </is>
      </c>
      <c r="H31" s="67" t="inlineStr">
        <is>
          <t xml:space="preserve">mariaconcha-63@hotmail.co  </t>
        </is>
      </c>
      <c r="I31" s="64" t="n"/>
      <c r="J31" s="62" t="inlineStr">
        <is>
          <t>MARIA CONCHA CACERES</t>
        </is>
      </c>
      <c r="K31" s="62" t="inlineStr">
        <is>
          <t>DUEÑA</t>
        </is>
      </c>
      <c r="L31" s="62" t="n">
        <v>3</v>
      </c>
      <c r="M31" s="62" t="n">
        <v>0</v>
      </c>
      <c r="N31" s="62" t="inlineStr">
        <is>
          <t>EMECOL</t>
        </is>
      </c>
      <c r="O31" s="64" t="n"/>
      <c r="P31" s="62" t="n"/>
      <c r="Q31" s="62" t="inlineStr">
        <is>
          <t>CREDITO 30 Y 60</t>
        </is>
      </c>
      <c r="R31" s="62" t="n"/>
      <c r="S31" s="62" t="inlineStr">
        <is>
          <t>TIENDA</t>
        </is>
      </c>
      <c r="T31" s="62" t="inlineStr">
        <is>
          <t>TRIBAL</t>
        </is>
      </c>
      <c r="U31" s="67" t="inlineStr">
        <is>
          <t>CONSTITUCION</t>
        </is>
      </c>
      <c r="V31" s="67" t="inlineStr">
        <is>
          <t>                                                                                                    </t>
        </is>
      </c>
      <c r="W31" s="65" t="n"/>
      <c r="X31" s="89" t="n">
        <v>0</v>
      </c>
      <c r="Y31" s="66" t="n">
        <v>0</v>
      </c>
      <c r="Z31" s="89">
        <f>SUM(X31-Y31)</f>
        <v/>
      </c>
      <c r="AA31" s="93" t="n">
        <v>0</v>
      </c>
      <c r="AB31" s="524" t="n">
        <v>0</v>
      </c>
      <c r="AC31" s="102" t="n">
        <v>0</v>
      </c>
    </row>
    <row r="32" ht="18" customFormat="1" customHeight="1" s="58">
      <c r="A32" s="67" t="inlineStr">
        <is>
          <t>10.026.410-2</t>
        </is>
      </c>
      <c r="B32" s="67" t="n">
        <v>100264102</v>
      </c>
      <c r="C32" s="61" t="inlineStr">
        <is>
          <t>GLORIA CONTRERAS TORRES</t>
        </is>
      </c>
      <c r="D32" s="62" t="inlineStr">
        <is>
          <t>COCHRANNE</t>
        </is>
      </c>
      <c r="E32" s="63" t="inlineStr">
        <is>
          <t>RIO COLONIAL 560</t>
        </is>
      </c>
      <c r="F32" s="62" t="inlineStr">
        <is>
          <t xml:space="preserve">67-552734  </t>
        </is>
      </c>
      <c r="G32" s="62" t="inlineStr">
        <is>
          <t>SERGIO KRAMARENCO</t>
        </is>
      </c>
      <c r="H32" s="67" t="inlineStr">
        <is>
          <t>gcontrerastorres@hotmail.cl</t>
        </is>
      </c>
      <c r="I32" s="64" t="n"/>
      <c r="J32" s="62" t="inlineStr">
        <is>
          <t>GLORIA CONTRERAS</t>
        </is>
      </c>
      <c r="K32" s="62" t="inlineStr">
        <is>
          <t>  </t>
        </is>
      </c>
      <c r="L32" s="62" t="n">
        <v>3</v>
      </c>
      <c r="M32" s="62" t="n">
        <v>0</v>
      </c>
      <c r="N32" s="62" t="inlineStr">
        <is>
          <t>ATE</t>
        </is>
      </c>
      <c r="O32" s="64" t="n"/>
      <c r="P32" s="62" t="n"/>
      <c r="Q32" s="62" t="inlineStr">
        <is>
          <t>TRANSF. CONTRA ENTREGA</t>
        </is>
      </c>
      <c r="R32" s="62" t="n"/>
      <c r="S32" s="62" t="inlineStr">
        <is>
          <t>VENTAS PRENDAS DE VESTIR</t>
        </is>
      </c>
      <c r="T32" s="62" t="n"/>
      <c r="U32" s="67" t="inlineStr">
        <is>
          <t>COCHRANE</t>
        </is>
      </c>
      <c r="V32" s="67" t="inlineStr">
        <is>
          <t>DICOM OK AL 27/2</t>
        </is>
      </c>
      <c r="W32" s="65" t="n"/>
      <c r="X32" s="89" t="n">
        <v>0</v>
      </c>
      <c r="Y32" s="66" t="n">
        <v>0</v>
      </c>
      <c r="Z32" s="89">
        <f>SUM(X32-Y32)</f>
        <v/>
      </c>
      <c r="AA32" s="93" t="n">
        <v>0</v>
      </c>
      <c r="AB32" s="524" t="n">
        <v>0</v>
      </c>
      <c r="AC32" s="102" t="n">
        <v>37.95</v>
      </c>
    </row>
    <row r="33" ht="18" customFormat="1" customHeight="1" s="58">
      <c r="A33" s="67" t="inlineStr">
        <is>
          <t>10.270.508-4</t>
        </is>
      </c>
      <c r="B33" s="67" t="n">
        <v>102705084</v>
      </c>
      <c r="C33" s="61" t="inlineStr">
        <is>
          <t>ELIANA VENTURELLI REGLA</t>
        </is>
      </c>
      <c r="D33" s="62" t="inlineStr">
        <is>
          <t>CAP. PASTENE</t>
        </is>
      </c>
      <c r="E33" s="63" t="inlineStr">
        <is>
          <t>PEDRO MONTT 640</t>
        </is>
      </c>
      <c r="F33" s="62" t="n">
        <v>84092579</v>
      </c>
      <c r="G33" s="62" t="inlineStr">
        <is>
          <t>PATRICIO CUEVAS</t>
        </is>
      </c>
      <c r="H33" s="67" t="inlineStr">
        <is>
          <t>elianaventurelliregla@hotmail.</t>
        </is>
      </c>
      <c r="I33" s="64" t="n"/>
      <c r="J33" s="62" t="inlineStr">
        <is>
          <t>ELIANA VENTURELLI</t>
        </is>
      </c>
      <c r="K33" s="62" t="inlineStr">
        <is>
          <t>POP DESPACHADO 12/12</t>
        </is>
      </c>
      <c r="L33" s="62" t="n">
        <v>3</v>
      </c>
      <c r="M33" s="62" t="n">
        <v>0</v>
      </c>
      <c r="N33" s="62" t="inlineStr">
        <is>
          <t>JC</t>
        </is>
      </c>
      <c r="O33" s="64" t="n"/>
      <c r="P33" s="62" t="n"/>
      <c r="Q33" s="62" t="inlineStr">
        <is>
          <t>CHEQUE 30 DIAS</t>
        </is>
      </c>
      <c r="R33" s="62" t="n"/>
      <c r="S33" s="62" t="inlineStr">
        <is>
          <t>BOUTIQUE</t>
        </is>
      </c>
      <c r="T33" s="62" t="n"/>
      <c r="U33" s="67" t="inlineStr">
        <is>
          <t>TRAIGUEN</t>
        </is>
      </c>
      <c r="V33" s="67" t="inlineStr">
        <is>
          <t>SIN INFORMACION COMERCIAL 20/02</t>
        </is>
      </c>
      <c r="W33" s="65" t="n"/>
      <c r="X33" s="89" t="n">
        <v>190</v>
      </c>
      <c r="Y33" s="66" t="n">
        <v>121</v>
      </c>
      <c r="Z33" s="89">
        <f>SUM(X33-Y33)</f>
        <v/>
      </c>
      <c r="AA33" s="93" t="n">
        <v>0.96875</v>
      </c>
      <c r="AB33" s="524" t="n">
        <v>3051790</v>
      </c>
      <c r="AC33" s="102" t="n">
        <v>36.8</v>
      </c>
    </row>
    <row r="34" ht="18" customFormat="1" customHeight="1" s="58">
      <c r="A34" s="69" t="inlineStr">
        <is>
          <t>10.529.776-9</t>
        </is>
      </c>
      <c r="B34" s="69" t="n">
        <v>105297769</v>
      </c>
      <c r="C34" s="69" t="inlineStr">
        <is>
          <t>OLGA OLIVIA POBLETE CONCHA</t>
        </is>
      </c>
      <c r="D34" s="62" t="inlineStr">
        <is>
          <t>TRAIGUEN</t>
        </is>
      </c>
      <c r="E34" s="63" t="inlineStr">
        <is>
          <t>LAGOS 957</t>
        </is>
      </c>
      <c r="F34" s="63" t="n">
        <v>950866511</v>
      </c>
      <c r="G34" s="62" t="inlineStr">
        <is>
          <t>CARLOS CUEVAS</t>
        </is>
      </c>
      <c r="H34" s="77" t="inlineStr">
        <is>
          <t>OLGAPOBLETECONCHA@GMAIL.COM</t>
        </is>
      </c>
      <c r="I34" s="63" t="n"/>
      <c r="J34" s="63" t="inlineStr">
        <is>
          <t>OLGA POBLETE</t>
        </is>
      </c>
      <c r="K34" s="63" t="n"/>
      <c r="L34" s="63" t="n">
        <v>3</v>
      </c>
      <c r="M34" s="63" t="n"/>
      <c r="N34" s="63" t="inlineStr">
        <is>
          <t>BUSES JC</t>
        </is>
      </c>
      <c r="O34" s="63" t="n"/>
      <c r="P34" s="63" t="n"/>
      <c r="Q34" s="63" t="inlineStr">
        <is>
          <t>TRANSF. CONTRAFACTURA</t>
        </is>
      </c>
      <c r="R34" s="63" t="n">
        <v>0</v>
      </c>
      <c r="S34" s="63" t="inlineStr">
        <is>
          <t>BOUTIQUE</t>
        </is>
      </c>
      <c r="T34" s="63" t="inlineStr">
        <is>
          <t>FENIX BOUTIQUE</t>
        </is>
      </c>
      <c r="U34" s="69" t="n"/>
      <c r="V34" s="69" t="n"/>
      <c r="W34" s="65" t="n"/>
      <c r="X34" s="89" t="n">
        <v>96</v>
      </c>
      <c r="Y34" s="66" t="n">
        <v>70</v>
      </c>
      <c r="Z34" s="89">
        <f>SUM(X34-Y34)</f>
        <v/>
      </c>
      <c r="AA34" s="93" t="n">
        <v>0.7291666666666666</v>
      </c>
      <c r="AB34" s="524" t="n">
        <v>2423040</v>
      </c>
      <c r="AC34" s="102" t="n">
        <v>70.14999999999999</v>
      </c>
    </row>
    <row r="35" ht="18" customFormat="1" customHeight="1" s="58">
      <c r="A35" s="67" t="inlineStr">
        <is>
          <t>10.777.684-2</t>
        </is>
      </c>
      <c r="B35" s="67" t="n">
        <v>107776842</v>
      </c>
      <c r="C35" s="61" t="inlineStr">
        <is>
          <t>KETTY ROJAS RAMIREZ</t>
        </is>
      </c>
      <c r="D35" s="62" t="inlineStr">
        <is>
          <t xml:space="preserve">COPIAPO  </t>
        </is>
      </c>
      <c r="E35" s="63" t="inlineStr">
        <is>
          <t>VILLA DIEGO PORTALES C/11</t>
        </is>
      </c>
      <c r="F35" s="62" t="inlineStr">
        <is>
          <t xml:space="preserve">052/241236 </t>
        </is>
      </c>
      <c r="G35" s="62" t="inlineStr">
        <is>
          <t>HECTOR CAFFIERO</t>
        </is>
      </c>
      <c r="H35" s="67" t="inlineStr">
        <is>
          <t xml:space="preserve">krojasramirez@gmail.com </t>
        </is>
      </c>
      <c r="I35" s="64" t="n"/>
      <c r="J35" s="62" t="inlineStr">
        <is>
          <t>  </t>
        </is>
      </c>
      <c r="K35" s="62" t="inlineStr">
        <is>
          <t>  </t>
        </is>
      </c>
      <c r="L35" s="62" t="n">
        <v>4</v>
      </c>
      <c r="M35" s="62" t="n">
        <v>0</v>
      </c>
      <c r="N35" s="62" t="inlineStr">
        <is>
          <t>ENVIAS EXPRESS</t>
        </is>
      </c>
      <c r="O35" s="64" t="n"/>
      <c r="P35" s="62" t="n"/>
      <c r="Q35" s="62" t="inlineStr">
        <is>
          <t>CREDITO 30 Y 60</t>
        </is>
      </c>
      <c r="R35" s="62" t="n"/>
      <c r="S35" s="62" t="inlineStr">
        <is>
          <t>TIENDA</t>
        </is>
      </c>
      <c r="T35" s="62" t="n"/>
      <c r="U35" s="67" t="n"/>
      <c r="V35" s="67" t="n"/>
      <c r="W35" s="65" t="n"/>
      <c r="X35" s="89" t="n">
        <v>0</v>
      </c>
      <c r="Y35" s="66" t="n">
        <v>0</v>
      </c>
      <c r="Z35" s="89">
        <f>SUM(X35-Y35)</f>
        <v/>
      </c>
      <c r="AA35" s="93" t="n">
        <v>0</v>
      </c>
      <c r="AB35" s="524" t="n">
        <v>0</v>
      </c>
      <c r="AC35" s="102" t="n">
        <v>0</v>
      </c>
    </row>
    <row r="36" ht="18" customFormat="1" customHeight="1" s="58">
      <c r="A36" s="67" t="inlineStr">
        <is>
          <t>10.879.819-K</t>
        </is>
      </c>
      <c r="B36" s="67" t="inlineStr">
        <is>
          <t>10879819K</t>
        </is>
      </c>
      <c r="C36" s="61" t="inlineStr">
        <is>
          <t>CELIA VASQUEZ BARRERA</t>
        </is>
      </c>
      <c r="D36" s="62" t="inlineStr">
        <is>
          <t xml:space="preserve">VILLARRICA  </t>
        </is>
      </c>
      <c r="E36" s="63" t="inlineStr">
        <is>
          <t>PEDRO DE VALDIVIA 650 LOCAL 25</t>
        </is>
      </c>
      <c r="F36" s="62" t="inlineStr">
        <is>
          <t xml:space="preserve">045-2412431 </t>
        </is>
      </c>
      <c r="G36" s="62" t="inlineStr">
        <is>
          <t>PATRICIO CUEVAS</t>
        </is>
      </c>
      <c r="H36" s="67" t="inlineStr">
        <is>
          <t xml:space="preserve">prodigos@live.cl  </t>
        </is>
      </c>
      <c r="I36" s="64" t="n"/>
      <c r="J36" s="62" t="inlineStr">
        <is>
          <t xml:space="preserve">CELIA VASQUEZ </t>
        </is>
      </c>
      <c r="K36" s="62" t="inlineStr">
        <is>
          <t>POP DESPACHADO 11/12</t>
        </is>
      </c>
      <c r="L36" s="62" t="n">
        <v>1</v>
      </c>
      <c r="M36" s="62" t="n">
        <v>0</v>
      </c>
      <c r="N36" s="62" t="inlineStr">
        <is>
          <t>TUR BUS</t>
        </is>
      </c>
      <c r="O36" s="64" t="n"/>
      <c r="P36" s="75" t="n">
        <v>0.05</v>
      </c>
      <c r="Q36" s="62" t="inlineStr">
        <is>
          <t>CONTADO</t>
        </is>
      </c>
      <c r="R36" s="62" t="n"/>
      <c r="S36" s="62" t="n"/>
      <c r="T36" s="62" t="inlineStr">
        <is>
          <t>PRODIGOS</t>
        </is>
      </c>
      <c r="U36" s="67" t="inlineStr">
        <is>
          <t>VILLARRICA</t>
        </is>
      </c>
      <c r="V36" s="67" t="inlineStr">
        <is>
          <t>NO CUMPLE PERFIL PARA MOHICANO</t>
        </is>
      </c>
      <c r="W36" s="65" t="n"/>
      <c r="X36" s="89" t="n">
        <v>49</v>
      </c>
      <c r="Y36" s="66" t="n">
        <v>40</v>
      </c>
      <c r="Z36" s="89">
        <f>SUM(X36-Y36)</f>
        <v/>
      </c>
      <c r="AA36" s="93" t="n">
        <v>0.9655172413793104</v>
      </c>
      <c r="AB36" s="524" t="n">
        <v>1006600</v>
      </c>
      <c r="AC36" s="102" t="n">
        <v>49.45</v>
      </c>
    </row>
    <row r="37" ht="18" customFormat="1" customHeight="1" s="58">
      <c r="A37" s="67" t="inlineStr">
        <is>
          <t>11.354.049-4</t>
        </is>
      </c>
      <c r="B37" s="67" t="n">
        <v>113540494</v>
      </c>
      <c r="C37" s="61" t="inlineStr">
        <is>
          <t>PATRICIA MENA SANDOVAL</t>
        </is>
      </c>
      <c r="D37" s="62" t="inlineStr">
        <is>
          <t xml:space="preserve">TRAIGUEN </t>
        </is>
      </c>
      <c r="E37" s="63" t="inlineStr">
        <is>
          <t>AV SAAVEDRA 460</t>
        </is>
      </c>
      <c r="F37" s="62" t="inlineStr">
        <is>
          <t xml:space="preserve">045-861873 </t>
        </is>
      </c>
      <c r="G37" s="62" t="inlineStr">
        <is>
          <t>PATRICIO CUEVAS</t>
        </is>
      </c>
      <c r="H37" s="67" t="inlineStr">
        <is>
          <t>patcemesa@hotmail.com</t>
        </is>
      </c>
      <c r="I37" s="64" t="n"/>
      <c r="J37" s="62" t="inlineStr">
        <is>
          <t>PATRICIA MENA</t>
        </is>
      </c>
      <c r="K37" s="62" t="inlineStr">
        <is>
          <t>  </t>
        </is>
      </c>
      <c r="L37" s="62" t="n">
        <v>3</v>
      </c>
      <c r="M37" s="62" t="n">
        <v>0</v>
      </c>
      <c r="N37" s="62" t="inlineStr">
        <is>
          <t> </t>
        </is>
      </c>
      <c r="O37" s="64" t="n"/>
      <c r="P37" s="62" t="n"/>
      <c r="Q37" s="62" t="inlineStr">
        <is>
          <t>CREDITO 30 Y 60</t>
        </is>
      </c>
      <c r="R37" s="62" t="n"/>
      <c r="S37" s="62" t="inlineStr">
        <is>
          <t>BOUTIQUE</t>
        </is>
      </c>
      <c r="T37" s="62" t="inlineStr">
        <is>
          <t>PATY MENA BOUTIQUE</t>
        </is>
      </c>
      <c r="U37" s="67" t="inlineStr">
        <is>
          <t>TRAIGUEN</t>
        </is>
      </c>
      <c r="V37" s="67" t="n"/>
      <c r="W37" s="65" t="n"/>
      <c r="X37" s="89" t="n">
        <v>0</v>
      </c>
      <c r="Y37" s="66" t="n">
        <v>0</v>
      </c>
      <c r="Z37" s="89">
        <f>SUM(X37-Y37)</f>
        <v/>
      </c>
      <c r="AA37" s="93" t="n">
        <v>0</v>
      </c>
      <c r="AB37" s="524" t="n">
        <v>0</v>
      </c>
      <c r="AC37" s="102" t="n">
        <v>0</v>
      </c>
    </row>
    <row r="38" ht="18" customFormat="1" customHeight="1" s="60">
      <c r="A38" s="67" t="inlineStr">
        <is>
          <t>11.407.997-9</t>
        </is>
      </c>
      <c r="B38" s="67" t="n">
        <v>114079979</v>
      </c>
      <c r="C38" s="61" t="inlineStr">
        <is>
          <t>DANITZA OSSES AEDO</t>
        </is>
      </c>
      <c r="D38" s="62" t="inlineStr">
        <is>
          <t xml:space="preserve">TRAIGUEN </t>
        </is>
      </c>
      <c r="E38" s="63" t="inlineStr">
        <is>
          <t>CALLE SANTA  CRUZ Nº 807</t>
        </is>
      </c>
      <c r="F38" s="62" t="inlineStr">
        <is>
          <t xml:space="preserve">45-861192  </t>
        </is>
      </c>
      <c r="G38" s="62" t="inlineStr">
        <is>
          <t>PATRICIO CUEVAS</t>
        </is>
      </c>
      <c r="H38" s="67" t="inlineStr">
        <is>
          <t>danitzaosses@hotmail.com</t>
        </is>
      </c>
      <c r="I38" s="64" t="n"/>
      <c r="J38" s="62" t="inlineStr">
        <is>
          <t xml:space="preserve">DANITZA OSSES </t>
        </is>
      </c>
      <c r="K38" s="62" t="inlineStr">
        <is>
          <t>DUEÑA</t>
        </is>
      </c>
      <c r="L38" s="62" t="n">
        <v>3</v>
      </c>
      <c r="M38" s="62" t="n">
        <v>0</v>
      </c>
      <c r="N38" s="62" t="n"/>
      <c r="O38" s="64" t="n"/>
      <c r="P38" s="62" t="n"/>
      <c r="Q38" s="62" t="inlineStr">
        <is>
          <t>CREDITO 30 Y 60</t>
        </is>
      </c>
      <c r="R38" s="62" t="n"/>
      <c r="S38" s="62" t="n"/>
      <c r="T38" s="62" t="n"/>
      <c r="U38" s="67" t="n"/>
      <c r="V38" s="67" t="inlineStr">
        <is>
          <t xml:space="preserve">TRANSPORTES JAC , SIN INFORMES COMERCIALES 20/02                                                    </t>
        </is>
      </c>
      <c r="W38" s="65" t="n"/>
      <c r="X38" s="89" t="n">
        <v>106</v>
      </c>
      <c r="Y38" s="66" t="n">
        <v>95</v>
      </c>
      <c r="Z38" s="89">
        <f>SUM(X38-Y38)</f>
        <v/>
      </c>
      <c r="AA38" s="93" t="n">
        <v>0.863013698630137</v>
      </c>
      <c r="AB38" s="524" t="n">
        <v>2438050</v>
      </c>
      <c r="AC38" s="102" t="n">
        <v>50.59999999999999</v>
      </c>
    </row>
    <row r="39" ht="18" customFormat="1" customHeight="1" s="58">
      <c r="A39" s="67" t="inlineStr">
        <is>
          <t>11.564.359-2</t>
        </is>
      </c>
      <c r="B39" s="67" t="n">
        <v>115643592</v>
      </c>
      <c r="C39" s="61" t="inlineStr">
        <is>
          <t>BELLA FUENTES PINCHEIRA</t>
        </is>
      </c>
      <c r="D39" s="62" t="inlineStr">
        <is>
          <t xml:space="preserve">LINARES  </t>
        </is>
      </c>
      <c r="E39" s="63" t="inlineStr">
        <is>
          <t>CHACABUCO 435 LOCAL 03</t>
        </is>
      </c>
      <c r="F39" s="62" t="inlineStr">
        <is>
          <t xml:space="preserve">73-2219931  </t>
        </is>
      </c>
      <c r="G39" s="62" t="inlineStr">
        <is>
          <t>PATRICIO CUEVAS</t>
        </is>
      </c>
      <c r="H39" s="76" t="inlineStr">
        <is>
          <t>befupi@gmail.com</t>
        </is>
      </c>
      <c r="I39" s="64" t="n"/>
      <c r="J39" s="62" t="inlineStr">
        <is>
          <t xml:space="preserve">BELLA FUENTES </t>
        </is>
      </c>
      <c r="K39" s="62" t="inlineStr">
        <is>
          <t>POP DESPACHADO 12/12</t>
        </is>
      </c>
      <c r="L39" s="62" t="n">
        <v>1</v>
      </c>
      <c r="M39" s="62" t="n">
        <v>0</v>
      </c>
      <c r="N39" s="62" t="inlineStr">
        <is>
          <t>CHEVALIER</t>
        </is>
      </c>
      <c r="O39" s="64" t="n"/>
      <c r="P39" s="75" t="n">
        <v>0.05</v>
      </c>
      <c r="Q39" s="62" t="inlineStr">
        <is>
          <t>CONTADO</t>
        </is>
      </c>
      <c r="R39" s="62" t="n">
        <v>98376422</v>
      </c>
      <c r="S39" s="62" t="inlineStr">
        <is>
          <t>BOUTIQUE BAZAR Y PAQUETERIA</t>
        </is>
      </c>
      <c r="T39" s="62" t="inlineStr">
        <is>
          <t xml:space="preserve">           D JAVI</t>
        </is>
      </c>
      <c r="U39" s="67" t="inlineStr">
        <is>
          <t>LINARES</t>
        </is>
      </c>
      <c r="V39" s="67" t="inlineStr">
        <is>
          <t xml:space="preserve">CANCELA CHEQUE 30 DIAS CON 10% DE DESCUENTO, SU ENCARGADA DE LOCAL ES MINERVA                       </t>
        </is>
      </c>
      <c r="W39" s="65" t="n"/>
      <c r="X39" s="89" t="n">
        <v>623</v>
      </c>
      <c r="Y39" s="66" t="n">
        <v>497</v>
      </c>
      <c r="Z39" s="89">
        <f>SUM(X39-Y39)</f>
        <v/>
      </c>
      <c r="AA39" s="93" t="n">
        <v>0.9291666666666667</v>
      </c>
      <c r="AB39" s="524" t="n">
        <v>12767030</v>
      </c>
      <c r="AC39" s="102" t="n">
        <v>500.2499999999999</v>
      </c>
    </row>
    <row r="40" ht="18" customFormat="1" customHeight="1" s="58">
      <c r="A40" s="67" t="inlineStr">
        <is>
          <t>11.684.129-0</t>
        </is>
      </c>
      <c r="B40" s="67" t="n">
        <v>116841290</v>
      </c>
      <c r="C40" s="61" t="inlineStr">
        <is>
          <t>HUGO MONTERO FIGUEROA</t>
        </is>
      </c>
      <c r="D40" s="62" t="inlineStr">
        <is>
          <t xml:space="preserve">LOS ANGELES </t>
        </is>
      </c>
      <c r="E40" s="63" t="inlineStr">
        <is>
          <t>VALDIVIA 487 LOCAL L</t>
        </is>
      </c>
      <c r="F40" s="62" t="n"/>
      <c r="G40" s="62" t="inlineStr">
        <is>
          <t>PATRICIO CUEVAS</t>
        </is>
      </c>
      <c r="H40" s="67" t="inlineStr">
        <is>
          <t>hugomonterof@yahoo.es</t>
        </is>
      </c>
      <c r="I40" s="64" t="n"/>
      <c r="J40" s="62" t="inlineStr">
        <is>
          <t xml:space="preserve">HUGO MONTERO  </t>
        </is>
      </c>
      <c r="K40" s="62" t="inlineStr">
        <is>
          <t>DUEÑO</t>
        </is>
      </c>
      <c r="L40" s="62" t="n">
        <v>1</v>
      </c>
      <c r="M40" s="62" t="n">
        <v>0</v>
      </c>
      <c r="N40" s="62" t="inlineStr">
        <is>
          <t>CHEVALIER</t>
        </is>
      </c>
      <c r="O40" s="64" t="n"/>
      <c r="P40" s="62" t="n"/>
      <c r="Q40" s="62" t="inlineStr">
        <is>
          <t>30 DIAS</t>
        </is>
      </c>
      <c r="R40" s="62" t="inlineStr">
        <is>
          <t xml:space="preserve">09-3447832 </t>
        </is>
      </c>
      <c r="S40" s="62" t="inlineStr">
        <is>
          <t>TIENDAS</t>
        </is>
      </c>
      <c r="T40" s="62" t="inlineStr">
        <is>
          <t>HECHIZOS</t>
        </is>
      </c>
      <c r="U40" s="67" t="inlineStr">
        <is>
          <t>LOS ANGELES</t>
        </is>
      </c>
      <c r="V40" s="67" t="inlineStr">
        <is>
          <t xml:space="preserve">TRANSPORTE CHEVALIER                                                                                </t>
        </is>
      </c>
      <c r="W40" s="65" t="n"/>
      <c r="X40" s="89" t="n">
        <v>397</v>
      </c>
      <c r="Y40" s="66" t="n">
        <v>380</v>
      </c>
      <c r="Z40" s="89">
        <f>SUM(X40-Y40)</f>
        <v/>
      </c>
      <c r="AA40" s="93" t="n">
        <v>0.9850746268656716</v>
      </c>
      <c r="AB40" s="524" t="n">
        <v>9639200</v>
      </c>
      <c r="AC40" s="102" t="n">
        <v>385.2499999999999</v>
      </c>
    </row>
    <row r="41" ht="18" customFormat="1" customHeight="1" s="58">
      <c r="A41" s="67" t="inlineStr">
        <is>
          <t>12.003.736-6</t>
        </is>
      </c>
      <c r="B41" s="67" t="n">
        <v>120037366</v>
      </c>
      <c r="C41" s="61" t="inlineStr">
        <is>
          <t>ARMANDO BARRIA LEGUE</t>
        </is>
      </c>
      <c r="D41" s="62" t="inlineStr">
        <is>
          <t xml:space="preserve">PUERTO NATALES </t>
        </is>
      </c>
      <c r="E41" s="63" t="inlineStr">
        <is>
          <t>MANUEL BULNES 731 LOCAL A</t>
        </is>
      </c>
      <c r="F41" s="62" t="inlineStr">
        <is>
          <t xml:space="preserve">061-413977 </t>
        </is>
      </c>
      <c r="G41" s="62" t="inlineStr">
        <is>
          <t>SERGIO KRAMARENCO</t>
        </is>
      </c>
      <c r="H41" s="67" t="inlineStr">
        <is>
          <t xml:space="preserve">tiendarmando@gmial.com  </t>
        </is>
      </c>
      <c r="I41" s="64" t="n"/>
      <c r="J41" s="62" t="inlineStr">
        <is>
          <t>ARMANDO BARRIA</t>
        </is>
      </c>
      <c r="K41" s="62" t="inlineStr">
        <is>
          <t>  </t>
        </is>
      </c>
      <c r="L41" s="62" t="n">
        <v>3</v>
      </c>
      <c r="M41" s="62" t="n">
        <v>0</v>
      </c>
      <c r="N41" s="62" t="inlineStr">
        <is>
          <t>TRANSCARGO</t>
        </is>
      </c>
      <c r="O41" s="64" t="n"/>
      <c r="P41" s="62" t="n"/>
      <c r="Q41" s="62" t="inlineStr">
        <is>
          <t>TRANSF. CONTRA ENTREGA</t>
        </is>
      </c>
      <c r="R41" s="62" t="n"/>
      <c r="S41" s="62" t="inlineStr">
        <is>
          <t>TIENDA</t>
        </is>
      </c>
      <c r="T41" s="62" t="inlineStr">
        <is>
          <t>ESPACIO JEANS</t>
        </is>
      </c>
      <c r="U41" s="67" t="inlineStr">
        <is>
          <t>PUERTO NATALES</t>
        </is>
      </c>
      <c r="V41" s="67" t="n"/>
      <c r="W41" s="65" t="n"/>
      <c r="X41" s="89" t="n">
        <v>70</v>
      </c>
      <c r="Y41" s="66" t="n">
        <v>57</v>
      </c>
      <c r="Z41" s="89">
        <f>SUM(X41-Y41)</f>
        <v/>
      </c>
      <c r="AA41" s="93" t="n">
        <v>0.9945054945054945</v>
      </c>
      <c r="AB41" s="524" t="n">
        <v>1447430</v>
      </c>
      <c r="AC41" s="102" t="n">
        <v>218.5</v>
      </c>
    </row>
    <row r="42" ht="18" customFormat="1" customHeight="1" s="58">
      <c r="A42" s="67" t="inlineStr">
        <is>
          <t>12.323.239-9</t>
        </is>
      </c>
      <c r="B42" s="67" t="n">
        <v>123232399</v>
      </c>
      <c r="C42" s="61" t="inlineStr">
        <is>
          <t>MABEL ALEJANDRA MUNOZ MOLINER</t>
        </is>
      </c>
      <c r="D42" s="62" t="inlineStr">
        <is>
          <t xml:space="preserve">ANGOL </t>
        </is>
      </c>
      <c r="E42" s="63" t="inlineStr">
        <is>
          <t>CAUPOLICAN 341 LOCAL 1</t>
        </is>
      </c>
      <c r="F42" s="62" t="inlineStr">
        <is>
          <t xml:space="preserve">45-717973  </t>
        </is>
      </c>
      <c r="G42" s="62" t="inlineStr">
        <is>
          <t>PATRICIO CUEVAS</t>
        </is>
      </c>
      <c r="H42" s="67" t="inlineStr">
        <is>
          <t xml:space="preserve">comercialpaucoma@gmail.co  </t>
        </is>
      </c>
      <c r="I42" s="64" t="n"/>
      <c r="J42" s="62" t="inlineStr">
        <is>
          <t>MABEL MUÑOZ</t>
        </is>
      </c>
      <c r="K42" s="62" t="inlineStr">
        <is>
          <t xml:space="preserve">POP RECHAZADO 12/12 </t>
        </is>
      </c>
      <c r="L42" s="62" t="n">
        <v>3</v>
      </c>
      <c r="M42" s="62" t="n">
        <v>0</v>
      </c>
      <c r="N42" s="62" t="inlineStr">
        <is>
          <t>TUR BUS</t>
        </is>
      </c>
      <c r="O42" s="64" t="n"/>
      <c r="P42" s="62" t="n"/>
      <c r="Q42" s="62" t="inlineStr">
        <is>
          <t>CONTADO</t>
        </is>
      </c>
      <c r="R42" s="62" t="n"/>
      <c r="S42" s="62" t="inlineStr">
        <is>
          <t>BOUTIQUE</t>
        </is>
      </c>
      <c r="T42" s="62" t="inlineStr">
        <is>
          <t>BOUTIQUE PAULA</t>
        </is>
      </c>
      <c r="U42" s="67" t="inlineStr">
        <is>
          <t>ANGOL</t>
        </is>
      </c>
      <c r="V42" s="67" t="inlineStr">
        <is>
          <t>SIN INFORMACION COMERCIAL 20/02</t>
        </is>
      </c>
      <c r="W42" s="65" t="n"/>
      <c r="X42" s="89" t="n">
        <v>0</v>
      </c>
      <c r="Y42" s="66" t="n">
        <v>0</v>
      </c>
      <c r="Z42" s="89">
        <f>SUM(X42-Y42)</f>
        <v/>
      </c>
      <c r="AA42" s="93" t="n">
        <v>0</v>
      </c>
      <c r="AB42" s="524" t="n">
        <v>0</v>
      </c>
      <c r="AC42" s="102" t="n">
        <v>0</v>
      </c>
    </row>
    <row r="43" ht="18" customFormat="1" customHeight="1" s="58">
      <c r="A43" s="69" t="inlineStr">
        <is>
          <t>12.495.320-0</t>
        </is>
      </c>
      <c r="B43" s="69" t="n">
        <v>124953200</v>
      </c>
      <c r="C43" s="69" t="inlineStr">
        <is>
          <t>RODRIGO BARRENA ARAVENA</t>
        </is>
      </c>
      <c r="D43" s="62" t="inlineStr">
        <is>
          <t>MELIPILLA</t>
        </is>
      </c>
      <c r="E43" s="63" t="inlineStr">
        <is>
          <t>SERRANO 395 LOCAL 211</t>
        </is>
      </c>
      <c r="F43" s="63" t="n">
        <v>97491171</v>
      </c>
      <c r="G43" s="62" t="inlineStr">
        <is>
          <t>RICHARD CUEVAS</t>
        </is>
      </c>
      <c r="H43" s="67" t="n"/>
      <c r="I43" s="63" t="n"/>
      <c r="J43" s="63" t="n"/>
      <c r="K43" s="63" t="n"/>
      <c r="L43" s="63" t="n">
        <v>1</v>
      </c>
      <c r="M43" s="63" t="n"/>
      <c r="N43" s="63" t="inlineStr">
        <is>
          <t>PROPIO</t>
        </is>
      </c>
      <c r="O43" s="63" t="n"/>
      <c r="P43" s="63" t="n"/>
      <c r="Q43" s="63" t="inlineStr">
        <is>
          <t>CONTADO</t>
        </is>
      </c>
      <c r="R43" s="63" t="n">
        <v>0</v>
      </c>
      <c r="S43" s="63" t="n"/>
      <c r="T43" s="63" t="inlineStr">
        <is>
          <t>BOUTIQUE CANELA Y MIEL</t>
        </is>
      </c>
      <c r="U43" s="69" t="n"/>
      <c r="V43" s="69" t="n"/>
      <c r="W43" s="65" t="n"/>
      <c r="X43" s="89" t="n">
        <v>0</v>
      </c>
      <c r="Y43" s="66" t="n">
        <v>0</v>
      </c>
      <c r="Z43" s="89">
        <f>SUM(X43-Y43)</f>
        <v/>
      </c>
      <c r="AA43" s="93" t="n">
        <v>0</v>
      </c>
      <c r="AB43" s="524" t="n">
        <v>0</v>
      </c>
      <c r="AC43" s="102" t="n">
        <v>0</v>
      </c>
    </row>
    <row r="44" ht="18" customFormat="1" customHeight="1" s="58">
      <c r="A44" s="67" t="inlineStr">
        <is>
          <t>12.838.491-K</t>
        </is>
      </c>
      <c r="B44" s="67" t="inlineStr">
        <is>
          <t>12838491K</t>
        </is>
      </c>
      <c r="C44" s="61" t="inlineStr">
        <is>
          <t xml:space="preserve">JESSICA ARAYA CEPEDA </t>
        </is>
      </c>
      <c r="D44" s="62" t="inlineStr">
        <is>
          <t xml:space="preserve">ANTOFAGASTA </t>
        </is>
      </c>
      <c r="E44" s="61" t="inlineStr">
        <is>
          <t>MANUEL RODRIGUEZ 3065</t>
        </is>
      </c>
      <c r="F44" s="62" t="inlineStr">
        <is>
          <t xml:space="preserve">9-8640684  </t>
        </is>
      </c>
      <c r="G44" s="62" t="inlineStr">
        <is>
          <t>HECTOR CAFFIERO</t>
        </is>
      </c>
      <c r="H44" s="67" t="inlineStr">
        <is>
          <t xml:space="preserve">bebaignacia@hotmail.com </t>
        </is>
      </c>
      <c r="I44" s="62" t="n"/>
      <c r="J44" s="70" t="n"/>
      <c r="K44" s="70" t="n"/>
      <c r="L44" s="62" t="n"/>
      <c r="M44" s="62" t="n"/>
      <c r="N44" s="62" t="inlineStr">
        <is>
          <t>TURBUS</t>
        </is>
      </c>
      <c r="O44" s="64" t="n"/>
      <c r="P44" s="62" t="n"/>
      <c r="Q44" s="525" t="inlineStr">
        <is>
          <t>TRANSF. CONTRA FACTURA</t>
        </is>
      </c>
      <c r="R44" s="525" t="n"/>
      <c r="S44" s="525" t="n"/>
      <c r="T44" s="525" t="n"/>
      <c r="U44" s="526" t="n"/>
      <c r="V44" s="526" t="n"/>
      <c r="W44" s="65" t="n"/>
      <c r="X44" s="89" t="n">
        <v>4</v>
      </c>
      <c r="Y44" s="66" t="n">
        <v>4</v>
      </c>
      <c r="Z44" s="89">
        <f>SUM(X44-Y44)</f>
        <v/>
      </c>
      <c r="AA44" s="93" t="n">
        <v>0.7540983606557377</v>
      </c>
      <c r="AB44" s="524" t="n">
        <v>103960</v>
      </c>
      <c r="AC44" s="102" t="n">
        <v>60.95</v>
      </c>
    </row>
    <row r="45" ht="18" customFormat="1" customHeight="1" s="58">
      <c r="A45" s="67" t="inlineStr">
        <is>
          <t>14.405.243-9</t>
        </is>
      </c>
      <c r="B45" s="67" t="n">
        <v>144052439</v>
      </c>
      <c r="C45" s="61" t="inlineStr">
        <is>
          <t>CECILIA RIVERA ROMERO</t>
        </is>
      </c>
      <c r="D45" s="62" t="inlineStr">
        <is>
          <t>TEMUCO</t>
        </is>
      </c>
      <c r="E45" s="63" t="inlineStr">
        <is>
          <t xml:space="preserve">AV. TORREMOLINO 410 LOCAL 132 </t>
        </is>
      </c>
      <c r="F45" s="62" t="n">
        <v>953815405</v>
      </c>
      <c r="G45" s="62" t="inlineStr">
        <is>
          <t>PATRICIO CUEVAS</t>
        </is>
      </c>
      <c r="H45" s="77" t="inlineStr">
        <is>
          <t>CECILIA.MOHICANO@GMAIL.COM</t>
        </is>
      </c>
      <c r="I45" s="64" t="n"/>
      <c r="J45" s="62" t="inlineStr">
        <is>
          <t>CECILIA RIVERA</t>
        </is>
      </c>
      <c r="K45" s="62" t="inlineStr">
        <is>
          <t>POP DESPACHADO 12/12</t>
        </is>
      </c>
      <c r="L45" s="62" t="n">
        <v>1</v>
      </c>
      <c r="M45" s="62" t="n">
        <v>0</v>
      </c>
      <c r="N45" s="62" t="inlineStr">
        <is>
          <t>CHEVALIER</t>
        </is>
      </c>
      <c r="O45" s="64" t="n"/>
      <c r="P45" s="75" t="n"/>
      <c r="Q45" s="62" t="inlineStr">
        <is>
          <t>60 - 90 DIAS</t>
        </is>
      </c>
      <c r="R45" s="62" t="n">
        <v>953815405</v>
      </c>
      <c r="S45" s="62" t="inlineStr">
        <is>
          <t>BOUTIQUE</t>
        </is>
      </c>
      <c r="T45" s="62" t="inlineStr">
        <is>
          <t>RIVERA JEANS</t>
        </is>
      </c>
      <c r="U45" s="67" t="inlineStr">
        <is>
          <t>TEMUCO</t>
        </is>
      </c>
      <c r="V45" s="67" t="inlineStr">
        <is>
          <t xml:space="preserve">TUR BUS , SIN INFORMAES COMERCIALES 20/02                                                           </t>
        </is>
      </c>
      <c r="W45" s="65" t="n"/>
      <c r="X45" s="89" t="n">
        <v>366</v>
      </c>
      <c r="Y45" s="66" t="n">
        <v>340</v>
      </c>
      <c r="Z45" s="89">
        <f>SUM(X45-Y45)</f>
        <v/>
      </c>
      <c r="AA45" s="93" t="n">
        <v>0.6761904761904762</v>
      </c>
      <c r="AB45" s="524" t="n">
        <v>8732600</v>
      </c>
      <c r="AC45" s="102" t="n">
        <v>608.3499999999999</v>
      </c>
    </row>
    <row r="46" ht="18" customFormat="1" customHeight="1" s="60">
      <c r="A46" s="67" t="inlineStr">
        <is>
          <t>14.905.682-3</t>
        </is>
      </c>
      <c r="B46" s="67" t="n">
        <v>149056823</v>
      </c>
      <c r="C46" s="61" t="inlineStr">
        <is>
          <t xml:space="preserve">CLAUDIO TORRES VIERAS </t>
        </is>
      </c>
      <c r="D46" s="62" t="inlineStr">
        <is>
          <t>BIO-BIO</t>
        </is>
      </c>
      <c r="E46" s="63" t="inlineStr">
        <is>
          <t>DIEGO PORTALES N°1110</t>
        </is>
      </c>
      <c r="F46" s="62" t="n">
        <v>950089698</v>
      </c>
      <c r="G46" s="62" t="inlineStr">
        <is>
          <t>CARLOS CUEVAS</t>
        </is>
      </c>
      <c r="H46" s="77" t="inlineStr">
        <is>
          <t>MARGAGONZALEZFLO@GMAIL.COM</t>
        </is>
      </c>
      <c r="I46" s="62" t="n"/>
      <c r="J46" s="70" t="inlineStr">
        <is>
          <t>MARGARITA</t>
        </is>
      </c>
      <c r="K46" s="70" t="n"/>
      <c r="L46" s="62" t="n">
        <v>1</v>
      </c>
      <c r="M46" s="62" t="n"/>
      <c r="N46" s="62" t="inlineStr">
        <is>
          <t>CHEVALIER</t>
        </is>
      </c>
      <c r="O46" s="64" t="n"/>
      <c r="P46" s="62" t="n"/>
      <c r="Q46" s="525" t="inlineStr">
        <is>
          <t>CONTADO</t>
        </is>
      </c>
      <c r="R46" s="525" t="n"/>
      <c r="S46" s="525" t="inlineStr">
        <is>
          <t>PAQUETERIA Y PERFUMERIA</t>
        </is>
      </c>
      <c r="T46" s="525" t="inlineStr">
        <is>
          <t>EL RINCONCITO DE LA MODA</t>
        </is>
      </c>
      <c r="U46" s="526" t="inlineStr">
        <is>
          <t>LOS ALAMOS</t>
        </is>
      </c>
      <c r="V46" s="526" t="n"/>
      <c r="W46" s="65" t="n"/>
      <c r="X46" s="89" t="n">
        <v>0</v>
      </c>
      <c r="Y46" s="66" t="n">
        <v>0</v>
      </c>
      <c r="Z46" s="89">
        <f>SUM(X46-Y46)</f>
        <v/>
      </c>
      <c r="AA46" s="93" t="n">
        <v>0</v>
      </c>
      <c r="AB46" s="524" t="n">
        <v>0</v>
      </c>
      <c r="AC46" s="102" t="n">
        <v>16.1</v>
      </c>
    </row>
    <row r="47" ht="18" customFormat="1" customHeight="1" s="58">
      <c r="A47" s="67" t="inlineStr">
        <is>
          <t>15.627.315-5</t>
        </is>
      </c>
      <c r="B47" s="67" t="n">
        <v>156273155</v>
      </c>
      <c r="C47" s="61" t="inlineStr">
        <is>
          <t>MAURICIO DONOSO MANTOYA</t>
        </is>
      </c>
      <c r="D47" s="62" t="inlineStr">
        <is>
          <t>OSORNO</t>
        </is>
      </c>
      <c r="E47" s="63" t="inlineStr">
        <is>
          <t>CHOCRANE 651 LOCAL 109</t>
        </is>
      </c>
      <c r="F47" s="62" t="n"/>
      <c r="G47" s="62" t="inlineStr">
        <is>
          <t>PATRICIO CUEVAS</t>
        </is>
      </c>
      <c r="H47" s="76" t="inlineStr">
        <is>
          <t>mauriciodonosomontoya@hotmail.com</t>
        </is>
      </c>
      <c r="I47" s="64" t="n"/>
      <c r="J47" s="62" t="inlineStr">
        <is>
          <t>MAURICIO DONOSO</t>
        </is>
      </c>
      <c r="K47" s="62" t="n"/>
      <c r="L47" s="62" t="n">
        <v>1</v>
      </c>
      <c r="M47" s="62" t="n"/>
      <c r="N47" s="62" t="inlineStr">
        <is>
          <t>TUR BUS OFICINA</t>
        </is>
      </c>
      <c r="O47" s="64" t="n"/>
      <c r="P47" s="75" t="n">
        <v>0</v>
      </c>
      <c r="Q47" s="62" t="inlineStr">
        <is>
          <t>CREDITO 30 Y 60</t>
        </is>
      </c>
      <c r="R47" s="62" t="n">
        <v>77999446</v>
      </c>
      <c r="S47" s="62" t="inlineStr">
        <is>
          <t>BOUTIQUE</t>
        </is>
      </c>
      <c r="T47" s="62" t="inlineStr">
        <is>
          <t>BOUTIQUE HERRADURA</t>
        </is>
      </c>
      <c r="U47" s="67" t="inlineStr">
        <is>
          <t>OSORNO</t>
        </is>
      </c>
      <c r="V47" s="67" t="n"/>
      <c r="W47" s="65" t="n"/>
      <c r="X47" s="89" t="n">
        <v>0</v>
      </c>
      <c r="Y47" s="66" t="n">
        <v>0</v>
      </c>
      <c r="Z47" s="89">
        <f>SUM(X47-Y47)</f>
        <v/>
      </c>
      <c r="AA47" s="93" t="n">
        <v>0</v>
      </c>
      <c r="AB47" s="524" t="n">
        <v>0</v>
      </c>
      <c r="AC47" s="102" t="n">
        <v>0</v>
      </c>
    </row>
    <row r="48" ht="18" customFormat="1" customHeight="1" s="58">
      <c r="A48" s="69" t="inlineStr">
        <is>
          <t>15.814.934-6</t>
        </is>
      </c>
      <c r="B48" s="69" t="n">
        <v>158149346</v>
      </c>
      <c r="C48" s="69" t="inlineStr">
        <is>
          <t>CAROLINA DELGADO ROMERO</t>
        </is>
      </c>
      <c r="D48" s="62" t="inlineStr">
        <is>
          <t>LA LIGUA</t>
        </is>
      </c>
      <c r="E48" s="63" t="inlineStr">
        <is>
          <t>DENEBOLA 1033</t>
        </is>
      </c>
      <c r="F48" s="63" t="n"/>
      <c r="G48" s="62" t="inlineStr">
        <is>
          <t>CARLOS CUEVAS</t>
        </is>
      </c>
      <c r="H48" s="67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inlineStr">
        <is>
          <t>CONTADO</t>
        </is>
      </c>
      <c r="R48" s="63" t="n">
        <v>0</v>
      </c>
      <c r="S48" s="63" t="n"/>
      <c r="T48" s="63" t="n"/>
      <c r="U48" s="69" t="n"/>
      <c r="V48" s="69" t="n"/>
      <c r="W48" s="65" t="n"/>
      <c r="X48" s="89" t="n">
        <v>0</v>
      </c>
      <c r="Y48" s="66" t="n">
        <v>0</v>
      </c>
      <c r="Z48" s="89">
        <f>SUM(X48-Y48)</f>
        <v/>
      </c>
      <c r="AA48" s="93" t="n">
        <v>0</v>
      </c>
      <c r="AB48" s="524" t="n">
        <v>0</v>
      </c>
      <c r="AC48" s="102" t="n">
        <v>0</v>
      </c>
    </row>
    <row r="49" ht="18" customFormat="1" customHeight="1" s="58">
      <c r="A49" s="67" t="inlineStr">
        <is>
          <t>16.065.905-K</t>
        </is>
      </c>
      <c r="B49" s="67" t="inlineStr">
        <is>
          <t>16065905K</t>
        </is>
      </c>
      <c r="C49" s="61" t="inlineStr">
        <is>
          <t>PATRICIA CANALES</t>
        </is>
      </c>
      <c r="D49" s="62" t="inlineStr">
        <is>
          <t>PUNTA ARENAS</t>
        </is>
      </c>
      <c r="E49" s="63" t="inlineStr">
        <is>
          <t>BORIES 932 LOCAL 201</t>
        </is>
      </c>
      <c r="F49" s="62" t="inlineStr">
        <is>
          <t>09-94044305</t>
        </is>
      </c>
      <c r="G49" s="62" t="inlineStr">
        <is>
          <t>SERGIO KRAMARENCO</t>
        </is>
      </c>
      <c r="H49" s="67" t="inlineStr">
        <is>
          <t>jorgecabett@hotmail.com</t>
        </is>
      </c>
      <c r="I49" s="64" t="n"/>
      <c r="J49" s="62" t="inlineStr">
        <is>
          <t>NARIA OYARZUN LEIVA</t>
        </is>
      </c>
      <c r="K49" s="62" t="n"/>
      <c r="L49" s="62" t="n">
        <v>3</v>
      </c>
      <c r="M49" s="62" t="n"/>
      <c r="N49" s="62" t="inlineStr">
        <is>
          <t>TRANSCARGO</t>
        </is>
      </c>
      <c r="O49" s="64" t="n"/>
      <c r="P49" s="62" t="n"/>
      <c r="Q49" s="62" t="inlineStr">
        <is>
          <t>TRANSF. CONTRA ENTREGA</t>
        </is>
      </c>
      <c r="R49" s="62" t="inlineStr">
        <is>
          <t>09-94044305 / 61-710598</t>
        </is>
      </c>
      <c r="S49" s="62" t="inlineStr">
        <is>
          <t>TIENDA</t>
        </is>
      </c>
      <c r="T49" s="62" t="inlineStr">
        <is>
          <t>TIENDA JORGE CABBET</t>
        </is>
      </c>
      <c r="U49" s="67" t="inlineStr">
        <is>
          <t>PUNTA ARENAS</t>
        </is>
      </c>
      <c r="V49" s="67" t="n"/>
      <c r="W49" s="65" t="n"/>
      <c r="X49" s="89" t="n">
        <v>216</v>
      </c>
      <c r="Y49" s="66" t="n">
        <v>125</v>
      </c>
      <c r="Z49" s="89">
        <f>SUM(X49-Y49)</f>
        <v/>
      </c>
      <c r="AA49" s="93" t="n">
        <v>0.275</v>
      </c>
      <c r="AB49" s="524" t="n">
        <v>3276750</v>
      </c>
      <c r="AC49" s="102" t="n">
        <v>124.2</v>
      </c>
    </row>
    <row r="50" ht="18" customFormat="1" customHeight="1" s="58">
      <c r="A50" s="67" t="inlineStr">
        <is>
          <t>16.868.500-9</t>
        </is>
      </c>
      <c r="B50" s="67" t="n">
        <v>168685009</v>
      </c>
      <c r="C50" s="61" t="inlineStr">
        <is>
          <t>FRANKA SALAZAR MUÑOZ</t>
        </is>
      </c>
      <c r="D50" s="62" t="inlineStr">
        <is>
          <t xml:space="preserve">ANTOFAGASTA </t>
        </is>
      </c>
      <c r="E50" s="63" t="inlineStr">
        <is>
          <t>AV LLANQUIHUE 4216 D13</t>
        </is>
      </c>
      <c r="F50" s="62" t="inlineStr">
        <is>
          <t>055-547656</t>
        </is>
      </c>
      <c r="G50" s="62" t="inlineStr">
        <is>
          <t>HECTOR CAFFIERO</t>
        </is>
      </c>
      <c r="H50" s="67" t="inlineStr">
        <is>
          <t xml:space="preserve">franka92@hotmail.com </t>
        </is>
      </c>
      <c r="I50" s="64" t="n"/>
      <c r="J50" s="62" t="inlineStr">
        <is>
          <t>FRANKA SALAZAR</t>
        </is>
      </c>
      <c r="K50" s="62" t="inlineStr">
        <is>
          <t>  </t>
        </is>
      </c>
      <c r="L50" s="62" t="n">
        <v>1</v>
      </c>
      <c r="M50" s="62" t="n">
        <v>0</v>
      </c>
      <c r="N50" s="62" t="inlineStr">
        <is>
          <t>TUR BUS</t>
        </is>
      </c>
      <c r="O50" s="64" t="n"/>
      <c r="P50" s="62" t="n"/>
      <c r="Q50" s="62" t="inlineStr">
        <is>
          <t>CREDITO 30 Y 60</t>
        </is>
      </c>
      <c r="R50" s="62" t="inlineStr">
        <is>
          <t>9-1595286</t>
        </is>
      </c>
      <c r="S50" s="62" t="inlineStr">
        <is>
          <t>BOUTIQUE</t>
        </is>
      </c>
      <c r="T50" s="62" t="inlineStr">
        <is>
          <t>BOUTIQUE FRANKAS</t>
        </is>
      </c>
      <c r="U50" s="67" t="inlineStr">
        <is>
          <t>ANTOFAGASTA</t>
        </is>
      </c>
      <c r="V50" s="67" t="inlineStr">
        <is>
          <t>BLOQUEO PEDIDO X CLIENTE NO DESPACHAR FALTA FONDOS</t>
        </is>
      </c>
      <c r="W50" s="65" t="n"/>
      <c r="X50" s="89" t="n">
        <v>0</v>
      </c>
      <c r="Y50" s="66" t="n">
        <v>0</v>
      </c>
      <c r="Z50" s="89">
        <f>SUM(X50-Y50)</f>
        <v/>
      </c>
      <c r="AA50" s="93" t="n">
        <v>0</v>
      </c>
      <c r="AB50" s="524" t="n">
        <v>0</v>
      </c>
      <c r="AC50" s="102" t="n">
        <v>0</v>
      </c>
    </row>
    <row r="51" ht="18" customFormat="1" customHeight="1" s="58">
      <c r="A51" s="67" t="inlineStr">
        <is>
          <t>18.282.453-4</t>
        </is>
      </c>
      <c r="B51" s="67" t="n">
        <v>182824534</v>
      </c>
      <c r="C51" s="61" t="inlineStr">
        <is>
          <t>CONSTANZA CANALES OYARZUN</t>
        </is>
      </c>
      <c r="D51" s="62" t="inlineStr">
        <is>
          <t>PUNTA ARENAS</t>
        </is>
      </c>
      <c r="E51" s="63" t="inlineStr">
        <is>
          <t>BORIES 932 LOCAL 204</t>
        </is>
      </c>
      <c r="F51" s="62" t="inlineStr">
        <is>
          <t xml:space="preserve">61-710598  </t>
        </is>
      </c>
      <c r="G51" s="62" t="inlineStr">
        <is>
          <t>SERGIO KRAMARENCO</t>
        </is>
      </c>
      <c r="H51" s="67" t="inlineStr">
        <is>
          <t xml:space="preserve">jorgecabett@hotmail.com </t>
        </is>
      </c>
      <c r="I51" s="64" t="n"/>
      <c r="J51" s="62" t="inlineStr">
        <is>
          <t xml:space="preserve">MARIA OYARZUN </t>
        </is>
      </c>
      <c r="K51" s="62" t="inlineStr">
        <is>
          <t>  </t>
        </is>
      </c>
      <c r="L51" s="62" t="n">
        <v>3</v>
      </c>
      <c r="M51" s="62" t="n">
        <v>0</v>
      </c>
      <c r="N51" s="62" t="inlineStr">
        <is>
          <t>TRANSCARGO</t>
        </is>
      </c>
      <c r="O51" s="64" t="n"/>
      <c r="P51" s="62" t="n"/>
      <c r="Q51" s="62" t="inlineStr">
        <is>
          <t>CREDITO 30 Y 60</t>
        </is>
      </c>
      <c r="R51" s="62" t="n"/>
      <c r="S51" s="62" t="inlineStr">
        <is>
          <t>TIENDA</t>
        </is>
      </c>
      <c r="T51" s="62" t="inlineStr">
        <is>
          <t>TIENDAS JORGE CABETT</t>
        </is>
      </c>
      <c r="U51" s="67" t="inlineStr">
        <is>
          <t>PUNTA ARENAS</t>
        </is>
      </c>
      <c r="V51" s="67" t="n"/>
      <c r="W51" s="65" t="n"/>
      <c r="X51" s="89" t="n">
        <v>0</v>
      </c>
      <c r="Y51" s="66" t="n">
        <v>0</v>
      </c>
      <c r="Z51" s="89">
        <f>SUM(X51-Y51)</f>
        <v/>
      </c>
      <c r="AA51" s="93" t="n">
        <v>0</v>
      </c>
      <c r="AB51" s="524" t="n">
        <v>0</v>
      </c>
      <c r="AC51" s="102" t="n">
        <v>0</v>
      </c>
    </row>
    <row r="52" ht="18" customFormat="1" customHeight="1" s="58">
      <c r="A52" s="69" t="inlineStr">
        <is>
          <t>3.877.646-0</t>
        </is>
      </c>
      <c r="B52" s="69" t="n">
        <v>38776460</v>
      </c>
      <c r="C52" s="69" t="inlineStr">
        <is>
          <t>LUIS CARRASCO PERALTA</t>
        </is>
      </c>
      <c r="D52" s="62" t="inlineStr">
        <is>
          <t>SAN FERNANDO</t>
        </is>
      </c>
      <c r="E52" s="63" t="inlineStr">
        <is>
          <t>CHILLAN 502 LOCAL 13</t>
        </is>
      </c>
      <c r="F52" s="63" t="n">
        <v>942948977</v>
      </c>
      <c r="G52" s="62" t="inlineStr">
        <is>
          <t>PATRICIO CUEVAS</t>
        </is>
      </c>
      <c r="H52" s="77" t="inlineStr">
        <is>
          <t>KATTIE.CARRASCO@HOTMAIL.COM</t>
        </is>
      </c>
      <c r="I52" s="63" t="n"/>
      <c r="J52" s="63" t="n"/>
      <c r="K52" s="63" t="n"/>
      <c r="L52" s="63" t="n">
        <v>1</v>
      </c>
      <c r="M52" s="63" t="n"/>
      <c r="N52" s="63" t="inlineStr">
        <is>
          <t>ANDIMAR</t>
        </is>
      </c>
      <c r="O52" s="63" t="n"/>
      <c r="P52" s="63" t="n"/>
      <c r="Q52" s="63" t="inlineStr">
        <is>
          <t>CONTADO</t>
        </is>
      </c>
      <c r="R52" s="63" t="n">
        <v>0</v>
      </c>
      <c r="S52" s="63" t="n"/>
      <c r="T52" s="63" t="inlineStr">
        <is>
          <t>TIENDAS DE VESTIR Y CALZADO</t>
        </is>
      </c>
      <c r="U52" s="69" t="inlineStr">
        <is>
          <t>SAN FERNANDO</t>
        </is>
      </c>
      <c r="V52" s="69" t="n"/>
      <c r="W52" s="65" t="n"/>
      <c r="X52" s="89" t="n">
        <v>0</v>
      </c>
      <c r="Y52" s="66" t="n">
        <v>0</v>
      </c>
      <c r="Z52" s="89">
        <f>SUM(X52-Y52)</f>
        <v/>
      </c>
      <c r="AA52" s="93" t="n">
        <v>0</v>
      </c>
      <c r="AB52" s="524" t="n">
        <v>0</v>
      </c>
      <c r="AC52" s="102" t="n">
        <v>0</v>
      </c>
    </row>
    <row r="53" ht="18" customFormat="1" customHeight="1" s="58">
      <c r="A53" s="67" t="inlineStr">
        <is>
          <t>52.004.390-K</t>
        </is>
      </c>
      <c r="B53" s="67" t="inlineStr">
        <is>
          <t>52004390K</t>
        </is>
      </c>
      <c r="C53" s="61" t="inlineStr">
        <is>
          <t xml:space="preserve">WILFREDO ROJAS QUILODR  </t>
        </is>
      </c>
      <c r="D53" s="62" t="inlineStr">
        <is>
          <t>SAN CARLOS</t>
        </is>
      </c>
      <c r="E53" s="61" t="inlineStr">
        <is>
          <t>BALMACEDA 315</t>
        </is>
      </c>
      <c r="F53" s="62" t="inlineStr">
        <is>
          <t xml:space="preserve">42-411798  </t>
        </is>
      </c>
      <c r="G53" s="62" t="inlineStr">
        <is>
          <t>PATRICIO CUEVAS</t>
        </is>
      </c>
      <c r="H53" s="67" t="inlineStr">
        <is>
          <t>ALBANYSPORT@GMAIL.COM</t>
        </is>
      </c>
      <c r="I53" s="62" t="n"/>
      <c r="J53" s="70" t="n"/>
      <c r="K53" s="70" t="n"/>
      <c r="L53" s="62" t="n">
        <v>3</v>
      </c>
      <c r="M53" s="62" t="n"/>
      <c r="N53" s="62" t="inlineStr">
        <is>
          <t>CHEVALIER</t>
        </is>
      </c>
      <c r="O53" s="64" t="n"/>
      <c r="P53" s="62" t="n"/>
      <c r="Q53" s="525" t="inlineStr">
        <is>
          <t>CONTRAFACTURA</t>
        </is>
      </c>
      <c r="R53" s="525" t="n"/>
      <c r="S53" s="525" t="n"/>
      <c r="T53" s="525" t="n"/>
      <c r="U53" s="526" t="n"/>
      <c r="V53" s="526" t="n"/>
      <c r="W53" s="65" t="n"/>
      <c r="X53" s="89" t="n">
        <v>92</v>
      </c>
      <c r="Y53" s="66" t="n">
        <v>69</v>
      </c>
      <c r="Z53" s="89">
        <f>SUM(X53-Y53)</f>
        <v/>
      </c>
      <c r="AA53" s="93" t="n">
        <v>0.8441558441558441</v>
      </c>
      <c r="AB53" s="524" t="n">
        <v>1740310</v>
      </c>
      <c r="AC53" s="102" t="n">
        <v>115</v>
      </c>
    </row>
    <row r="54" ht="18" customFormat="1" customHeight="1" s="58">
      <c r="A54" s="67" t="inlineStr">
        <is>
          <t>7.295.293-6</t>
        </is>
      </c>
      <c r="B54" s="67" t="n">
        <v>72952936</v>
      </c>
      <c r="C54" s="61" t="inlineStr">
        <is>
          <t>ANA SAAVEDRA ORTIZ</t>
        </is>
      </c>
      <c r="D54" s="62" t="inlineStr">
        <is>
          <t>CAÑETE</t>
        </is>
      </c>
      <c r="E54" s="61" t="inlineStr">
        <is>
          <t>COVADONGA 240 LOCAL 1</t>
        </is>
      </c>
      <c r="F54" s="62" t="inlineStr">
        <is>
          <t>41-2-611782</t>
        </is>
      </c>
      <c r="G54" s="62" t="inlineStr">
        <is>
          <t>PATRICIO CUEVAS</t>
        </is>
      </c>
      <c r="H54" s="67" t="inlineStr">
        <is>
          <t>ANASAAVEDRAO@HOTMAIL.COM</t>
        </is>
      </c>
      <c r="I54" s="62" t="n"/>
      <c r="J54" s="64" t="inlineStr">
        <is>
          <t xml:space="preserve">ANA SAAVEDRA  </t>
        </is>
      </c>
      <c r="K54" s="70" t="n"/>
      <c r="L54" s="62" t="n"/>
      <c r="M54" s="62" t="n"/>
      <c r="N54" s="62" t="inlineStr">
        <is>
          <t>CHEVALIER</t>
        </is>
      </c>
      <c r="O54" s="64" t="n"/>
      <c r="P54" s="62" t="n"/>
      <c r="Q54" s="525" t="inlineStr">
        <is>
          <t>CREDITO 30 Y 60</t>
        </is>
      </c>
      <c r="R54" s="525" t="n"/>
      <c r="S54" s="525" t="n"/>
      <c r="T54" s="525" t="n"/>
      <c r="U54" s="526" t="n"/>
      <c r="V54" s="67" t="inlineStr">
        <is>
          <t xml:space="preserve">TRANSPORTE CHEVALIER , SIN INFORMES COMERCIALES 20/02                                               </t>
        </is>
      </c>
      <c r="W54" s="65" t="n"/>
      <c r="X54" s="89" t="n">
        <v>104</v>
      </c>
      <c r="Y54" s="66" t="n">
        <v>93</v>
      </c>
      <c r="Z54" s="89">
        <f>SUM(X54-Y54)</f>
        <v/>
      </c>
      <c r="AA54" s="93" t="n">
        <v>0.7121212121212122</v>
      </c>
      <c r="AB54" s="524" t="n">
        <v>2418070</v>
      </c>
      <c r="AC54" s="102" t="n">
        <v>117.3</v>
      </c>
    </row>
    <row r="55" ht="18" customFormat="1" customHeight="1" s="58">
      <c r="A55" s="69" t="inlineStr">
        <is>
          <t>7.509.921-5</t>
        </is>
      </c>
      <c r="B55" s="69" t="n">
        <v>75099215</v>
      </c>
      <c r="C55" s="69" t="inlineStr">
        <is>
          <t xml:space="preserve">NOLBERTO AVILA CORTES  </t>
        </is>
      </c>
      <c r="D55" s="62" t="inlineStr">
        <is>
          <t>CAUQUENES</t>
        </is>
      </c>
      <c r="E55" s="63" t="inlineStr">
        <is>
          <t>PRAT 549</t>
        </is>
      </c>
      <c r="F55" s="63" t="n">
        <v>976689778</v>
      </c>
      <c r="G55" s="62" t="inlineStr">
        <is>
          <t>PATRICIO CUEVAS</t>
        </is>
      </c>
      <c r="H55" s="77" t="inlineStr">
        <is>
          <t>NOLBERTO.E.AVLA@GMAIL.COM</t>
        </is>
      </c>
      <c r="I55" s="63" t="n"/>
      <c r="J55" s="63" t="inlineStr">
        <is>
          <t>SRA. CECILIA</t>
        </is>
      </c>
      <c r="K55" s="63" t="inlineStr">
        <is>
          <t>DUEÑA</t>
        </is>
      </c>
      <c r="L55" s="63" t="n">
        <v>1</v>
      </c>
      <c r="M55" s="63" t="n"/>
      <c r="N55" s="63" t="inlineStr">
        <is>
          <t>VILLA PRAT</t>
        </is>
      </c>
      <c r="O55" s="63" t="n"/>
      <c r="P55" s="63" t="n"/>
      <c r="Q55" s="63" t="inlineStr">
        <is>
          <t>CONTADO</t>
        </is>
      </c>
      <c r="R55" s="63" t="n">
        <v>0</v>
      </c>
      <c r="S55" s="63" t="n"/>
      <c r="T55" s="63" t="inlineStr">
        <is>
          <t>SCARLETT BOUTIQUE</t>
        </is>
      </c>
      <c r="U55" s="69" t="inlineStr">
        <is>
          <t>CAUQUENES</t>
        </is>
      </c>
      <c r="V55" s="69" t="n"/>
      <c r="W55" s="65" t="n"/>
      <c r="X55" s="89" t="n">
        <v>166</v>
      </c>
      <c r="Y55" s="66" t="n">
        <v>163</v>
      </c>
      <c r="Z55" s="89">
        <f>SUM(X55-Y55)</f>
        <v/>
      </c>
      <c r="AA55" s="93" t="n">
        <v>0.696969696969697</v>
      </c>
      <c r="AB55" s="524" t="n">
        <v>4135370</v>
      </c>
      <c r="AC55" s="102" t="n">
        <v>181.7</v>
      </c>
    </row>
    <row r="56" ht="18" customFormat="1" customHeight="1" s="58">
      <c r="A56" s="67" t="inlineStr">
        <is>
          <t>70.002.640-K</t>
        </is>
      </c>
      <c r="B56" s="67" t="inlineStr">
        <is>
          <t>70002640K</t>
        </is>
      </c>
      <c r="C56" s="61" t="inlineStr">
        <is>
          <t>COOPPATRIA</t>
        </is>
      </c>
      <c r="D56" s="62" t="inlineStr">
        <is>
          <t xml:space="preserve">SANTIAGO </t>
        </is>
      </c>
      <c r="E56" s="63" t="inlineStr">
        <is>
          <t>ZENTENO 190</t>
        </is>
      </c>
      <c r="F56" s="62" t="inlineStr">
        <is>
          <t>02-26994660</t>
        </is>
      </c>
      <c r="G56" s="62" t="inlineStr">
        <is>
          <t>PATRICIO CUEVAS</t>
        </is>
      </c>
      <c r="H56" s="67" t="inlineStr">
        <is>
          <t>pcaceres@coopatria.cl</t>
        </is>
      </c>
      <c r="I56" s="64" t="n"/>
      <c r="J56" s="62" t="inlineStr">
        <is>
          <t xml:space="preserve">PAOLA CACERES </t>
        </is>
      </c>
      <c r="K56" s="62" t="inlineStr">
        <is>
          <t xml:space="preserve">PAOLA SAN MARTIN </t>
        </is>
      </c>
      <c r="L56" s="62" t="n">
        <v>1</v>
      </c>
      <c r="M56" s="62" t="n">
        <v>0</v>
      </c>
      <c r="N56" s="62" t="n"/>
      <c r="O56" s="64" t="n"/>
      <c r="P56" s="62" t="n"/>
      <c r="Q56" s="62" t="inlineStr">
        <is>
          <t>CREDITO 30 Y 60</t>
        </is>
      </c>
      <c r="R56" s="62" t="n"/>
      <c r="S56" s="62" t="n"/>
      <c r="T56" s="62" t="n"/>
      <c r="U56" s="67" t="n"/>
      <c r="V56" s="67" t="inlineStr">
        <is>
          <t>                                                                                                    </t>
        </is>
      </c>
      <c r="W56" s="65" t="n"/>
      <c r="X56" s="89" t="n">
        <v>0</v>
      </c>
      <c r="Y56" s="66" t="n">
        <v>0</v>
      </c>
      <c r="Z56" s="89">
        <f>SUM(X56-Y56)</f>
        <v/>
      </c>
      <c r="AA56" s="93" t="n">
        <v>0</v>
      </c>
      <c r="AB56" s="524" t="n">
        <v>0</v>
      </c>
      <c r="AC56" s="102" t="n">
        <v>0</v>
      </c>
    </row>
    <row r="57" ht="18" customFormat="1" customHeight="1" s="59">
      <c r="A57" s="67" t="inlineStr">
        <is>
          <t>76.007.823-9</t>
        </is>
      </c>
      <c r="B57" s="67" t="n">
        <v>760078239</v>
      </c>
      <c r="C57" s="61" t="inlineStr">
        <is>
          <t>COMERCIAL CARMEN TEMER EIRL</t>
        </is>
      </c>
      <c r="D57" s="62" t="inlineStr">
        <is>
          <t>ARAUCO</t>
        </is>
      </c>
      <c r="E57" s="63" t="inlineStr">
        <is>
          <t>ESMERALDA 365</t>
        </is>
      </c>
      <c r="F57" s="62" t="inlineStr">
        <is>
          <t>041-2552402</t>
        </is>
      </c>
      <c r="G57" s="62" t="inlineStr">
        <is>
          <t>PATRICIO CUEVAS</t>
        </is>
      </c>
      <c r="H57" s="67" t="inlineStr">
        <is>
          <t>carmentemer@gmail.com</t>
        </is>
      </c>
      <c r="I57" s="64" t="n"/>
      <c r="J57" s="62" t="inlineStr">
        <is>
          <t xml:space="preserve">CARMEN TEMER  </t>
        </is>
      </c>
      <c r="K57" s="64" t="inlineStr">
        <is>
          <t>POP DESPACHADO 11/12</t>
        </is>
      </c>
      <c r="L57" s="62" t="n">
        <v>3</v>
      </c>
      <c r="M57" s="62" t="n">
        <v>0</v>
      </c>
      <c r="N57" s="62" t="inlineStr">
        <is>
          <t>CHEVALIER</t>
        </is>
      </c>
      <c r="O57" s="64" t="n"/>
      <c r="P57" s="62" t="n"/>
      <c r="Q57" s="62" t="inlineStr">
        <is>
          <t>CREDITO 30 Y 60</t>
        </is>
      </c>
      <c r="R57" s="62" t="n"/>
      <c r="S57" s="62" t="inlineStr">
        <is>
          <t>PRENDAS DE VESTIR</t>
        </is>
      </c>
      <c r="T57" s="62" t="inlineStr">
        <is>
          <t>MULTITIENDAS TEMER</t>
        </is>
      </c>
      <c r="U57" s="67" t="inlineStr">
        <is>
          <t>ARAUCO</t>
        </is>
      </c>
      <c r="V57" s="67" t="n"/>
      <c r="W57" s="65" t="n"/>
      <c r="X57" s="89" t="n">
        <v>0</v>
      </c>
      <c r="Y57" s="66" t="n">
        <v>0</v>
      </c>
      <c r="Z57" s="89">
        <f>SUM(X57-Y57)</f>
        <v/>
      </c>
      <c r="AA57" s="93" t="n">
        <v>0</v>
      </c>
      <c r="AB57" s="524" t="n">
        <v>0</v>
      </c>
      <c r="AC57" s="102" t="n">
        <v>0</v>
      </c>
    </row>
    <row r="58" ht="18" customFormat="1" customHeight="1" s="58">
      <c r="A58" s="67" t="inlineStr">
        <is>
          <t>76.013.196-2</t>
        </is>
      </c>
      <c r="B58" s="67" t="n">
        <v>760131962</v>
      </c>
      <c r="C58" s="61" t="inlineStr">
        <is>
          <t>MARIA PILAR JEREZ Y CIA.LTDA.</t>
        </is>
      </c>
      <c r="D58" s="62" t="inlineStr">
        <is>
          <t xml:space="preserve">ANGOL </t>
        </is>
      </c>
      <c r="E58" s="63" t="inlineStr">
        <is>
          <t>JULIO SEPULVEDA 331</t>
        </is>
      </c>
      <c r="F58" s="62" t="inlineStr">
        <is>
          <t xml:space="preserve">45-712538  </t>
        </is>
      </c>
      <c r="G58" s="62" t="inlineStr">
        <is>
          <t>PATRICIO CUEVAS</t>
        </is>
      </c>
      <c r="H58" s="76" t="inlineStr">
        <is>
          <t xml:space="preserve">boutiqueloscisnes@gmail.com  </t>
        </is>
      </c>
      <c r="I58" s="64" t="n"/>
      <c r="J58" s="62" t="inlineStr">
        <is>
          <t xml:space="preserve">SRA PILAR JEREZ  </t>
        </is>
      </c>
      <c r="K58" s="64" t="inlineStr">
        <is>
          <t>POP DESPACHADO 12/12</t>
        </is>
      </c>
      <c r="L58" s="62" t="n">
        <v>3</v>
      </c>
      <c r="M58" s="62" t="n">
        <v>0</v>
      </c>
      <c r="N58" s="62" t="inlineStr">
        <is>
          <t>GEMITA</t>
        </is>
      </c>
      <c r="O58" s="64" t="n"/>
      <c r="P58" s="62" t="n"/>
      <c r="Q58" s="62" t="inlineStr">
        <is>
          <t>CONTADO</t>
        </is>
      </c>
      <c r="R58" s="62" t="n"/>
      <c r="S58" s="62" t="inlineStr">
        <is>
          <t>BOUTIQUE</t>
        </is>
      </c>
      <c r="T58" s="62" t="n"/>
      <c r="U58" s="67" t="inlineStr">
        <is>
          <t>ANGOL</t>
        </is>
      </c>
      <c r="V58" s="67" t="n"/>
      <c r="W58" s="65" t="n"/>
      <c r="X58" s="89" t="n">
        <v>83</v>
      </c>
      <c r="Y58" s="66" t="n">
        <v>96</v>
      </c>
      <c r="Z58" s="89">
        <f>SUM(X58-Y58)</f>
        <v/>
      </c>
      <c r="AA58" s="93" t="n">
        <v>0.8148148148148148</v>
      </c>
      <c r="AB58" s="524" t="n">
        <v>2446040</v>
      </c>
      <c r="AC58" s="102" t="n">
        <v>44.84999999999999</v>
      </c>
    </row>
    <row r="59" ht="18" customFormat="1" customHeight="1" s="58">
      <c r="A59" s="67" t="inlineStr">
        <is>
          <t>76.017.630-3</t>
        </is>
      </c>
      <c r="B59" s="67" t="n">
        <v>760176303</v>
      </c>
      <c r="C59" s="61" t="inlineStr">
        <is>
          <t>COMERCIAL Q &amp; M LTDA.</t>
        </is>
      </c>
      <c r="D59" s="62" t="inlineStr">
        <is>
          <t xml:space="preserve">QUELLON  </t>
        </is>
      </c>
      <c r="E59" s="63" t="inlineStr">
        <is>
          <t>LADRILLEROS 247</t>
        </is>
      </c>
      <c r="F59" s="62" t="inlineStr">
        <is>
          <t xml:space="preserve">065-292000 </t>
        </is>
      </c>
      <c r="G59" s="62" t="inlineStr">
        <is>
          <t>PATRICIO CUEVAS</t>
        </is>
      </c>
      <c r="H59" s="67" t="inlineStr">
        <is>
          <t xml:space="preserve">malvarez@dimarsa.cl  </t>
        </is>
      </c>
      <c r="I59" s="64" t="n"/>
      <c r="J59" s="62" t="inlineStr">
        <is>
          <t>MIRIAM ALVAREZ COMPR</t>
        </is>
      </c>
      <c r="K59" s="62" t="inlineStr">
        <is>
          <t>POP DESPACHADO 12/12</t>
        </is>
      </c>
      <c r="L59" s="62" t="n">
        <v>1</v>
      </c>
      <c r="M59" s="62" t="n">
        <v>0</v>
      </c>
      <c r="N59" s="62" t="inlineStr">
        <is>
          <t>SANCHEZ</t>
        </is>
      </c>
      <c r="O59" s="64" t="n"/>
      <c r="P59" s="75" t="n">
        <v>0.05</v>
      </c>
      <c r="Q59" s="62" t="inlineStr">
        <is>
          <t>6O DIAS</t>
        </is>
      </c>
      <c r="R59" s="62" t="n"/>
      <c r="S59" s="62" t="inlineStr">
        <is>
          <t>GRANDES TIENDAS</t>
        </is>
      </c>
      <c r="T59" s="62" t="inlineStr">
        <is>
          <t>DIMARSA</t>
        </is>
      </c>
      <c r="U59" s="67" t="inlineStr">
        <is>
          <t>QUELLON</t>
        </is>
      </c>
      <c r="V59" s="67" t="inlineStr">
        <is>
          <t xml:space="preserve">TRANSPORTE SANCHEZ                                                                                  </t>
        </is>
      </c>
      <c r="W59" s="65" t="n"/>
      <c r="X59" s="89" t="n">
        <v>364</v>
      </c>
      <c r="Y59" s="66" t="n">
        <v>356</v>
      </c>
      <c r="Z59" s="89">
        <f>SUM(X59-Y59)</f>
        <v/>
      </c>
      <c r="AA59" s="93" t="n">
        <v>0</v>
      </c>
      <c r="AB59" s="524" t="n">
        <v>9174440</v>
      </c>
      <c r="AC59" s="102" t="n">
        <v>0</v>
      </c>
    </row>
    <row r="60" ht="18" customFormat="1" customHeight="1" s="58">
      <c r="A60" s="67" t="inlineStr">
        <is>
          <t>76.017.630-3</t>
        </is>
      </c>
      <c r="B60" s="67" t="n">
        <v>760176303</v>
      </c>
      <c r="C60" s="61" t="inlineStr">
        <is>
          <t xml:space="preserve">COMERCIAL Q&amp;MPUERTO VARAS </t>
        </is>
      </c>
      <c r="D60" s="62" t="inlineStr">
        <is>
          <t>PUERTO VARAS</t>
        </is>
      </c>
      <c r="E60" s="63" t="inlineStr">
        <is>
          <t>SALVADOR 117</t>
        </is>
      </c>
      <c r="F60" s="62" t="inlineStr">
        <is>
          <t>065-2292650</t>
        </is>
      </c>
      <c r="G60" s="62" t="inlineStr">
        <is>
          <t>PATRICIO CUEVAS</t>
        </is>
      </c>
      <c r="H60" s="76" t="inlineStr">
        <is>
          <t>svargas@dimarsa.cl</t>
        </is>
      </c>
      <c r="I60" s="64" t="n"/>
      <c r="J60" s="62" t="inlineStr">
        <is>
          <t>SANDRA VARGAS</t>
        </is>
      </c>
      <c r="K60" s="62" t="inlineStr">
        <is>
          <t>JEFA DE COMPRAS</t>
        </is>
      </c>
      <c r="L60" s="62" t="n">
        <v>2</v>
      </c>
      <c r="M60" s="62" t="n"/>
      <c r="N60" s="62" t="inlineStr">
        <is>
          <t>SANCHEZ</t>
        </is>
      </c>
      <c r="O60" s="64" t="n"/>
      <c r="P60" s="62" t="n"/>
      <c r="Q60" s="62" t="inlineStr">
        <is>
          <t>60 DIAS</t>
        </is>
      </c>
      <c r="R60" s="62" t="n"/>
      <c r="S60" s="62" t="inlineStr">
        <is>
          <t>GRANDES TIENDAS</t>
        </is>
      </c>
      <c r="T60" s="62" t="inlineStr">
        <is>
          <t>DIMARSA</t>
        </is>
      </c>
      <c r="U60" s="67" t="inlineStr">
        <is>
          <t>PUERTO VARAS</t>
        </is>
      </c>
      <c r="V60" s="67" t="n"/>
      <c r="W60" s="65" t="n"/>
      <c r="X60" s="89" t="n">
        <v>364</v>
      </c>
      <c r="Y60" s="66" t="n">
        <v>356</v>
      </c>
      <c r="Z60" s="89">
        <f>SUM(X60-Y60)</f>
        <v/>
      </c>
      <c r="AA60" s="93" t="n">
        <v>0</v>
      </c>
      <c r="AB60" s="524" t="n">
        <v>9174440</v>
      </c>
      <c r="AC60" s="102" t="n">
        <v>0</v>
      </c>
    </row>
    <row r="61" ht="18" customFormat="1" customHeight="1" s="58">
      <c r="A61" s="67" t="inlineStr">
        <is>
          <t>76.048.404-0</t>
        </is>
      </c>
      <c r="B61" s="67" t="n">
        <v>760484040</v>
      </c>
      <c r="C61" s="61" t="inlineStr">
        <is>
          <t>SOC.COM.DON JORGE LTDA</t>
        </is>
      </c>
      <c r="D61" s="62" t="inlineStr">
        <is>
          <t xml:space="preserve">PANGUIPULLI </t>
        </is>
      </c>
      <c r="E61" s="63" t="inlineStr">
        <is>
          <t>MARTINEZ DE ROZAS 728</t>
        </is>
      </c>
      <c r="F61" s="62" t="inlineStr">
        <is>
          <t>063-311014-311089</t>
        </is>
      </c>
      <c r="G61" s="62" t="inlineStr">
        <is>
          <t>PATRICIO CUEVAS</t>
        </is>
      </c>
      <c r="H61" s="67" t="inlineStr">
        <is>
          <t xml:space="preserve">jorgeflandezg@yahoo.com </t>
        </is>
      </c>
      <c r="I61" s="64" t="n"/>
      <c r="J61" s="62" t="inlineStr">
        <is>
          <t>ALEJANDRA FLANDEZ</t>
        </is>
      </c>
      <c r="K61" s="62" t="inlineStr">
        <is>
          <t>  </t>
        </is>
      </c>
      <c r="L61" s="62" t="n">
        <v>3</v>
      </c>
      <c r="M61" s="62" t="n">
        <v>0</v>
      </c>
      <c r="N61" s="62" t="inlineStr">
        <is>
          <t>TALADRIZ CARGO</t>
        </is>
      </c>
      <c r="O61" s="64" t="n"/>
      <c r="P61" s="62" t="n"/>
      <c r="Q61" s="62" t="inlineStr">
        <is>
          <t xml:space="preserve">30 DIAS </t>
        </is>
      </c>
      <c r="R61" s="62" t="n">
        <v>88668259</v>
      </c>
      <c r="S61" s="62" t="inlineStr">
        <is>
          <t>COMERCIALIZADORA DE VESTUARIO</t>
        </is>
      </c>
      <c r="T61" s="62" t="inlineStr">
        <is>
          <t xml:space="preserve">DON JORGE </t>
        </is>
      </c>
      <c r="U61" s="67" t="inlineStr">
        <is>
          <t>PANGUIPULLI</t>
        </is>
      </c>
      <c r="V61" s="67" t="inlineStr">
        <is>
          <t xml:space="preserve">TRANSPORTE LA FRONTERA , SIN INFORMACION COMERCIAL 20/02                                            </t>
        </is>
      </c>
      <c r="W61" s="65" t="n"/>
      <c r="X61" s="89" t="n">
        <v>60</v>
      </c>
      <c r="Y61" s="66" t="n">
        <v>44</v>
      </c>
      <c r="Z61" s="89">
        <f>SUM(X61-Y61)</f>
        <v/>
      </c>
      <c r="AA61" s="93" t="n">
        <v>0</v>
      </c>
      <c r="AB61" s="524" t="n">
        <v>1099560</v>
      </c>
      <c r="AC61" s="102" t="n">
        <v>6.899999999999999</v>
      </c>
    </row>
    <row r="62" ht="18" customFormat="1" customHeight="1" s="58">
      <c r="A62" s="67" t="inlineStr">
        <is>
          <t>76.049.842-4</t>
        </is>
      </c>
      <c r="B62" s="67" t="n">
        <v>760498424</v>
      </c>
      <c r="C62" s="61" t="inlineStr">
        <is>
          <t>INVERSIONES JULIAN LTDA.</t>
        </is>
      </c>
      <c r="D62" s="62" t="inlineStr">
        <is>
          <t xml:space="preserve">RENGO </t>
        </is>
      </c>
      <c r="E62" s="63" t="inlineStr">
        <is>
          <t>PRAT 325</t>
        </is>
      </c>
      <c r="F62" s="62" t="inlineStr">
        <is>
          <t>09-72950801</t>
        </is>
      </c>
      <c r="G62" s="62" t="inlineStr">
        <is>
          <t>PATRICIO CUEVAS</t>
        </is>
      </c>
      <c r="H62" s="77" t="inlineStr">
        <is>
          <t>fernanda.roman@san-antonio.cl</t>
        </is>
      </c>
      <c r="I62" s="64" t="n"/>
      <c r="J62" s="62" t="inlineStr">
        <is>
          <t>FERNANDA ROMAN</t>
        </is>
      </c>
      <c r="K62" s="62" t="inlineStr">
        <is>
          <t>  </t>
        </is>
      </c>
      <c r="L62" s="62" t="n">
        <v>2</v>
      </c>
      <c r="M62" s="62" t="n">
        <v>0</v>
      </c>
      <c r="N62" s="62" t="inlineStr">
        <is>
          <t>JOKADAL</t>
        </is>
      </c>
      <c r="O62" s="64" t="n"/>
      <c r="P62" s="75" t="n">
        <v>0.05</v>
      </c>
      <c r="Q62" s="62" t="inlineStr">
        <is>
          <t>45 dias</t>
        </is>
      </c>
      <c r="R62" s="62" t="n"/>
      <c r="S62" s="62" t="inlineStr">
        <is>
          <t>GRANDES TIENDAS</t>
        </is>
      </c>
      <c r="T62" s="62" t="inlineStr">
        <is>
          <t>MULTITIENDAS SAN ANTONIO</t>
        </is>
      </c>
      <c r="U62" s="67" t="inlineStr">
        <is>
          <t>RENGO</t>
        </is>
      </c>
      <c r="V62" s="67" t="n"/>
      <c r="W62" s="65" t="n"/>
      <c r="X62" s="89" t="n">
        <v>1292</v>
      </c>
      <c r="Y62" s="66" t="n">
        <v>1159</v>
      </c>
      <c r="Z62" s="89">
        <f>SUM(X62-Y62)</f>
        <v/>
      </c>
      <c r="AA62" s="93" t="n">
        <v>0.9438877755511023</v>
      </c>
      <c r="AB62" s="524" t="n">
        <v>29769410</v>
      </c>
      <c r="AC62" s="102" t="n">
        <v>637.0999999999999</v>
      </c>
    </row>
    <row r="63" ht="18" customFormat="1" customHeight="1" s="58">
      <c r="A63" s="67" t="inlineStr">
        <is>
          <t>76.067.887-2</t>
        </is>
      </c>
      <c r="B63" s="67" t="n">
        <v>760678872</v>
      </c>
      <c r="C63" s="61" t="inlineStr">
        <is>
          <t>SOC COM SAN MARTIN Y TORRES LTDA</t>
        </is>
      </c>
      <c r="D63" s="62" t="inlineStr">
        <is>
          <t xml:space="preserve">SAN CARLOS  </t>
        </is>
      </c>
      <c r="E63" s="63" t="inlineStr">
        <is>
          <t>SERRANO 544 LOCAL 1-2</t>
        </is>
      </c>
      <c r="F63" s="62" t="inlineStr">
        <is>
          <t xml:space="preserve">042-416759 </t>
        </is>
      </c>
      <c r="G63" s="62" t="inlineStr">
        <is>
          <t>PATRICIO CUEVAS</t>
        </is>
      </c>
      <c r="H63" s="67" t="inlineStr">
        <is>
          <t>jsanmartin@tiendaelpunto.cl</t>
        </is>
      </c>
      <c r="I63" s="64" t="n"/>
      <c r="J63" s="62" t="inlineStr">
        <is>
          <t>  </t>
        </is>
      </c>
      <c r="K63" s="62" t="inlineStr">
        <is>
          <t>  </t>
        </is>
      </c>
      <c r="L63" s="62" t="n">
        <v>3</v>
      </c>
      <c r="M63" s="62" t="n">
        <v>0</v>
      </c>
      <c r="N63" s="62" t="inlineStr">
        <is>
          <t>GEMITA</t>
        </is>
      </c>
      <c r="O63" s="64" t="n"/>
      <c r="P63" s="62" t="n"/>
      <c r="Q63" s="62" t="inlineStr">
        <is>
          <t>CREDITO 30 Y 60</t>
        </is>
      </c>
      <c r="R63" s="62" t="n"/>
      <c r="S63" s="62" t="inlineStr">
        <is>
          <t>BOUTIQUE</t>
        </is>
      </c>
      <c r="T63" s="62" t="n"/>
      <c r="U63" s="67">
        <f>D63</f>
        <v/>
      </c>
      <c r="V63" s="67" t="n"/>
      <c r="W63" s="65" t="n"/>
      <c r="X63" s="89" t="n">
        <v>169</v>
      </c>
      <c r="Y63" s="66" t="n">
        <v>146</v>
      </c>
      <c r="Z63" s="89">
        <f>SUM(X63-Y63)</f>
        <v/>
      </c>
      <c r="AA63" s="93" t="n">
        <v>0</v>
      </c>
      <c r="AB63" s="524" t="n">
        <v>3709540</v>
      </c>
      <c r="AC63" s="102" t="n">
        <v>0</v>
      </c>
    </row>
    <row r="64" ht="18" customFormat="1" customHeight="1" s="58">
      <c r="A64" s="67" t="inlineStr">
        <is>
          <t>76.072.224-3</t>
        </is>
      </c>
      <c r="B64" s="67" t="n">
        <v>760722243</v>
      </c>
      <c r="C64" s="61" t="inlineStr">
        <is>
          <t>SOC.COMERCIAL BOBERC LTDA.</t>
        </is>
      </c>
      <c r="D64" s="62" t="inlineStr">
        <is>
          <t>CASTRO</t>
        </is>
      </c>
      <c r="E64" s="63" t="inlineStr">
        <is>
          <t>BLANCO 169</t>
        </is>
      </c>
      <c r="F64" s="62" t="inlineStr">
        <is>
          <t xml:space="preserve">65-3337952 </t>
        </is>
      </c>
      <c r="G64" s="62" t="inlineStr">
        <is>
          <t>PATRICIO CUEVAS</t>
        </is>
      </c>
      <c r="H64" s="67" t="inlineStr">
        <is>
          <t xml:space="preserve">boberck ptomontt@123.cl </t>
        </is>
      </c>
      <c r="I64" s="64" t="n"/>
      <c r="J64" s="62" t="inlineStr">
        <is>
          <t>  </t>
        </is>
      </c>
      <c r="K64" s="62" t="inlineStr">
        <is>
          <t>POP DESPACHADO 12/12</t>
        </is>
      </c>
      <c r="L64" s="62" t="n">
        <v>3</v>
      </c>
      <c r="M64" s="62" t="n">
        <v>0</v>
      </c>
      <c r="N64" s="62" t="n"/>
      <c r="O64" s="64" t="n"/>
      <c r="P64" s="62" t="n"/>
      <c r="Q64" s="62" t="inlineStr">
        <is>
          <t>CREDITO 30 Y 60</t>
        </is>
      </c>
      <c r="R64" s="62" t="n"/>
      <c r="S64" s="62" t="inlineStr">
        <is>
          <t>GRANDES TIENDAS</t>
        </is>
      </c>
      <c r="T64" s="62" t="n"/>
      <c r="U64" s="67" t="inlineStr">
        <is>
          <t>CASTRO</t>
        </is>
      </c>
      <c r="V64" s="67" t="n"/>
      <c r="W64" s="65" t="n"/>
      <c r="X64" s="89" t="n">
        <v>0</v>
      </c>
      <c r="Y64" s="66" t="n">
        <v>0</v>
      </c>
      <c r="Z64" s="89">
        <f>SUM(X64-Y64)</f>
        <v/>
      </c>
      <c r="AA64" s="93" t="n">
        <v>0</v>
      </c>
      <c r="AB64" s="524" t="n">
        <v>0</v>
      </c>
      <c r="AC64" s="102" t="n">
        <v>0</v>
      </c>
    </row>
    <row r="65" ht="18" customFormat="1" customHeight="1" s="58">
      <c r="A65" s="67" t="inlineStr">
        <is>
          <t>76.078.517-2</t>
        </is>
      </c>
      <c r="B65" s="67" t="n">
        <v>760785172</v>
      </c>
      <c r="C65" s="61" t="inlineStr">
        <is>
          <t>DON CRISTOBAL LTDA.</t>
        </is>
      </c>
      <c r="D65" s="62" t="inlineStr">
        <is>
          <t xml:space="preserve">LA UNION </t>
        </is>
      </c>
      <c r="E65" s="63" t="inlineStr">
        <is>
          <t>ANGAMOS 520</t>
        </is>
      </c>
      <c r="F65" s="62" t="inlineStr">
        <is>
          <t>064-2426901</t>
        </is>
      </c>
      <c r="G65" s="62" t="inlineStr">
        <is>
          <t>PATRICIO CUEVAS</t>
        </is>
      </c>
      <c r="H65" s="76" t="inlineStr">
        <is>
          <t>valentinaboutique01@gmail.com</t>
        </is>
      </c>
      <c r="I65" s="64" t="n"/>
      <c r="J65" s="62" t="inlineStr">
        <is>
          <t>DORIS SALGADO</t>
        </is>
      </c>
      <c r="K65" s="62" t="inlineStr">
        <is>
          <t>DUEÑA</t>
        </is>
      </c>
      <c r="L65" s="62" t="n"/>
      <c r="M65" s="62" t="n"/>
      <c r="N65" s="62" t="inlineStr">
        <is>
          <t>ECOEXX</t>
        </is>
      </c>
      <c r="O65" s="64" t="n"/>
      <c r="P65" s="62" t="n"/>
      <c r="Q65" s="62" t="inlineStr">
        <is>
          <t>CREDITO 30 Y 60</t>
        </is>
      </c>
      <c r="R65" s="62" t="n">
        <v>98248393</v>
      </c>
      <c r="S65" s="62" t="inlineStr">
        <is>
          <t>BOUTIQUE</t>
        </is>
      </c>
      <c r="T65" s="62" t="inlineStr">
        <is>
          <t>VALENTINA BOUTIQUE</t>
        </is>
      </c>
      <c r="U65" s="67" t="inlineStr">
        <is>
          <t>LA UNION</t>
        </is>
      </c>
      <c r="V65" s="67" t="n"/>
      <c r="W65" s="65" t="n"/>
      <c r="X65" s="89" t="n">
        <v>0</v>
      </c>
      <c r="Y65" s="66" t="n">
        <v>0</v>
      </c>
      <c r="Z65" s="89">
        <f>SUM(X65-Y65)</f>
        <v/>
      </c>
      <c r="AA65" s="93" t="n">
        <v>0</v>
      </c>
      <c r="AB65" s="524" t="n">
        <v>0</v>
      </c>
      <c r="AC65" s="102" t="n">
        <v>0</v>
      </c>
    </row>
    <row r="66" ht="18" customFormat="1" customHeight="1" s="58">
      <c r="A66" s="67" t="inlineStr">
        <is>
          <t>76.079.186-5</t>
        </is>
      </c>
      <c r="B66" s="67" t="n">
        <v>760791865</v>
      </c>
      <c r="C66" s="61" t="inlineStr">
        <is>
          <t>CARMEN WILLIAMS RIVERA EIRL</t>
        </is>
      </c>
      <c r="D66" s="62" t="inlineStr">
        <is>
          <t>PUERTO AYSEN</t>
        </is>
      </c>
      <c r="E66" s="61" t="inlineStr">
        <is>
          <t>SARGENTO ALDEA 1160</t>
        </is>
      </c>
      <c r="F66" s="62" t="inlineStr">
        <is>
          <t xml:space="preserve">67-336452  </t>
        </is>
      </c>
      <c r="G66" s="62" t="inlineStr">
        <is>
          <t xml:space="preserve">SERGIO KRAMARENCO </t>
        </is>
      </c>
      <c r="H66" s="67" t="inlineStr">
        <is>
          <t>tiendajavbian@gmail.com</t>
        </is>
      </c>
      <c r="I66" s="62" t="n"/>
      <c r="J66" s="64" t="inlineStr">
        <is>
          <t>Jorge  QUINTANA</t>
        </is>
      </c>
      <c r="K66" s="70" t="n"/>
      <c r="L66" s="62" t="n">
        <v>3</v>
      </c>
      <c r="M66" s="62" t="n"/>
      <c r="N66" s="62" t="inlineStr">
        <is>
          <t>ATE</t>
        </is>
      </c>
      <c r="O66" s="64" t="n"/>
      <c r="P66" s="62" t="n"/>
      <c r="Q66" s="525" t="inlineStr">
        <is>
          <t>TRANSF. CONTRA ENTREGA</t>
        </is>
      </c>
      <c r="R66" s="525" t="inlineStr">
        <is>
          <t>9-0507606</t>
        </is>
      </c>
      <c r="S66" s="525" t="n"/>
      <c r="T66" s="525" t="n"/>
      <c r="U66" s="526" t="n"/>
      <c r="V66" s="67" t="inlineStr">
        <is>
          <t>TRANSPORT ATE</t>
        </is>
      </c>
      <c r="W66" s="65" t="n"/>
      <c r="X66" s="89" t="n">
        <v>143</v>
      </c>
      <c r="Y66" s="66" t="n">
        <v>74</v>
      </c>
      <c r="Z66" s="89">
        <f>SUM(X66-Y66)</f>
        <v/>
      </c>
      <c r="AA66" s="93" t="n">
        <v>0.4857142857142857</v>
      </c>
      <c r="AB66" s="524" t="n">
        <v>1904260</v>
      </c>
      <c r="AC66" s="102" t="n">
        <v>95.44999999999999</v>
      </c>
    </row>
    <row r="67" ht="18" customFormat="1" customHeight="1" s="58">
      <c r="A67" s="67" t="inlineStr">
        <is>
          <t>76.090.949-1</t>
        </is>
      </c>
      <c r="B67" s="67" t="n">
        <v>760909491</v>
      </c>
      <c r="C67" s="61" t="inlineStr">
        <is>
          <t xml:space="preserve">SOCIEDAD COMERCIAL OLGA BOUTIQUE LTDA </t>
        </is>
      </c>
      <c r="D67" s="62" t="inlineStr">
        <is>
          <t xml:space="preserve">VILLARRICA  </t>
        </is>
      </c>
      <c r="E67" s="63" t="inlineStr">
        <is>
          <t>CAMILO HENRIQUEZ 331-B</t>
        </is>
      </c>
      <c r="F67" s="62" t="inlineStr">
        <is>
          <t xml:space="preserve">45-416539  </t>
        </is>
      </c>
      <c r="G67" s="62" t="inlineStr">
        <is>
          <t>PATRICIO CUEVAS</t>
        </is>
      </c>
      <c r="H67" s="67" t="inlineStr">
        <is>
          <t xml:space="preserve">olguitahermosilla@hotmail.com </t>
        </is>
      </c>
      <c r="I67" s="64" t="n"/>
      <c r="J67" s="62" t="inlineStr">
        <is>
          <t xml:space="preserve">OLGA HERMOSILLA  </t>
        </is>
      </c>
      <c r="K67" s="62" t="n"/>
      <c r="L67" s="62" t="n"/>
      <c r="M67" s="62" t="n"/>
      <c r="N67" s="62" t="inlineStr">
        <is>
          <t>TUR BUS</t>
        </is>
      </c>
      <c r="O67" s="64" t="n"/>
      <c r="P67" s="62" t="n"/>
      <c r="Q67" s="62" t="inlineStr">
        <is>
          <t>CREDITO 30 Y 60</t>
        </is>
      </c>
      <c r="R67" s="62" t="n"/>
      <c r="S67" s="62" t="inlineStr">
        <is>
          <t>BOUTIQUE</t>
        </is>
      </c>
      <c r="T67" s="62" t="inlineStr">
        <is>
          <t>OLGA BOUTIQUE</t>
        </is>
      </c>
      <c r="U67" s="67" t="inlineStr">
        <is>
          <t>VILLARICA</t>
        </is>
      </c>
      <c r="V67" s="67" t="n"/>
      <c r="W67" s="65" t="n"/>
      <c r="X67" s="89" t="n">
        <v>0</v>
      </c>
      <c r="Y67" s="66" t="n">
        <v>0</v>
      </c>
      <c r="Z67" s="89">
        <f>SUM(X67-Y67)</f>
        <v/>
      </c>
      <c r="AA67" s="93" t="n">
        <v>0</v>
      </c>
      <c r="AB67" s="524" t="n">
        <v>0</v>
      </c>
      <c r="AC67" s="102" t="n">
        <v>0</v>
      </c>
    </row>
    <row r="68" ht="18" customFormat="1" customHeight="1" s="58">
      <c r="A68" s="67" t="inlineStr">
        <is>
          <t>76.099.347-6</t>
        </is>
      </c>
      <c r="B68" s="67" t="n">
        <v>760993476</v>
      </c>
      <c r="C68" s="61" t="inlineStr">
        <is>
          <t>GLADYS VALDIVIA PEREZ EIRL</t>
        </is>
      </c>
      <c r="D68" s="62" t="inlineStr">
        <is>
          <t xml:space="preserve">LA LIGUA </t>
        </is>
      </c>
      <c r="E68" s="63" t="inlineStr">
        <is>
          <t>URIBE 166 LOCAL 2</t>
        </is>
      </c>
      <c r="F68" s="62" t="n">
        <v>989226623</v>
      </c>
      <c r="G68" s="62" t="inlineStr">
        <is>
          <t>CARLOS CUEVAS</t>
        </is>
      </c>
      <c r="H68" s="67" t="inlineStr">
        <is>
          <t xml:space="preserve">avenuelaligua@gmail.com </t>
        </is>
      </c>
      <c r="I68" s="64" t="n"/>
      <c r="J68" s="62" t="inlineStr">
        <is>
          <t xml:space="preserve">GLADYS VALDIVIA  </t>
        </is>
      </c>
      <c r="K68" s="62" t="inlineStr">
        <is>
          <t xml:space="preserve">SOCIAS  </t>
        </is>
      </c>
      <c r="L68" s="62" t="n">
        <v>1</v>
      </c>
      <c r="M68" s="62" t="n">
        <v>0</v>
      </c>
      <c r="N68" s="62" t="inlineStr">
        <is>
          <t>JT</t>
        </is>
      </c>
      <c r="O68" s="64" t="n"/>
      <c r="P68" s="62" t="n"/>
      <c r="Q68" s="62" t="inlineStr">
        <is>
          <t>CONTADO</t>
        </is>
      </c>
      <c r="R68" s="62" t="n"/>
      <c r="S68" s="62" t="inlineStr">
        <is>
          <t>BOUTIQUE</t>
        </is>
      </c>
      <c r="T68" s="62" t="inlineStr">
        <is>
          <t>BOUTIQUE AVENUE</t>
        </is>
      </c>
      <c r="U68" s="67" t="inlineStr">
        <is>
          <t>LA LIGUA</t>
        </is>
      </c>
      <c r="V68" s="67" t="n"/>
      <c r="W68" s="65" t="n"/>
      <c r="X68" s="89" t="n">
        <v>79</v>
      </c>
      <c r="Y68" s="66" t="n">
        <v>51</v>
      </c>
      <c r="Z68" s="89">
        <f>SUM(X68-Y68)</f>
        <v/>
      </c>
      <c r="AA68" s="93" t="n">
        <v>0.4492753623188406</v>
      </c>
      <c r="AB68" s="524" t="n">
        <v>1280490</v>
      </c>
      <c r="AC68" s="102" t="n">
        <v>70.14999999999999</v>
      </c>
    </row>
    <row r="69" ht="18" customFormat="1" customHeight="1" s="58">
      <c r="A69" s="67" t="inlineStr">
        <is>
          <t>76.121.220-6</t>
        </is>
      </c>
      <c r="B69" s="67" t="n">
        <v>761212206</v>
      </c>
      <c r="C69" s="61" t="inlineStr">
        <is>
          <t>SOC.COM.INOSTROZA GOMEZ LTDA.</t>
        </is>
      </c>
      <c r="D69" s="62" t="inlineStr">
        <is>
          <t>COYHAIQUE</t>
        </is>
      </c>
      <c r="E69" s="63" t="inlineStr">
        <is>
          <t>PRAT 577</t>
        </is>
      </c>
      <c r="F69" s="62" t="inlineStr">
        <is>
          <t xml:space="preserve">67-215040  </t>
        </is>
      </c>
      <c r="G69" s="62" t="inlineStr">
        <is>
          <t>SERGIO KRAMARENCO</t>
        </is>
      </c>
      <c r="H69" s="77" t="inlineStr">
        <is>
          <t xml:space="preserve">tiendayuly@patagoniachile.cl </t>
        </is>
      </c>
      <c r="I69" s="64" t="n"/>
      <c r="J69" s="62" t="inlineStr">
        <is>
          <t>PATRICIA GOMEZ</t>
        </is>
      </c>
      <c r="K69" s="62" t="inlineStr">
        <is>
          <t>  </t>
        </is>
      </c>
      <c r="L69" s="62" t="n">
        <v>3</v>
      </c>
      <c r="M69" s="62" t="n">
        <v>0</v>
      </c>
      <c r="N69" s="62" t="inlineStr">
        <is>
          <t>FIORDOS</t>
        </is>
      </c>
      <c r="O69" s="64" t="n"/>
      <c r="P69" s="62" t="n"/>
      <c r="Q69" s="62" t="inlineStr">
        <is>
          <t>TRANSF. CONTRA ENTREGA</t>
        </is>
      </c>
      <c r="R69" s="62" t="n">
        <v>984797337</v>
      </c>
      <c r="S69" s="62" t="inlineStr">
        <is>
          <t>GRANDES TIENDAS</t>
        </is>
      </c>
      <c r="T69" s="62" t="inlineStr">
        <is>
          <t>TIENDAS  YULY</t>
        </is>
      </c>
      <c r="U69" s="67" t="inlineStr">
        <is>
          <t>COYHAIQUE</t>
        </is>
      </c>
      <c r="V69" s="67" t="n"/>
      <c r="W69" s="65" t="n"/>
      <c r="X69" s="89" t="n">
        <v>277</v>
      </c>
      <c r="Y69" s="66" t="n">
        <v>252</v>
      </c>
      <c r="Z69" s="89">
        <f>SUM(X69-Y69)</f>
        <v/>
      </c>
      <c r="AA69" s="93" t="n">
        <v>0.7569444444444444</v>
      </c>
      <c r="AB69" s="524" t="n">
        <v>6335480</v>
      </c>
      <c r="AC69" s="102" t="n">
        <v>179.4</v>
      </c>
    </row>
    <row r="70" ht="18" customFormat="1" customHeight="1" s="58">
      <c r="A70" s="67" t="inlineStr">
        <is>
          <t>76.168.779-4</t>
        </is>
      </c>
      <c r="B70" s="67" t="n">
        <v>761687794</v>
      </c>
      <c r="C70" s="61" t="inlineStr">
        <is>
          <t xml:space="preserve">SOCIEDAD COMERCIAL C'MUA LTDA  </t>
        </is>
      </c>
      <c r="D70" s="62" t="inlineStr">
        <is>
          <t xml:space="preserve">SANTA CRUZ  </t>
        </is>
      </c>
      <c r="E70" s="61" t="inlineStr">
        <is>
          <t>RAFAEL CASANOVA 132 A</t>
        </is>
      </c>
      <c r="F70" s="62" t="inlineStr">
        <is>
          <t xml:space="preserve">72-824563  </t>
        </is>
      </c>
      <c r="G70" s="62" t="inlineStr">
        <is>
          <t>RICHARD CUEVAS</t>
        </is>
      </c>
      <c r="H70" s="78" t="inlineStr">
        <is>
          <t>tiendacmua@gmail.com</t>
        </is>
      </c>
      <c r="I70" s="62" t="n"/>
      <c r="J70" s="70" t="n"/>
      <c r="K70" s="70" t="n"/>
      <c r="L70" s="62" t="n">
        <v>3</v>
      </c>
      <c r="M70" s="62" t="n"/>
      <c r="N70" s="62" t="inlineStr">
        <is>
          <t>ANDIMAR</t>
        </is>
      </c>
      <c r="O70" s="64" t="n"/>
      <c r="P70" s="62" t="n"/>
      <c r="Q70" s="525" t="inlineStr">
        <is>
          <t>CONTRAENTREGA</t>
        </is>
      </c>
      <c r="R70" s="525" t="n"/>
      <c r="S70" s="525" t="n"/>
      <c r="T70" s="525" t="n"/>
      <c r="U70" s="526" t="n"/>
      <c r="V70" s="526" t="n"/>
      <c r="W70" s="65" t="n"/>
      <c r="X70" s="89" t="n">
        <v>179</v>
      </c>
      <c r="Y70" s="66" t="n">
        <v>125</v>
      </c>
      <c r="Z70" s="89">
        <f>SUM(X70-Y70)</f>
        <v/>
      </c>
      <c r="AA70" s="93" t="n">
        <v>0.735632183908046</v>
      </c>
      <c r="AB70" s="524" t="n">
        <v>3197750</v>
      </c>
      <c r="AC70" s="102" t="n">
        <v>173.65</v>
      </c>
    </row>
    <row r="71" ht="18" customFormat="1" customHeight="1" s="58">
      <c r="A71" s="67" t="inlineStr">
        <is>
          <t>76.183.909-8</t>
        </is>
      </c>
      <c r="B71" s="67" t="n">
        <v>761839098</v>
      </c>
      <c r="C71" s="61" t="inlineStr">
        <is>
          <t>SOCIEDAD COMERCIAL MKD CLOTHING LIMIT</t>
        </is>
      </c>
      <c r="D71" s="62" t="inlineStr">
        <is>
          <t xml:space="preserve">SANTIAGO </t>
        </is>
      </c>
      <c r="E71" s="63" t="inlineStr">
        <is>
          <t>BADAJOZ 100 OFICINA 824</t>
        </is>
      </c>
      <c r="F71" s="62" t="inlineStr">
        <is>
          <t>2297995 - 02-3423289</t>
        </is>
      </c>
      <c r="G71" s="62" t="inlineStr">
        <is>
          <t>RICHARD CUEVAS</t>
        </is>
      </c>
      <c r="H71" s="77" t="inlineStr">
        <is>
          <t xml:space="preserve">cvegamartino@gmail.com  </t>
        </is>
      </c>
      <c r="I71" s="64" t="n"/>
      <c r="J71" s="62" t="inlineStr">
        <is>
          <t>CARLOS VEGA</t>
        </is>
      </c>
      <c r="K71" s="62" t="inlineStr">
        <is>
          <t>POP DESPACHADO 11/12</t>
        </is>
      </c>
      <c r="L71" s="62" t="n">
        <v>4</v>
      </c>
      <c r="M71" s="62" t="n">
        <v>0</v>
      </c>
      <c r="N71" s="62" t="inlineStr">
        <is>
          <t>RETIRA</t>
        </is>
      </c>
      <c r="O71" s="64" t="n"/>
      <c r="P71" s="62" t="n"/>
      <c r="Q71" s="62" t="inlineStr">
        <is>
          <t>CREDITO 30 Y 60</t>
        </is>
      </c>
      <c r="R71" s="62" t="inlineStr">
        <is>
          <t>9-6459506</t>
        </is>
      </c>
      <c r="S71" s="62" t="inlineStr">
        <is>
          <t>COMPRA VENTA PRENDAS DE VESTIR</t>
        </is>
      </c>
      <c r="T71" s="62" t="inlineStr">
        <is>
          <t>MKD LONDON CLOTHIN</t>
        </is>
      </c>
      <c r="U71" s="67" t="inlineStr">
        <is>
          <t xml:space="preserve">LAS CONDES </t>
        </is>
      </c>
      <c r="V71" s="67" t="inlineStr">
        <is>
          <t xml:space="preserve">RETIRAN AVISAR A CARLOS VEGA , SIN INFORMACION COMERCIAL 20/02                                      </t>
        </is>
      </c>
      <c r="W71" s="65" t="n"/>
      <c r="X71" s="89" t="n">
        <v>394</v>
      </c>
      <c r="Y71" s="66" t="n">
        <v>349</v>
      </c>
      <c r="Z71" s="89">
        <f>SUM(X71-Y71)</f>
        <v/>
      </c>
      <c r="AA71" s="93" t="n">
        <v>0.8464912280701754</v>
      </c>
      <c r="AB71" s="524" t="n">
        <v>9101510</v>
      </c>
      <c r="AC71" s="102" t="n">
        <v>289.8</v>
      </c>
    </row>
    <row r="72" ht="18" customFormat="1" customHeight="1" s="58">
      <c r="A72" s="67" t="inlineStr">
        <is>
          <t>76.195.255-2</t>
        </is>
      </c>
      <c r="B72" s="67" t="n">
        <v>761952552</v>
      </c>
      <c r="C72" s="61" t="inlineStr">
        <is>
          <t>COMERCIAL NACE SPA</t>
        </is>
      </c>
      <c r="D72" s="62" t="inlineStr">
        <is>
          <t>CASTRO</t>
        </is>
      </c>
      <c r="E72" s="63" t="inlineStr">
        <is>
          <t>SAN MARTIN 539</t>
        </is>
      </c>
      <c r="F72" s="62" t="n">
        <v>961418070</v>
      </c>
      <c r="G72" s="62" t="inlineStr">
        <is>
          <t>PATRICIO CUEVAS</t>
        </is>
      </c>
      <c r="H72" s="76" t="inlineStr">
        <is>
          <t>e.anabalon@mawi.cl, n.anabalon@mawi.cl, VENTAS@MAWI.CL</t>
        </is>
      </c>
      <c r="I72" s="64" t="n"/>
      <c r="J72" s="62" t="inlineStr">
        <is>
          <t xml:space="preserve">ERIKA ANABALON </t>
        </is>
      </c>
      <c r="K72" s="64" t="n"/>
      <c r="L72" s="62" t="n"/>
      <c r="M72" s="62" t="n"/>
      <c r="N72" s="62" t="inlineStr">
        <is>
          <t>ECOEXX</t>
        </is>
      </c>
      <c r="O72" s="64" t="n"/>
      <c r="P72" s="75" t="n">
        <v>0.05</v>
      </c>
      <c r="Q72" s="62" t="inlineStr">
        <is>
          <t>60DIAS</t>
        </is>
      </c>
      <c r="R72" s="62" t="n"/>
      <c r="S72" s="62" t="inlineStr">
        <is>
          <t>GRANDES TIENDAS</t>
        </is>
      </c>
      <c r="T72" s="62" t="inlineStr">
        <is>
          <t>MAWI</t>
        </is>
      </c>
      <c r="U72" s="67" t="inlineStr">
        <is>
          <t>CASTRO</t>
        </is>
      </c>
      <c r="V72" s="67" t="n"/>
      <c r="W72" s="65" t="n"/>
      <c r="X72" s="89" t="n">
        <v>770</v>
      </c>
      <c r="Y72" s="66" t="n">
        <v>703</v>
      </c>
      <c r="Z72" s="89">
        <f>SUM(X72-Y72)</f>
        <v/>
      </c>
      <c r="AA72" s="93" t="n">
        <v>0.775</v>
      </c>
      <c r="AB72" s="524" t="n">
        <v>18096970</v>
      </c>
      <c r="AC72" s="102" t="n">
        <v>533.5999999999999</v>
      </c>
    </row>
    <row r="73" ht="18" customFormat="1" customHeight="1" s="58">
      <c r="A73" s="67" t="inlineStr">
        <is>
          <t>76.198.195-1</t>
        </is>
      </c>
      <c r="B73" s="67" t="n">
        <v>761981951</v>
      </c>
      <c r="C73" s="61" t="inlineStr">
        <is>
          <t>COMERCIALIZADORA FACHAS Y CIA LTDA</t>
        </is>
      </c>
      <c r="D73" s="62" t="inlineStr">
        <is>
          <t xml:space="preserve">LA LIGUA </t>
        </is>
      </c>
      <c r="E73" s="63" t="inlineStr">
        <is>
          <t>ORTIZ DE ROZAS 431</t>
        </is>
      </c>
      <c r="F73" s="62" t="inlineStr">
        <is>
          <t xml:space="preserve">33-2713347  </t>
        </is>
      </c>
      <c r="G73" s="62" t="inlineStr">
        <is>
          <t>RICHARD CUEVAS</t>
        </is>
      </c>
      <c r="H73" s="67" t="inlineStr">
        <is>
          <t xml:space="preserve">fachasltda@hotmail.com  </t>
        </is>
      </c>
      <c r="I73" s="64" t="n"/>
      <c r="J73" s="62" t="inlineStr">
        <is>
          <t>MARIA TERESA NAVARRO</t>
        </is>
      </c>
      <c r="K73" s="62" t="inlineStr">
        <is>
          <t>POP DESPACHADO 11/12</t>
        </is>
      </c>
      <c r="L73" s="62" t="n">
        <v>3</v>
      </c>
      <c r="M73" s="62" t="n">
        <v>0</v>
      </c>
      <c r="N73" s="62" t="inlineStr">
        <is>
          <t>TUR BUS</t>
        </is>
      </c>
      <c r="O73" s="64" t="n"/>
      <c r="P73" s="62" t="n"/>
      <c r="Q73" s="62" t="inlineStr">
        <is>
          <t>CREDITO 30 Y 60</t>
        </is>
      </c>
      <c r="R73" s="62" t="n"/>
      <c r="S73" s="62" t="inlineStr">
        <is>
          <t>VESTUARIO Y ART DE HOGAR</t>
        </is>
      </c>
      <c r="T73" s="62" t="n"/>
      <c r="U73" s="67" t="inlineStr">
        <is>
          <t>LA LIGUA</t>
        </is>
      </c>
      <c r="V73" s="67" t="n"/>
      <c r="W73" s="65" t="n"/>
      <c r="X73" s="89" t="n">
        <v>144</v>
      </c>
      <c r="Y73" s="66" t="n">
        <v>130</v>
      </c>
      <c r="Z73" s="89">
        <f>SUM(X73-Y73)</f>
        <v/>
      </c>
      <c r="AA73" s="93" t="n">
        <v>0.6818181818181818</v>
      </c>
      <c r="AB73" s="524" t="n">
        <v>3272700</v>
      </c>
      <c r="AC73" s="102" t="n">
        <v>72.44999999999999</v>
      </c>
    </row>
    <row r="74" ht="18" customFormat="1" customHeight="1" s="58">
      <c r="A74" s="67" t="inlineStr">
        <is>
          <t>76.259.929-5</t>
        </is>
      </c>
      <c r="B74" s="67" t="n">
        <v>762599295</v>
      </c>
      <c r="C74" s="61" t="inlineStr">
        <is>
          <t>VIOLETA LILIANA MEZA FLORES E.I.R.L.</t>
        </is>
      </c>
      <c r="D74" s="62" t="inlineStr">
        <is>
          <t xml:space="preserve">IQUIQUE  </t>
        </is>
      </c>
      <c r="E74" s="63" t="inlineStr">
        <is>
          <t>VIVAR 916</t>
        </is>
      </c>
      <c r="F74" s="62" t="inlineStr">
        <is>
          <t>057-2391306</t>
        </is>
      </c>
      <c r="G74" s="62" t="inlineStr">
        <is>
          <t>HECTOR CAFFIERO</t>
        </is>
      </c>
      <c r="H74" s="67" t="inlineStr">
        <is>
          <t xml:space="preserve">LILIANAMEZA@LIVE.COM </t>
        </is>
      </c>
      <c r="I74" s="64" t="n"/>
      <c r="J74" s="62" t="n"/>
      <c r="K74" s="62" t="n"/>
      <c r="L74" s="62" t="n"/>
      <c r="M74" s="62" t="n"/>
      <c r="N74" s="62" t="inlineStr">
        <is>
          <t>Pullman Cargo</t>
        </is>
      </c>
      <c r="O74" s="64" t="n"/>
      <c r="P74" s="62" t="n"/>
      <c r="Q74" s="62" t="inlineStr">
        <is>
          <t>CREDITO 30 Y 60</t>
        </is>
      </c>
      <c r="R74" s="62" t="n"/>
      <c r="S74" s="62" t="n"/>
      <c r="T74" s="62" t="n"/>
      <c r="U74" s="67" t="n"/>
      <c r="V74" s="67" t="n"/>
      <c r="W74" s="65" t="n"/>
      <c r="X74" s="89" t="n">
        <v>0</v>
      </c>
      <c r="Y74" s="66" t="n">
        <v>0</v>
      </c>
      <c r="Z74" s="89">
        <f>SUM(X74-Y74)</f>
        <v/>
      </c>
      <c r="AA74" s="93" t="n">
        <v>0</v>
      </c>
      <c r="AB74" s="524" t="n">
        <v>0</v>
      </c>
      <c r="AC74" s="102" t="n">
        <v>0</v>
      </c>
    </row>
    <row r="75" ht="18" customFormat="1" customHeight="1" s="58">
      <c r="A75" s="67" t="inlineStr">
        <is>
          <t>76.339.520-0</t>
        </is>
      </c>
      <c r="B75" s="67" t="n">
        <v>763395200</v>
      </c>
      <c r="C75" s="61" t="inlineStr">
        <is>
          <t>CONFECCIONES ARAUCO EIRL</t>
        </is>
      </c>
      <c r="D75" s="62" t="inlineStr">
        <is>
          <t>ARAUCO</t>
        </is>
      </c>
      <c r="E75" s="63" t="inlineStr">
        <is>
          <t>CONDELL 310</t>
        </is>
      </c>
      <c r="F75" s="62" t="n">
        <v>412553099</v>
      </c>
      <c r="G75" s="62" t="inlineStr">
        <is>
          <t>PATRICIO CUEVAS</t>
        </is>
      </c>
      <c r="H75" s="77" t="inlineStr">
        <is>
          <t xml:space="preserve">tiendascycecilia@gmail.com  </t>
        </is>
      </c>
      <c r="I75" s="64" t="n"/>
      <c r="J75" s="62" t="inlineStr">
        <is>
          <t xml:space="preserve">CECILIA </t>
        </is>
      </c>
      <c r="K75" s="62" t="inlineStr">
        <is>
          <t>  </t>
        </is>
      </c>
      <c r="L75" s="62" t="n">
        <v>4</v>
      </c>
      <c r="M75" s="62" t="n">
        <v>0</v>
      </c>
      <c r="N75" s="62" t="inlineStr">
        <is>
          <t>VILLA PRAT</t>
        </is>
      </c>
      <c r="O75" s="64" t="n"/>
      <c r="P75" s="62" t="n"/>
      <c r="Q75" s="62" t="inlineStr">
        <is>
          <t>CREDITO 30 Y 60</t>
        </is>
      </c>
      <c r="R75" s="62" t="n"/>
      <c r="S75" s="62" t="inlineStr">
        <is>
          <t>CONFECCIONES Y COMERZIALISACION</t>
        </is>
      </c>
      <c r="T75" s="62" t="inlineStr">
        <is>
          <t xml:space="preserve">C Y CECILIA </t>
        </is>
      </c>
      <c r="U75" s="67" t="inlineStr">
        <is>
          <t>ARAUCO</t>
        </is>
      </c>
      <c r="V75" s="67" t="inlineStr">
        <is>
          <t xml:space="preserve">TRANSPORTE VILLA PRAT , SIN INFORMACION COMERCIAL 20/02                                             </t>
        </is>
      </c>
      <c r="W75" s="65" t="n"/>
      <c r="X75" s="89" t="n">
        <v>119</v>
      </c>
      <c r="Y75" s="66" t="n">
        <v>116</v>
      </c>
      <c r="Z75" s="89">
        <f>SUM(X75-Y75)</f>
        <v/>
      </c>
      <c r="AA75" s="93" t="n">
        <v>0.8163265306122449</v>
      </c>
      <c r="AB75" s="524" t="n">
        <v>2914840</v>
      </c>
      <c r="AC75" s="102" t="n">
        <v>170.2</v>
      </c>
    </row>
    <row r="76" ht="18" customFormat="1" customHeight="1" s="58">
      <c r="A76" s="67" t="inlineStr">
        <is>
          <t>76.368.393-1</t>
        </is>
      </c>
      <c r="B76" s="67" t="n">
        <v>763683931</v>
      </c>
      <c r="C76" s="61" t="inlineStr">
        <is>
          <t>VIRGINIA DIAZ E HIJOS LTDA.</t>
        </is>
      </c>
      <c r="D76" s="62" t="inlineStr">
        <is>
          <t xml:space="preserve">ANGOL </t>
        </is>
      </c>
      <c r="E76" s="63" t="inlineStr">
        <is>
          <t>LAUTARO 362 2PISO</t>
        </is>
      </c>
      <c r="F76" s="62" t="inlineStr">
        <is>
          <t xml:space="preserve">45-713425  </t>
        </is>
      </c>
      <c r="G76" s="62" t="inlineStr">
        <is>
          <t>PATRICIO CUEVAS</t>
        </is>
      </c>
      <c r="H76" s="67" t="inlineStr">
        <is>
          <t xml:space="preserve">alfredonazal@gmail.com  </t>
        </is>
      </c>
      <c r="I76" s="64" t="n"/>
      <c r="J76" s="62" t="inlineStr">
        <is>
          <t xml:space="preserve">ALFREDO NAZAL </t>
        </is>
      </c>
      <c r="K76" s="62" t="inlineStr">
        <is>
          <t>DUEÑA</t>
        </is>
      </c>
      <c r="L76" s="62" t="n">
        <v>3</v>
      </c>
      <c r="M76" s="62" t="n">
        <v>0</v>
      </c>
      <c r="N76" s="62" t="inlineStr">
        <is>
          <t>GEMITA</t>
        </is>
      </c>
      <c r="O76" s="64" t="n"/>
      <c r="P76" s="62" t="n"/>
      <c r="Q76" s="62" t="inlineStr">
        <is>
          <t>CREDITO 30 Y 60</t>
        </is>
      </c>
      <c r="R76" s="62" t="n"/>
      <c r="S76" s="62" t="inlineStr">
        <is>
          <t>TIENDA</t>
        </is>
      </c>
      <c r="T76" s="62" t="inlineStr">
        <is>
          <t>SULU</t>
        </is>
      </c>
      <c r="U76" s="67" t="n"/>
      <c r="V76" s="67" t="n"/>
      <c r="W76" s="65" t="n"/>
      <c r="X76" s="89" t="n">
        <v>0</v>
      </c>
      <c r="Y76" s="66" t="n">
        <v>0</v>
      </c>
      <c r="Z76" s="89">
        <f>SUM(X76-Y76)</f>
        <v/>
      </c>
      <c r="AA76" s="93" t="n">
        <v>0</v>
      </c>
      <c r="AB76" s="524" t="n">
        <v>0</v>
      </c>
      <c r="AC76" s="102" t="n">
        <v>0</v>
      </c>
    </row>
    <row r="77" ht="18" customFormat="1" customHeight="1" s="58">
      <c r="A77" s="67" t="inlineStr">
        <is>
          <t>76.454.354-8</t>
        </is>
      </c>
      <c r="B77" s="67" t="n">
        <v>764543548</v>
      </c>
      <c r="C77" s="61" t="inlineStr">
        <is>
          <t xml:space="preserve">TIENDAS ALFREDO NAZAL EIRL  </t>
        </is>
      </c>
      <c r="D77" s="62" t="inlineStr">
        <is>
          <t>ANGOL</t>
        </is>
      </c>
      <c r="E77" s="63" t="inlineStr">
        <is>
          <t>LAUTARO # 401</t>
        </is>
      </c>
      <c r="F77" s="62" t="n">
        <v>998842676</v>
      </c>
      <c r="G77" s="62" t="inlineStr">
        <is>
          <t>PATRICIO CUEVAS</t>
        </is>
      </c>
      <c r="H77" s="77" t="inlineStr">
        <is>
          <t>ALFREDO NAZAL@GMAIL.COM</t>
        </is>
      </c>
      <c r="I77" s="64" t="n"/>
      <c r="J77" s="62" t="inlineStr">
        <is>
          <t>  </t>
        </is>
      </c>
      <c r="K77" s="62" t="inlineStr">
        <is>
          <t>  </t>
        </is>
      </c>
      <c r="L77" s="62" t="n">
        <v>1</v>
      </c>
      <c r="M77" s="62" t="n">
        <v>0</v>
      </c>
      <c r="N77" s="62" t="inlineStr">
        <is>
          <t>GEMITA</t>
        </is>
      </c>
      <c r="O77" s="64" t="n"/>
      <c r="P77" s="62" t="n"/>
      <c r="Q77" s="62" t="inlineStr">
        <is>
          <t>CONTADO</t>
        </is>
      </c>
      <c r="R77" s="62" t="n"/>
      <c r="S77" s="62" t="inlineStr">
        <is>
          <t>VENTA PRENDAS DE VESTIR</t>
        </is>
      </c>
      <c r="T77" s="62" t="inlineStr">
        <is>
          <t>COM RAIMUNDO</t>
        </is>
      </c>
      <c r="U77" s="67">
        <f>D77</f>
        <v/>
      </c>
      <c r="V77" s="67" t="n"/>
      <c r="W77" s="65" t="n"/>
      <c r="X77" s="89" t="n">
        <v>157</v>
      </c>
      <c r="Y77" s="66" t="n">
        <v>117</v>
      </c>
      <c r="Z77" s="89">
        <f>SUM(X77-Y77)</f>
        <v/>
      </c>
      <c r="AA77" s="93" t="n">
        <v>0.975</v>
      </c>
      <c r="AB77" s="524" t="n">
        <v>2981830</v>
      </c>
      <c r="AC77" s="102" t="n">
        <v>164.45</v>
      </c>
    </row>
    <row r="78" ht="18" customFormat="1" customHeight="1" s="58">
      <c r="A78" s="67" t="inlineStr">
        <is>
          <t>76.511.829-8</t>
        </is>
      </c>
      <c r="B78" s="67" t="n">
        <v>765118298</v>
      </c>
      <c r="C78" s="61" t="inlineStr">
        <is>
          <t xml:space="preserve">GRANDES TIENDAS CASA BROWN SPA  </t>
        </is>
      </c>
      <c r="D78" s="62" t="inlineStr">
        <is>
          <t>CASTRO</t>
        </is>
      </c>
      <c r="E78" s="63" t="inlineStr">
        <is>
          <t>THOMPSON 278</t>
        </is>
      </c>
      <c r="F78" s="62" t="inlineStr">
        <is>
          <t xml:space="preserve">065-530546 </t>
        </is>
      </c>
      <c r="G78" s="62" t="inlineStr">
        <is>
          <t>PATRICIO CUEVAS</t>
        </is>
      </c>
      <c r="H78" s="67" t="inlineStr">
        <is>
          <t xml:space="preserve">casabrown@live.cl </t>
        </is>
      </c>
      <c r="I78" s="64" t="n"/>
      <c r="J78" s="62" t="inlineStr">
        <is>
          <t xml:space="preserve">MARCELA </t>
        </is>
      </c>
      <c r="K78" s="62" t="inlineStr">
        <is>
          <t>  </t>
        </is>
      </c>
      <c r="L78" s="62" t="n">
        <v>1</v>
      </c>
      <c r="M78" s="62" t="n">
        <v>0</v>
      </c>
      <c r="N78" s="62" t="inlineStr">
        <is>
          <t>VARMONTT</t>
        </is>
      </c>
      <c r="O78" s="64" t="n"/>
      <c r="P78" s="62" t="n"/>
      <c r="Q78" s="62" t="inlineStr">
        <is>
          <t>CREDITO 30 Y 60</t>
        </is>
      </c>
      <c r="R78" s="62" t="n">
        <v>85874622</v>
      </c>
      <c r="S78" s="62" t="inlineStr">
        <is>
          <t>TIENDA</t>
        </is>
      </c>
      <c r="T78" s="62" t="inlineStr">
        <is>
          <t>CASA BROWN</t>
        </is>
      </c>
      <c r="U78" s="67" t="inlineStr">
        <is>
          <t>CASTRO</t>
        </is>
      </c>
      <c r="V78" s="67" t="n"/>
      <c r="W78" s="65" t="n"/>
      <c r="X78" s="89" t="n">
        <v>195</v>
      </c>
      <c r="Y78" s="66" t="n">
        <v>166</v>
      </c>
      <c r="Z78" s="89">
        <f>SUM(X78-Y78)</f>
        <v/>
      </c>
      <c r="AA78" s="93" t="n">
        <v>0.7379679144385026</v>
      </c>
      <c r="AB78" s="524" t="n">
        <v>4271340</v>
      </c>
      <c r="AC78" s="102" t="n">
        <v>218.5</v>
      </c>
    </row>
    <row r="79" ht="18" customFormat="1" customHeight="1" s="58">
      <c r="A79" s="69" t="inlineStr">
        <is>
          <t>76.658.950-2</t>
        </is>
      </c>
      <c r="B79" s="69" t="n">
        <v>766589502</v>
      </c>
      <c r="C79" s="69" t="inlineStr">
        <is>
          <t xml:space="preserve">COOPELAN COMERCIAL S.A </t>
        </is>
      </c>
      <c r="D79" s="62" t="inlineStr">
        <is>
          <t>LOS ANGELES</t>
        </is>
      </c>
      <c r="E79" s="63" t="n"/>
      <c r="F79" s="63" t="n"/>
      <c r="G79" s="62" t="inlineStr">
        <is>
          <t>PATRICIO CUEVAS</t>
        </is>
      </c>
      <c r="H79" s="67" t="n"/>
      <c r="I79" s="63" t="n"/>
      <c r="J79" s="63" t="n"/>
      <c r="K79" s="63" t="n"/>
      <c r="L79" s="63" t="n"/>
      <c r="M79" s="63" t="n"/>
      <c r="N79" s="63" t="inlineStr">
        <is>
          <t>GEMITA</t>
        </is>
      </c>
      <c r="O79" s="63" t="n"/>
      <c r="P79" s="63" t="n"/>
      <c r="Q79" s="62" t="inlineStr">
        <is>
          <t>CREDITO 30 Y 60</t>
        </is>
      </c>
      <c r="R79" s="63" t="n">
        <v>0</v>
      </c>
      <c r="S79" s="63" t="n"/>
      <c r="T79" s="63" t="n"/>
      <c r="U79" s="69" t="n"/>
      <c r="V79" s="69" t="n"/>
      <c r="W79" s="65" t="n"/>
      <c r="X79" s="89" t="n">
        <v>477</v>
      </c>
      <c r="Y79" s="66" t="n">
        <v>402</v>
      </c>
      <c r="Z79" s="89">
        <f>SUM(X79-Y79)</f>
        <v/>
      </c>
      <c r="AA79" s="93" t="n">
        <v>0.5159574468085106</v>
      </c>
      <c r="AB79" s="524" t="n">
        <v>10195980</v>
      </c>
      <c r="AC79" s="102" t="n">
        <v>216.2</v>
      </c>
    </row>
    <row r="80" ht="18" customFormat="1" customHeight="1" s="58">
      <c r="A80" s="67" t="inlineStr">
        <is>
          <t>76.662.352-2</t>
        </is>
      </c>
      <c r="B80" s="67" t="n">
        <v>766623522</v>
      </c>
      <c r="C80" s="61" t="inlineStr">
        <is>
          <t>ARTICULOS ELECTRONICOS NATALIA SAEZ MENDEZ E.I.R.L</t>
        </is>
      </c>
      <c r="D80" s="62" t="inlineStr">
        <is>
          <t xml:space="preserve">CHILLAN  </t>
        </is>
      </c>
      <c r="E80" s="63" t="inlineStr">
        <is>
          <t>CONSTITUCION 810 LOCAL 6</t>
        </is>
      </c>
      <c r="F80" s="62" t="n">
        <v>950150910</v>
      </c>
      <c r="G80" s="62" t="inlineStr">
        <is>
          <t>PATRICIO CUEVAS</t>
        </is>
      </c>
      <c r="H80" s="67" t="inlineStr">
        <is>
          <t xml:space="preserve">enrique.pablo.c@gmail.com  </t>
        </is>
      </c>
      <c r="I80" s="64" t="n"/>
      <c r="J80" s="62" t="inlineStr">
        <is>
          <t>NATALIA SAENZ</t>
        </is>
      </c>
      <c r="K80" s="62" t="n"/>
      <c r="L80" s="62" t="n">
        <v>1</v>
      </c>
      <c r="M80" s="62" t="n">
        <v>0</v>
      </c>
      <c r="N80" s="62" t="inlineStr">
        <is>
          <t>CHEVALIER</t>
        </is>
      </c>
      <c r="O80" s="64" t="n"/>
      <c r="P80" s="75" t="n"/>
      <c r="Q80" s="62" t="inlineStr">
        <is>
          <t>60-90 DIAS</t>
        </is>
      </c>
      <c r="R80" s="62" t="n">
        <v>950150910</v>
      </c>
      <c r="S80" s="62" t="inlineStr">
        <is>
          <t>VENTA DE PRENDAS DE VESTIR</t>
        </is>
      </c>
      <c r="T80" s="62" t="inlineStr">
        <is>
          <t>BONITA BOUTIQUE</t>
        </is>
      </c>
      <c r="U80" s="67" t="inlineStr">
        <is>
          <t>CHILLAN</t>
        </is>
      </c>
      <c r="V80" s="67" t="inlineStr">
        <is>
          <t xml:space="preserve">TRANSPORTES CHEVALIER , SIN INFORME COMERCIAL 20/02                                                 </t>
        </is>
      </c>
      <c r="W80" s="65" t="n"/>
      <c r="X80" s="89" t="n">
        <v>658</v>
      </c>
      <c r="Y80" s="66" t="n">
        <v>488</v>
      </c>
      <c r="Z80" s="89">
        <f>SUM(X80-Y80)</f>
        <v/>
      </c>
      <c r="AA80" s="93" t="n">
        <v>0.7286758732737612</v>
      </c>
      <c r="AB80" s="524" t="n">
        <v>12597120</v>
      </c>
      <c r="AC80" s="102" t="n">
        <v>1059.15</v>
      </c>
    </row>
    <row r="81" ht="18" customFormat="1" customHeight="1" s="58">
      <c r="A81" s="69" t="inlineStr">
        <is>
          <t>76.687.183-6</t>
        </is>
      </c>
      <c r="B81" s="69" t="n">
        <v>766871836</v>
      </c>
      <c r="C81" s="69" t="inlineStr">
        <is>
          <t xml:space="preserve">NOELIA BOUTIQUE </t>
        </is>
      </c>
      <c r="D81" s="62" t="inlineStr">
        <is>
          <t>LINARES</t>
        </is>
      </c>
      <c r="E81" s="63" t="inlineStr">
        <is>
          <t>BRAZIL PORTAL ESTACION 479 LOC. 32</t>
        </is>
      </c>
      <c r="F81" s="63" t="n">
        <v>987952316</v>
      </c>
      <c r="G81" s="62" t="inlineStr">
        <is>
          <t>RICHARD CUEVAS</t>
        </is>
      </c>
      <c r="H81" s="77" t="inlineStr">
        <is>
          <t>NOELIAGARRIDO33@GMAIL.COM</t>
        </is>
      </c>
      <c r="I81" s="63" t="n"/>
      <c r="J81" s="63" t="inlineStr">
        <is>
          <t>NOELIA GARRIDO</t>
        </is>
      </c>
      <c r="K81" s="63" t="inlineStr">
        <is>
          <t>DUEÑA</t>
        </is>
      </c>
      <c r="L81" s="63" t="n">
        <v>1</v>
      </c>
      <c r="M81" s="63" t="n"/>
      <c r="N81" s="63" t="inlineStr">
        <is>
          <t>CHEVALIER</t>
        </is>
      </c>
      <c r="O81" s="63" t="n"/>
      <c r="P81" s="63" t="n"/>
      <c r="Q81" s="62" t="inlineStr">
        <is>
          <t>30-60 DIAS</t>
        </is>
      </c>
      <c r="R81" s="63" t="n">
        <v>0</v>
      </c>
      <c r="S81" s="63" t="inlineStr">
        <is>
          <t>BOUTIQUE</t>
        </is>
      </c>
      <c r="T81" s="63" t="inlineStr">
        <is>
          <t>NOELIA BOUTIQUE</t>
        </is>
      </c>
      <c r="U81" s="69" t="inlineStr">
        <is>
          <t>LINARES</t>
        </is>
      </c>
      <c r="V81" s="69" t="n"/>
      <c r="W81" s="65" t="n"/>
      <c r="X81" s="89" t="n">
        <v>540</v>
      </c>
      <c r="Y81" s="66" t="n">
        <v>444</v>
      </c>
      <c r="Z81" s="89">
        <f>SUM(X81-Y81)</f>
        <v/>
      </c>
      <c r="AA81" s="93" t="n">
        <v>0.1013333333333333</v>
      </c>
      <c r="AB81" s="524" t="n">
        <v>11290560</v>
      </c>
      <c r="AC81" s="102" t="n">
        <v>842.9499999999999</v>
      </c>
    </row>
    <row r="82" ht="18" customFormat="1" customHeight="1" s="58">
      <c r="A82" s="69" t="inlineStr">
        <is>
          <t>76.821.717-3</t>
        </is>
      </c>
      <c r="B82" s="69" t="n">
        <v>768217173</v>
      </c>
      <c r="C82" s="69" t="inlineStr">
        <is>
          <t xml:space="preserve">COMERCIAL Y SERVICIOS WOLLERMANN SPA  </t>
        </is>
      </c>
      <c r="D82" s="62" t="inlineStr">
        <is>
          <t>PUERTO MONTT</t>
        </is>
      </c>
      <c r="E82" s="63" t="n"/>
      <c r="F82" s="63" t="n"/>
      <c r="G82" s="62" t="inlineStr">
        <is>
          <t>PATRICIO CUEVAS</t>
        </is>
      </c>
      <c r="H82" s="67" t="n"/>
      <c r="I82" s="63" t="n"/>
      <c r="J82" s="63" t="n"/>
      <c r="K82" s="63" t="n"/>
      <c r="L82" s="63" t="n"/>
      <c r="M82" s="63" t="n"/>
      <c r="N82" s="63" t="n"/>
      <c r="O82" s="63" t="n"/>
      <c r="P82" s="63" t="n"/>
      <c r="Q82" s="62" t="inlineStr">
        <is>
          <t>CONTADO</t>
        </is>
      </c>
      <c r="R82" s="63" t="n">
        <v>0</v>
      </c>
      <c r="S82" s="63" t="n"/>
      <c r="T82" s="63" t="n"/>
      <c r="U82" s="69" t="n"/>
      <c r="V82" s="69" t="n"/>
      <c r="W82" s="65" t="n"/>
      <c r="X82" s="89" t="n">
        <v>0</v>
      </c>
      <c r="Y82" s="66" t="n">
        <v>0</v>
      </c>
      <c r="Z82" s="89">
        <f>SUM(X82-Y82)</f>
        <v/>
      </c>
      <c r="AA82" s="93" t="n">
        <v>0</v>
      </c>
      <c r="AB82" s="524" t="n">
        <v>0</v>
      </c>
      <c r="AC82" s="102" t="n">
        <v>0</v>
      </c>
    </row>
    <row r="83" ht="18" customFormat="1" customHeight="1" s="58">
      <c r="A83" s="69" t="inlineStr">
        <is>
          <t>76.865.111-6</t>
        </is>
      </c>
      <c r="B83" s="69" t="n">
        <v>768651116</v>
      </c>
      <c r="C83" s="69" t="inlineStr">
        <is>
          <t>SABA Y MILADE LTDA</t>
        </is>
      </c>
      <c r="D83" s="62" t="inlineStr">
        <is>
          <t>CURANILAHUE</t>
        </is>
      </c>
      <c r="E83" s="63" t="inlineStr">
        <is>
          <t>CAUPOLICAN 733</t>
        </is>
      </c>
      <c r="F83" s="63" t="n">
        <v>940127841</v>
      </c>
      <c r="G83" s="62" t="inlineStr">
        <is>
          <t>CARLOS CUEVAS</t>
        </is>
      </c>
      <c r="H83" s="77" t="inlineStr">
        <is>
          <t>SABAYMILADE@GMAIL.COM</t>
        </is>
      </c>
      <c r="I83" s="63" t="n"/>
      <c r="J83" s="63" t="inlineStr">
        <is>
          <t>CALUDIA METUAZE</t>
        </is>
      </c>
      <c r="K83" s="63" t="n"/>
      <c r="L83" s="63" t="n">
        <v>3</v>
      </c>
      <c r="M83" s="63" t="n"/>
      <c r="N83" s="63" t="inlineStr">
        <is>
          <t>CHEVALIER</t>
        </is>
      </c>
      <c r="O83" s="63" t="n"/>
      <c r="P83" s="63" t="n"/>
      <c r="Q83" s="63" t="inlineStr">
        <is>
          <t>TRANSF. CONTRA FACTURA</t>
        </is>
      </c>
      <c r="R83" s="63" t="n">
        <v>0</v>
      </c>
      <c r="S83" s="63" t="n"/>
      <c r="T83" s="63" t="n"/>
      <c r="U83" s="69" t="n"/>
      <c r="V83" s="69" t="n"/>
      <c r="W83" s="65" t="n"/>
      <c r="X83" s="89" t="n">
        <v>0</v>
      </c>
      <c r="Y83" s="66" t="n">
        <v>0</v>
      </c>
      <c r="Z83" s="89">
        <f>SUM(X83-Y83)</f>
        <v/>
      </c>
      <c r="AA83" s="93" t="n">
        <v>0</v>
      </c>
      <c r="AB83" s="524" t="n">
        <v>0</v>
      </c>
      <c r="AC83" s="102" t="n">
        <v>0</v>
      </c>
    </row>
    <row r="84" ht="18" customFormat="1" customHeight="1" s="58">
      <c r="A84" s="67" t="inlineStr">
        <is>
          <t>77.029.510-6</t>
        </is>
      </c>
      <c r="B84" s="67" t="n">
        <v>770295106</v>
      </c>
      <c r="C84" s="61" t="inlineStr">
        <is>
          <t>SIEGMUND HNOS.LTDA.</t>
        </is>
      </c>
      <c r="D84" s="62" t="inlineStr">
        <is>
          <t xml:space="preserve">VICTORIA </t>
        </is>
      </c>
      <c r="E84" s="63" t="inlineStr">
        <is>
          <t>PISAGUA 1201</t>
        </is>
      </c>
      <c r="F84" s="62" t="n">
        <v>98659430</v>
      </c>
      <c r="G84" s="62" t="inlineStr">
        <is>
          <t>PATRICIO CUEVAS</t>
        </is>
      </c>
      <c r="H84" s="76" t="inlineStr">
        <is>
          <t>paulafsiegmunds@gmail.com</t>
        </is>
      </c>
      <c r="I84" s="64" t="n"/>
      <c r="J84" s="62" t="inlineStr">
        <is>
          <t>PAULA SIEGMUND</t>
        </is>
      </c>
      <c r="K84" s="62" t="inlineStr">
        <is>
          <t>PATRICIA PAGOS</t>
        </is>
      </c>
      <c r="L84" s="62" t="n">
        <v>1</v>
      </c>
      <c r="M84" s="62" t="n">
        <v>0</v>
      </c>
      <c r="N84" s="62" t="inlineStr">
        <is>
          <t>PALMA</t>
        </is>
      </c>
      <c r="O84" s="64" t="n"/>
      <c r="P84" s="62" t="n"/>
      <c r="Q84" s="62" t="inlineStr">
        <is>
          <t>CREDITO 30 Y 60</t>
        </is>
      </c>
      <c r="R84" s="62" t="n"/>
      <c r="S84" s="62" t="inlineStr">
        <is>
          <t>GRANDES TIENDAS</t>
        </is>
      </c>
      <c r="T84" s="62" t="inlineStr">
        <is>
          <t>CASA SIEGMUND</t>
        </is>
      </c>
      <c r="U84" s="67" t="inlineStr">
        <is>
          <t>VICTORIA</t>
        </is>
      </c>
      <c r="V84" s="67" t="inlineStr">
        <is>
          <t xml:space="preserve">GEMITA                                                                                              </t>
        </is>
      </c>
      <c r="W84" s="65" t="n"/>
      <c r="X84" s="89" t="n">
        <v>252</v>
      </c>
      <c r="Y84" s="66" t="n">
        <v>219</v>
      </c>
      <c r="Z84" s="89">
        <f>SUM(X84-Y84)</f>
        <v/>
      </c>
      <c r="AA84" s="93" t="n">
        <v>0.9583333333333334</v>
      </c>
      <c r="AB84" s="524" t="n">
        <v>5580810</v>
      </c>
      <c r="AC84" s="102" t="n">
        <v>47.15</v>
      </c>
    </row>
    <row r="85" ht="18" customFormat="1" customHeight="1" s="58">
      <c r="A85" s="67" t="inlineStr">
        <is>
          <t>77.030.130-0</t>
        </is>
      </c>
      <c r="B85" s="67" t="n">
        <v>770301300</v>
      </c>
      <c r="C85" s="61" t="inlineStr">
        <is>
          <t>DOLLY S.A.</t>
        </is>
      </c>
      <c r="D85" s="62" t="inlineStr">
        <is>
          <t>PUERTO MONTT</t>
        </is>
      </c>
      <c r="E85" s="63" t="inlineStr">
        <is>
          <t>URMENETA #292</t>
        </is>
      </c>
      <c r="F85" s="62" t="inlineStr">
        <is>
          <t xml:space="preserve">65-2257585  </t>
        </is>
      </c>
      <c r="G85" s="62" t="inlineStr">
        <is>
          <t>PATRICIO CUEVAS</t>
        </is>
      </c>
      <c r="H85" s="76" t="inlineStr">
        <is>
          <t>proveedores.adulto@dolly.cl</t>
        </is>
      </c>
      <c r="I85" s="64" t="n"/>
      <c r="J85" s="62" t="inlineStr">
        <is>
          <t>ZUCETTE</t>
        </is>
      </c>
      <c r="K85" s="62" t="inlineStr">
        <is>
          <t>POP DESPACHADO 12/12</t>
        </is>
      </c>
      <c r="L85" s="62" t="n">
        <v>1</v>
      </c>
      <c r="M85" s="62" t="n">
        <v>0</v>
      </c>
      <c r="N85" s="62" t="inlineStr">
        <is>
          <t>VARMONTT</t>
        </is>
      </c>
      <c r="O85" s="64" t="n"/>
      <c r="P85" s="75" t="n">
        <v>0.05</v>
      </c>
      <c r="Q85" s="62" t="inlineStr">
        <is>
          <t>30DIAS</t>
        </is>
      </c>
      <c r="R85" s="62" t="n"/>
      <c r="S85" s="62" t="inlineStr">
        <is>
          <t>GRANDES TIENDAS</t>
        </is>
      </c>
      <c r="T85" s="62" t="inlineStr">
        <is>
          <t>DOLLY</t>
        </is>
      </c>
      <c r="U85" s="67" t="inlineStr">
        <is>
          <t>PUERTO MONTT</t>
        </is>
      </c>
      <c r="V85" s="67" t="inlineStr">
        <is>
          <t xml:space="preserve">CLIENTE CANCELA CON CHEQUE 30 DIAS 10% DESCUENTOVARMONTT                                            </t>
        </is>
      </c>
      <c r="W85" s="65" t="n"/>
      <c r="X85" s="89" t="n">
        <v>464</v>
      </c>
      <c r="Y85" s="66" t="n">
        <v>421</v>
      </c>
      <c r="Z85" s="89">
        <f>SUM(X85-Y85)</f>
        <v/>
      </c>
      <c r="AA85" s="93" t="n">
        <v>0.9308072487644151</v>
      </c>
      <c r="AB85" s="524" t="n">
        <v>10799790</v>
      </c>
      <c r="AC85" s="102" t="n">
        <v>691.15</v>
      </c>
    </row>
    <row r="86" ht="18" customFormat="1" customHeight="1" s="58">
      <c r="A86" s="67" t="inlineStr">
        <is>
          <t>77.143.280-8</t>
        </is>
      </c>
      <c r="B86" s="67" t="n">
        <v>771432808</v>
      </c>
      <c r="C86" s="61" t="inlineStr">
        <is>
          <t>SOC.COM.JORGE ANANIAS</t>
        </is>
      </c>
      <c r="D86" s="62" t="inlineStr">
        <is>
          <t xml:space="preserve">MULCHEN  </t>
        </is>
      </c>
      <c r="E86" s="63" t="inlineStr">
        <is>
          <t>VILLAGRAN 580</t>
        </is>
      </c>
      <c r="F86" s="62" t="n">
        <v>998864093</v>
      </c>
      <c r="G86" s="62" t="inlineStr">
        <is>
          <t>CARLOS CUEVAS</t>
        </is>
      </c>
      <c r="H86" s="77" t="inlineStr">
        <is>
          <t>PILAR_ANANIAS@HOTMAIL.COM</t>
        </is>
      </c>
      <c r="I86" s="64" t="n"/>
      <c r="J86" s="62" t="inlineStr">
        <is>
          <t xml:space="preserve">PILAR ANANIAS </t>
        </is>
      </c>
      <c r="K86" s="62" t="inlineStr">
        <is>
          <t>DUEÑA</t>
        </is>
      </c>
      <c r="L86" s="62" t="n">
        <v>4</v>
      </c>
      <c r="M86" s="62" t="n">
        <v>0</v>
      </c>
      <c r="N86" s="62" t="inlineStr">
        <is>
          <t>CHEVALIER</t>
        </is>
      </c>
      <c r="O86" s="64" t="n"/>
      <c r="P86" s="62" t="n"/>
      <c r="Q86" s="62" t="inlineStr">
        <is>
          <t>CREDITO30 Y 60</t>
        </is>
      </c>
      <c r="R86" s="62" t="n"/>
      <c r="S86" s="62" t="inlineStr">
        <is>
          <t>GRANDES TIENDAS</t>
        </is>
      </c>
      <c r="T86" s="62" t="inlineStr">
        <is>
          <t>CASA REAL</t>
        </is>
      </c>
      <c r="U86" s="67" t="inlineStr">
        <is>
          <t>MULCHEN</t>
        </is>
      </c>
      <c r="V86" s="67" t="n"/>
      <c r="W86" s="65" t="n"/>
      <c r="X86" s="89" t="n">
        <v>168</v>
      </c>
      <c r="Y86" s="66" t="n">
        <v>148</v>
      </c>
      <c r="Z86" s="89">
        <f>SUM(X86-Y86)</f>
        <v/>
      </c>
      <c r="AA86" s="93" t="n">
        <v>0.7832167832167832</v>
      </c>
      <c r="AB86" s="524" t="n">
        <v>3768520</v>
      </c>
      <c r="AC86" s="102" t="n">
        <v>156.4</v>
      </c>
    </row>
    <row r="87" ht="18" customFormat="1" customHeight="1" s="58">
      <c r="A87" s="67" t="inlineStr">
        <is>
          <t>77.326.810-K</t>
        </is>
      </c>
      <c r="B87" s="67" t="inlineStr">
        <is>
          <t>77326810K</t>
        </is>
      </c>
      <c r="C87" s="61" t="inlineStr">
        <is>
          <t>GONART MODA LTDA.</t>
        </is>
      </c>
      <c r="D87" s="62" t="inlineStr">
        <is>
          <t>OVALLE</t>
        </is>
      </c>
      <c r="E87" s="63" t="inlineStr">
        <is>
          <t>BENAVENTE 75</t>
        </is>
      </c>
      <c r="F87" s="62" t="inlineStr">
        <is>
          <t>053/2625600</t>
        </is>
      </c>
      <c r="G87" s="62" t="inlineStr">
        <is>
          <t>HECTOR CAFFIERO</t>
        </is>
      </c>
      <c r="H87" s="67" t="inlineStr">
        <is>
          <t>gonartmodas@gmail.com</t>
        </is>
      </c>
      <c r="I87" s="62" t="n"/>
      <c r="J87" s="62" t="n"/>
      <c r="K87" s="62" t="n"/>
      <c r="L87" s="62" t="n"/>
      <c r="M87" s="62" t="n"/>
      <c r="N87" s="62" t="inlineStr">
        <is>
          <t xml:space="preserve">CHILE LINDO </t>
        </is>
      </c>
      <c r="O87" s="64" t="n"/>
      <c r="P87" s="62" t="n"/>
      <c r="Q87" s="62" t="inlineStr">
        <is>
          <t>CREDITO 30 Y 60</t>
        </is>
      </c>
      <c r="R87" s="62" t="n"/>
      <c r="S87" s="62" t="inlineStr">
        <is>
          <t>MULTITIENDA VESTUARIO</t>
        </is>
      </c>
      <c r="T87" s="62" t="inlineStr">
        <is>
          <t>GONART</t>
        </is>
      </c>
      <c r="U87" s="67" t="inlineStr">
        <is>
          <t>OVALLE</t>
        </is>
      </c>
      <c r="V87" s="67" t="n"/>
      <c r="W87" s="65" t="n"/>
      <c r="X87" s="89" t="n">
        <v>119</v>
      </c>
      <c r="Y87" s="66" t="n">
        <v>111</v>
      </c>
      <c r="Z87" s="89">
        <f>SUM(X87-Y87)</f>
        <v/>
      </c>
      <c r="AA87" s="93" t="n">
        <v>0.8313253012048193</v>
      </c>
      <c r="AB87" s="524" t="n">
        <v>2824890</v>
      </c>
      <c r="AC87" s="102" t="n">
        <v>115</v>
      </c>
    </row>
    <row r="88" ht="18" customFormat="1" customHeight="1" s="58">
      <c r="A88" s="67" t="inlineStr">
        <is>
          <t>77.359.210-1</t>
        </is>
      </c>
      <c r="B88" s="67" t="n">
        <v>773592101</v>
      </c>
      <c r="C88" s="61" t="inlineStr">
        <is>
          <t>DICAS LTDA.</t>
        </is>
      </c>
      <c r="D88" s="62" t="inlineStr">
        <is>
          <t>CASTRO</t>
        </is>
      </c>
      <c r="E88" s="63" t="inlineStr">
        <is>
          <t>SAN MARTIN 409</t>
        </is>
      </c>
      <c r="F88" s="62" t="inlineStr">
        <is>
          <t xml:space="preserve">065-292650 </t>
        </is>
      </c>
      <c r="G88" s="62" t="inlineStr">
        <is>
          <t>PATRICIO CUEVAS</t>
        </is>
      </c>
      <c r="H88" s="76" t="inlineStr">
        <is>
          <t>svargas@dimarsa.cl</t>
        </is>
      </c>
      <c r="I88" s="64" t="n"/>
      <c r="J88" s="62" t="inlineStr">
        <is>
          <t>SANDRA VARGAS</t>
        </is>
      </c>
      <c r="K88" s="62" t="inlineStr">
        <is>
          <t>POP DESPACHADO 12/12</t>
        </is>
      </c>
      <c r="L88" s="62" t="n">
        <v>1</v>
      </c>
      <c r="M88" s="62" t="n">
        <v>0</v>
      </c>
      <c r="N88" s="62" t="inlineStr">
        <is>
          <t>SANCHEZ</t>
        </is>
      </c>
      <c r="O88" s="64" t="n"/>
      <c r="P88" s="75" t="n"/>
      <c r="Q88" s="62" t="inlineStr">
        <is>
          <t>60DIAS</t>
        </is>
      </c>
      <c r="R88" s="62" t="n"/>
      <c r="S88" s="62" t="inlineStr">
        <is>
          <t>GRANDES TIENDAS</t>
        </is>
      </c>
      <c r="T88" s="62" t="inlineStr">
        <is>
          <t>DIMARSA</t>
        </is>
      </c>
      <c r="U88" s="67" t="inlineStr">
        <is>
          <t>CASTRO</t>
        </is>
      </c>
      <c r="V88" s="67" t="inlineStr">
        <is>
          <t xml:space="preserve">TRANSPORTE SANCHEZ                                                                                  </t>
        </is>
      </c>
      <c r="W88" s="65" t="n"/>
      <c r="X88" s="89" t="n">
        <v>0</v>
      </c>
      <c r="Y88" s="66" t="n">
        <v>0</v>
      </c>
      <c r="Z88" s="89">
        <f>SUM(X88-Y88)</f>
        <v/>
      </c>
      <c r="AA88" s="93" t="n">
        <v>0</v>
      </c>
      <c r="AB88" s="524" t="n">
        <v>0</v>
      </c>
      <c r="AC88" s="102" t="n">
        <v>0</v>
      </c>
    </row>
    <row r="89" ht="18" customFormat="1" customHeight="1" s="58">
      <c r="A89" s="69" t="inlineStr">
        <is>
          <t>77.570.460-8</t>
        </is>
      </c>
      <c r="B89" s="69" t="n">
        <v>775704608</v>
      </c>
      <c r="C89" s="69" t="inlineStr">
        <is>
          <t>COMERCIAL REGINA LTDA</t>
        </is>
      </c>
      <c r="D89" s="62" t="inlineStr">
        <is>
          <t>SANTIAGO</t>
        </is>
      </c>
      <c r="E89" s="63" t="inlineStr">
        <is>
          <t>PADRE ORELLANA 1437</t>
        </is>
      </c>
      <c r="F89" s="63" t="n"/>
      <c r="G89" s="62" t="inlineStr">
        <is>
          <t>PATRICIO CUEVAS</t>
        </is>
      </c>
      <c r="H89" s="77" t="inlineStr">
        <is>
          <t>AURELIO.HUILCA27@HOTMAIL.COM</t>
        </is>
      </c>
      <c r="I89" s="63" t="n"/>
      <c r="J89" s="63" t="n"/>
      <c r="K89" s="63" t="n"/>
      <c r="L89" s="63" t="n">
        <v>4</v>
      </c>
      <c r="M89" s="63" t="n"/>
      <c r="N89" s="63" t="inlineStr">
        <is>
          <t>PROPIO</t>
        </is>
      </c>
      <c r="O89" s="63" t="n"/>
      <c r="P89" s="63" t="n"/>
      <c r="Q89" s="63" t="inlineStr">
        <is>
          <t>CREDITO 30 Y 60</t>
        </is>
      </c>
      <c r="R89" s="63" t="n">
        <v>0</v>
      </c>
      <c r="S89" s="63" t="n"/>
      <c r="T89" s="63" t="n"/>
      <c r="U89" s="69" t="n"/>
      <c r="V89" s="69" t="n"/>
      <c r="W89" s="65" t="n"/>
      <c r="X89" s="89" t="n">
        <v>0</v>
      </c>
      <c r="Y89" s="66" t="n">
        <v>0</v>
      </c>
      <c r="Z89" s="89">
        <f>SUM(X89-Y89)</f>
        <v/>
      </c>
      <c r="AA89" s="93" t="n">
        <v>0</v>
      </c>
      <c r="AB89" s="524" t="n">
        <v>0</v>
      </c>
      <c r="AC89" s="102" t="n">
        <v>0</v>
      </c>
    </row>
    <row r="90" ht="18" customFormat="1" customHeight="1" s="58">
      <c r="A90" s="67" t="inlineStr">
        <is>
          <t>77.576.530-5</t>
        </is>
      </c>
      <c r="B90" s="67" t="n">
        <v>775765305</v>
      </c>
      <c r="C90" s="61" t="inlineStr">
        <is>
          <t>ALMACENES ELTIT LTDA</t>
        </is>
      </c>
      <c r="D90" s="62" t="inlineStr">
        <is>
          <t xml:space="preserve">PUCON </t>
        </is>
      </c>
      <c r="E90" s="63" t="inlineStr">
        <is>
          <t>OHIGGINS 292</t>
        </is>
      </c>
      <c r="F90" s="62" t="inlineStr">
        <is>
          <t xml:space="preserve">45-441103-379550 </t>
        </is>
      </c>
      <c r="G90" s="62" t="inlineStr">
        <is>
          <t>PATRICIO CUEVAS</t>
        </is>
      </c>
      <c r="H90" s="67" t="n"/>
      <c r="I90" s="64" t="n"/>
      <c r="J90" s="62" t="inlineStr">
        <is>
          <t xml:space="preserve">IVONNE OSORIO </t>
        </is>
      </c>
      <c r="K90" s="62" t="inlineStr">
        <is>
          <t>  </t>
        </is>
      </c>
      <c r="L90" s="62" t="n">
        <v>1</v>
      </c>
      <c r="M90" s="62" t="n">
        <v>0</v>
      </c>
      <c r="N90" s="62" t="inlineStr">
        <is>
          <t xml:space="preserve">PROPIO </t>
        </is>
      </c>
      <c r="O90" s="64" t="n"/>
      <c r="P90" s="62" t="n"/>
      <c r="Q90" s="62" t="inlineStr">
        <is>
          <t>CONTADO</t>
        </is>
      </c>
      <c r="R90" s="62" t="n"/>
      <c r="S90" s="62" t="inlineStr">
        <is>
          <t>GRANDES TIENDAS</t>
        </is>
      </c>
      <c r="T90" s="62" t="inlineStr">
        <is>
          <t>ELTIT</t>
        </is>
      </c>
      <c r="U90" s="67" t="inlineStr">
        <is>
          <t>PUCON</t>
        </is>
      </c>
      <c r="V90" s="67" t="inlineStr">
        <is>
          <t xml:space="preserve">TRANSPORTE PROPIOP                                                                                  </t>
        </is>
      </c>
      <c r="W90" s="65" t="n"/>
      <c r="X90" s="89" t="n">
        <v>0</v>
      </c>
      <c r="Y90" s="66" t="n">
        <v>0</v>
      </c>
      <c r="Z90" s="89">
        <f>SUM(X90-Y90)</f>
        <v/>
      </c>
      <c r="AA90" s="93" t="n">
        <v>0</v>
      </c>
      <c r="AB90" s="524" t="n">
        <v>0</v>
      </c>
      <c r="AC90" s="102" t="n">
        <v>0</v>
      </c>
    </row>
    <row r="91" ht="18" customFormat="1" customHeight="1" s="60">
      <c r="A91" s="67" t="inlineStr">
        <is>
          <t>77.594.510-9</t>
        </is>
      </c>
      <c r="B91" s="67" t="n">
        <v>775945109</v>
      </c>
      <c r="C91" s="61" t="inlineStr">
        <is>
          <t>SOC.MATURANA GALVAN Y CIA.LTDA.</t>
        </is>
      </c>
      <c r="D91" s="62" t="inlineStr">
        <is>
          <t xml:space="preserve">COPIAPO  </t>
        </is>
      </c>
      <c r="E91" s="63" t="inlineStr">
        <is>
          <t>ATACAMA 541 L-E</t>
        </is>
      </c>
      <c r="F91" s="62" t="inlineStr">
        <is>
          <t xml:space="preserve">052-236479 </t>
        </is>
      </c>
      <c r="G91" s="62" t="inlineStr">
        <is>
          <t>HECTOR CAFFIERO</t>
        </is>
      </c>
      <c r="H91" s="67" t="n"/>
      <c r="I91" s="64" t="n"/>
      <c r="J91" s="62" t="inlineStr">
        <is>
          <t>TULIO MATURANA</t>
        </is>
      </c>
      <c r="K91" s="62" t="inlineStr">
        <is>
          <t>POP DESPACHADO 12/12</t>
        </is>
      </c>
      <c r="L91" s="62" t="n">
        <v>1</v>
      </c>
      <c r="M91" s="62" t="n">
        <v>0</v>
      </c>
      <c r="N91" s="62" t="inlineStr">
        <is>
          <t>EXPRESS</t>
        </is>
      </c>
      <c r="O91" s="64" t="n"/>
      <c r="P91" s="62" t="n"/>
      <c r="Q91" s="62" t="inlineStr">
        <is>
          <t>CREDITO 30 Y 60</t>
        </is>
      </c>
      <c r="R91" s="62" t="n"/>
      <c r="S91" s="62" t="inlineStr">
        <is>
          <t>BOUTIQUE</t>
        </is>
      </c>
      <c r="T91" s="62" t="inlineStr">
        <is>
          <t>BOUTIQUE PILCHAS</t>
        </is>
      </c>
      <c r="U91" s="67">
        <f>D91</f>
        <v/>
      </c>
      <c r="V91" s="67" t="n"/>
      <c r="W91" s="65" t="n"/>
      <c r="X91" s="89" t="n">
        <v>14</v>
      </c>
      <c r="Y91" s="66" t="n">
        <v>14</v>
      </c>
      <c r="Z91" s="89">
        <f>SUM(X91-Y91)</f>
        <v/>
      </c>
      <c r="AA91" s="93" t="n">
        <v>0</v>
      </c>
      <c r="AB91" s="524" t="n">
        <v>363860</v>
      </c>
      <c r="AC91" s="102" t="n">
        <v>8.049999999999999</v>
      </c>
    </row>
    <row r="92" ht="18" customFormat="1" customHeight="1" s="58">
      <c r="A92" s="67" t="inlineStr">
        <is>
          <t>77.934.770-2</t>
        </is>
      </c>
      <c r="B92" s="67" t="n">
        <v>779347702</v>
      </c>
      <c r="C92" s="61" t="inlineStr">
        <is>
          <t>SEÑOR LEDESMA HNOS. LTDA.</t>
        </is>
      </c>
      <c r="D92" s="62" t="inlineStr">
        <is>
          <t xml:space="preserve">TOME  </t>
        </is>
      </c>
      <c r="E92" s="63" t="inlineStr">
        <is>
          <t>MANUEL MONTT 1198</t>
        </is>
      </c>
      <c r="F92" s="62" t="inlineStr">
        <is>
          <t>041-2650083</t>
        </is>
      </c>
      <c r="G92" s="62" t="inlineStr">
        <is>
          <t>PATRICIO CUEVAS</t>
        </is>
      </c>
      <c r="H92" s="67" t="inlineStr">
        <is>
          <t xml:space="preserve">juansenor@vtr.net </t>
        </is>
      </c>
      <c r="I92" s="64" t="n"/>
      <c r="J92" s="62" t="inlineStr">
        <is>
          <t xml:space="preserve">JUAN SEÑOR LEDESMA  </t>
        </is>
      </c>
      <c r="K92" s="62" t="inlineStr">
        <is>
          <t>POP DESPACHADO 12/12</t>
        </is>
      </c>
      <c r="L92" s="62" t="n">
        <v>3</v>
      </c>
      <c r="M92" s="62" t="n">
        <v>0</v>
      </c>
      <c r="N92" s="62" t="inlineStr">
        <is>
          <t>VILLA PRAT</t>
        </is>
      </c>
      <c r="O92" s="64" t="n"/>
      <c r="P92" s="62" t="n"/>
      <c r="Q92" s="63" t="inlineStr">
        <is>
          <t>CREDITO 30 Y 60</t>
        </is>
      </c>
      <c r="R92" s="62" t="n"/>
      <c r="S92" s="62" t="inlineStr">
        <is>
          <t>ART DEPORTIVO</t>
        </is>
      </c>
      <c r="T92" s="62" t="inlineStr">
        <is>
          <t>COMERCIAL SEVILLA</t>
        </is>
      </c>
      <c r="U92" s="67" t="inlineStr">
        <is>
          <t>TOME</t>
        </is>
      </c>
      <c r="V92" s="67" t="n"/>
      <c r="W92" s="65" t="n"/>
      <c r="X92" s="89" t="n">
        <v>0</v>
      </c>
      <c r="Y92" s="66" t="n">
        <v>0</v>
      </c>
      <c r="Z92" s="89">
        <f>SUM(X92-Y92)</f>
        <v/>
      </c>
      <c r="AA92" s="93" t="n">
        <v>0</v>
      </c>
      <c r="AB92" s="524" t="n">
        <v>0</v>
      </c>
      <c r="AC92" s="102" t="n">
        <v>0</v>
      </c>
    </row>
    <row r="93" ht="18" customFormat="1" customHeight="1" s="58">
      <c r="A93" s="67" t="inlineStr">
        <is>
          <t>78.416.190-0</t>
        </is>
      </c>
      <c r="B93" s="67" t="n">
        <v>784161900</v>
      </c>
      <c r="C93" s="61" t="inlineStr">
        <is>
          <t>SOC.COMERCIAL BUVINIC LTDA.</t>
        </is>
      </c>
      <c r="D93" s="62" t="inlineStr">
        <is>
          <t>PUNTA ARENAS</t>
        </is>
      </c>
      <c r="E93" s="63" t="inlineStr">
        <is>
          <t>BORIES 766</t>
        </is>
      </c>
      <c r="F93" s="62" t="n">
        <v>996407930</v>
      </c>
      <c r="G93" s="62" t="inlineStr">
        <is>
          <t>SERGIO KRAMARENCO</t>
        </is>
      </c>
      <c r="H93" s="76" t="inlineStr">
        <is>
          <t>ALEBUVINIC@GLOBALCOM.CL</t>
        </is>
      </c>
      <c r="I93" s="64" t="inlineStr">
        <is>
          <t>bingojeanspuq@hotmail.com</t>
        </is>
      </c>
      <c r="J93" s="62" t="n"/>
      <c r="K93" s="62" t="n"/>
      <c r="L93" s="62" t="n">
        <v>1</v>
      </c>
      <c r="M93" s="62" t="n"/>
      <c r="N93" s="62" t="inlineStr">
        <is>
          <t>TRANSCARGO</t>
        </is>
      </c>
      <c r="O93" s="64" t="n"/>
      <c r="P93" s="62" t="n"/>
      <c r="Q93" s="62" t="inlineStr">
        <is>
          <t>TRANSF. CONTRA ENTREGA</t>
        </is>
      </c>
      <c r="R93" s="62" t="inlineStr">
        <is>
          <t>9-96407930</t>
        </is>
      </c>
      <c r="S93" s="62" t="inlineStr">
        <is>
          <t>TIENDA BAZAR</t>
        </is>
      </c>
      <c r="T93" s="62" t="inlineStr">
        <is>
          <t>BINGO JEANS</t>
        </is>
      </c>
      <c r="U93" s="67" t="inlineStr">
        <is>
          <t>PUNTA ARENAS</t>
        </is>
      </c>
      <c r="V93" s="67" t="n"/>
      <c r="W93" s="65" t="n"/>
      <c r="X93" s="89" t="n">
        <v>291</v>
      </c>
      <c r="Y93" s="66" t="n">
        <v>177</v>
      </c>
      <c r="Z93" s="89">
        <f>SUM(X93-Y93)</f>
        <v/>
      </c>
      <c r="AA93" s="93" t="n">
        <v>0.8653846153846154</v>
      </c>
      <c r="AB93" s="524" t="n">
        <v>4610230</v>
      </c>
      <c r="AC93" s="102" t="n">
        <v>441.6</v>
      </c>
    </row>
    <row r="94" ht="18" customFormat="1" customHeight="1" s="58">
      <c r="A94" s="67" t="inlineStr">
        <is>
          <t>78.801.490-2</t>
        </is>
      </c>
      <c r="B94" s="67" t="n">
        <v>788014902</v>
      </c>
      <c r="C94" s="61" t="inlineStr">
        <is>
          <t>ALBASINI E HIJOS LIMITADA</t>
        </is>
      </c>
      <c r="D94" s="62" t="inlineStr">
        <is>
          <t xml:space="preserve">COPIAPO  </t>
        </is>
      </c>
      <c r="E94" s="63" t="inlineStr">
        <is>
          <t>O'HIGGINS Nø402-420</t>
        </is>
      </c>
      <c r="F94" s="62" t="inlineStr">
        <is>
          <t xml:space="preserve">52-212788  </t>
        </is>
      </c>
      <c r="G94" s="62" t="inlineStr">
        <is>
          <t>HECTOR CAFFIERO</t>
        </is>
      </c>
      <c r="H94" s="67" t="inlineStr">
        <is>
          <t>franca@albasini.cl</t>
        </is>
      </c>
      <c r="I94" s="64" t="n"/>
      <c r="J94" s="62" t="inlineStr">
        <is>
          <t xml:space="preserve">FRANCA ALBASINI  </t>
        </is>
      </c>
      <c r="K94" s="62" t="inlineStr">
        <is>
          <t>  </t>
        </is>
      </c>
      <c r="L94" s="62" t="n">
        <v>1</v>
      </c>
      <c r="M94" s="62" t="n">
        <v>0</v>
      </c>
      <c r="N94" s="62" t="inlineStr">
        <is>
          <t>Van Oosterwyk</t>
        </is>
      </c>
      <c r="O94" s="64" t="n"/>
      <c r="P94" s="62" t="n"/>
      <c r="Q94" s="62" t="inlineStr">
        <is>
          <t>CREDITO 30 Y 60</t>
        </is>
      </c>
      <c r="R94" s="62" t="n"/>
      <c r="S94" s="62" t="inlineStr">
        <is>
          <t>GRANDES TIENDAS</t>
        </is>
      </c>
      <c r="T94" s="62" t="inlineStr">
        <is>
          <t>ALBASINI SPORT</t>
        </is>
      </c>
      <c r="U94" s="67">
        <f>D94</f>
        <v/>
      </c>
      <c r="V94" s="67" t="n"/>
      <c r="W94" s="65" t="n"/>
      <c r="X94" s="89" t="n">
        <v>247</v>
      </c>
      <c r="Y94" s="66" t="n">
        <v>217</v>
      </c>
      <c r="Z94" s="89">
        <f>SUM(X94-Y94)</f>
        <v/>
      </c>
      <c r="AA94" s="93" t="n">
        <v>0.9139072847682119</v>
      </c>
      <c r="AB94" s="524" t="n">
        <v>5651830</v>
      </c>
      <c r="AC94" s="102" t="n">
        <v>162.15</v>
      </c>
    </row>
    <row r="95" ht="18" customFormat="1" customHeight="1" s="58">
      <c r="A95" s="67" t="inlineStr">
        <is>
          <t>78.840.090-K</t>
        </is>
      </c>
      <c r="B95" s="67" t="inlineStr">
        <is>
          <t>78840090K</t>
        </is>
      </c>
      <c r="C95" s="61" t="inlineStr">
        <is>
          <t>BOUTIQUE ADIQTUS LTDA.</t>
        </is>
      </c>
      <c r="D95" s="62" t="inlineStr">
        <is>
          <t>OSORNO</t>
        </is>
      </c>
      <c r="E95" s="63" t="inlineStr">
        <is>
          <t>RAMIREZ 977 LOCAL 29</t>
        </is>
      </c>
      <c r="F95" s="62" t="inlineStr">
        <is>
          <t xml:space="preserve">64-201105  </t>
        </is>
      </c>
      <c r="G95" s="62" t="inlineStr">
        <is>
          <t>PATRICIO CUEVAS</t>
        </is>
      </c>
      <c r="H95" s="67" t="inlineStr">
        <is>
          <t>bveram@hotmail.com</t>
        </is>
      </c>
      <c r="I95" s="64" t="n"/>
      <c r="J95" s="62" t="inlineStr">
        <is>
          <t>BLANCA VERA</t>
        </is>
      </c>
      <c r="K95" s="62" t="inlineStr">
        <is>
          <t>POP DESPACHADO 12/12</t>
        </is>
      </c>
      <c r="L95" s="62" t="n">
        <v>2</v>
      </c>
      <c r="M95" s="62" t="n">
        <v>0</v>
      </c>
      <c r="N95" s="62" t="inlineStr">
        <is>
          <t>TUR BUS</t>
        </is>
      </c>
      <c r="O95" s="64" t="n"/>
      <c r="P95" s="62" t="n"/>
      <c r="Q95" s="62" t="inlineStr">
        <is>
          <t>30 DÍAS</t>
        </is>
      </c>
      <c r="R95" s="62" t="n"/>
      <c r="S95" s="62" t="inlineStr">
        <is>
          <t>BOUTIQUE</t>
        </is>
      </c>
      <c r="T95" s="62" t="inlineStr">
        <is>
          <t>BOUTIQUE ADIQTUS</t>
        </is>
      </c>
      <c r="U95" s="67" t="inlineStr">
        <is>
          <t>OSORNO</t>
        </is>
      </c>
      <c r="V95" s="67" t="n"/>
      <c r="W95" s="65" t="n"/>
      <c r="X95" s="89" t="n">
        <v>129</v>
      </c>
      <c r="Y95" s="66" t="n">
        <v>115</v>
      </c>
      <c r="Z95" s="89">
        <f>SUM(X95-Y95)</f>
        <v/>
      </c>
      <c r="AA95" s="93" t="n">
        <v>0.8872180451127819</v>
      </c>
      <c r="AB95" s="524" t="n">
        <v>2955850</v>
      </c>
      <c r="AC95" s="102" t="n">
        <v>188.6</v>
      </c>
    </row>
    <row r="96" ht="18" customFormat="1" customHeight="1" s="58">
      <c r="A96" s="67" t="inlineStr">
        <is>
          <t>79.827.960-2</t>
        </is>
      </c>
      <c r="B96" s="67" t="n">
        <v>798279602</v>
      </c>
      <c r="C96" s="61" t="inlineStr">
        <is>
          <t>COMERCIAL LOS CARRERA LTDA</t>
        </is>
      </c>
      <c r="D96" s="62" t="inlineStr">
        <is>
          <t xml:space="preserve">COQUIMBO </t>
        </is>
      </c>
      <c r="E96" s="63" t="inlineStr">
        <is>
          <t>ALDUNATE 1138</t>
        </is>
      </c>
      <c r="F96" s="62" t="inlineStr">
        <is>
          <t xml:space="preserve">51-315989  </t>
        </is>
      </c>
      <c r="G96" s="62" t="inlineStr">
        <is>
          <t>HECTOR CAFFIERO</t>
        </is>
      </c>
      <c r="H96" s="67" t="inlineStr">
        <is>
          <t>sin email</t>
        </is>
      </c>
      <c r="I96" s="64" t="n"/>
      <c r="J96" s="62" t="inlineStr">
        <is>
          <t>SRTA ISABEL</t>
        </is>
      </c>
      <c r="K96" s="62" t="inlineStr">
        <is>
          <t>  </t>
        </is>
      </c>
      <c r="L96" s="62" t="n">
        <v>3</v>
      </c>
      <c r="M96" s="62" t="n">
        <v>0</v>
      </c>
      <c r="N96" s="62" t="inlineStr">
        <is>
          <t xml:space="preserve">CHILE LINDO </t>
        </is>
      </c>
      <c r="O96" s="64" t="n"/>
      <c r="P96" s="62" t="n"/>
      <c r="Q96" s="62" t="inlineStr">
        <is>
          <t>CREDITO 30 Y 60</t>
        </is>
      </c>
      <c r="R96" s="62" t="n"/>
      <c r="S96" s="62" t="inlineStr">
        <is>
          <t xml:space="preserve">BOUTIQUE </t>
        </is>
      </c>
      <c r="T96" s="62" t="inlineStr">
        <is>
          <t>BOUTIQUE TEENS</t>
        </is>
      </c>
      <c r="U96" s="67">
        <f>D96</f>
        <v/>
      </c>
      <c r="V96" s="67" t="n"/>
      <c r="W96" s="65" t="n"/>
      <c r="X96" s="89" t="n">
        <v>0</v>
      </c>
      <c r="Y96" s="66" t="n">
        <v>0</v>
      </c>
      <c r="Z96" s="89">
        <f>SUM(X96-Y96)</f>
        <v/>
      </c>
      <c r="AA96" s="93" t="n">
        <v>0</v>
      </c>
      <c r="AB96" s="524" t="n">
        <v>0</v>
      </c>
      <c r="AC96" s="102" t="n">
        <v>0</v>
      </c>
    </row>
    <row r="97" ht="18" customFormat="1" customHeight="1" s="59">
      <c r="A97" s="67" t="inlineStr">
        <is>
          <t>79.862.960-3</t>
        </is>
      </c>
      <c r="B97" s="67" t="n">
        <v>798629603</v>
      </c>
      <c r="C97" s="61" t="inlineStr">
        <is>
          <t>EL ARTE DE VESTIR S.A.</t>
        </is>
      </c>
      <c r="D97" s="62" t="inlineStr">
        <is>
          <t>PUNTA ARENAS</t>
        </is>
      </c>
      <c r="E97" s="63" t="inlineStr">
        <is>
          <t>ERRAZURIZ 644</t>
        </is>
      </c>
      <c r="F97" s="62" t="inlineStr">
        <is>
          <t>615320-615350-615370</t>
        </is>
      </c>
      <c r="G97" s="62" t="inlineStr">
        <is>
          <t>SERGIO KRAMARENCO</t>
        </is>
      </c>
      <c r="H97" s="67" t="inlineStr">
        <is>
          <t>jaguila@elartedevestir.cl</t>
        </is>
      </c>
      <c r="I97" s="64" t="n"/>
      <c r="J97" s="62" t="inlineStr">
        <is>
          <t xml:space="preserve">RODRIGO ALVAREZ  </t>
        </is>
      </c>
      <c r="K97" s="62" t="inlineStr">
        <is>
          <t>POP DESPACHADO 11/12</t>
        </is>
      </c>
      <c r="L97" s="62" t="n">
        <v>3</v>
      </c>
      <c r="M97" s="62" t="n">
        <v>0</v>
      </c>
      <c r="N97" s="62" t="inlineStr">
        <is>
          <t>CONOSUR</t>
        </is>
      </c>
      <c r="O97" s="64" t="n"/>
      <c r="P97" s="75" t="n"/>
      <c r="Q97" s="62" t="inlineStr">
        <is>
          <t>TRANSF. CONTRA ENTREGA</t>
        </is>
      </c>
      <c r="R97" s="62" t="n">
        <v>972386296</v>
      </c>
      <c r="S97" s="62" t="inlineStr">
        <is>
          <t>GRANDES TIENDAS, CALZADO, IMP</t>
        </is>
      </c>
      <c r="T97" s="62" t="inlineStr">
        <is>
          <t>EL ARTE DE VESTIR</t>
        </is>
      </c>
      <c r="U97" s="67" t="inlineStr">
        <is>
          <t>PUNTA ARENAS</t>
        </is>
      </c>
      <c r="V97" s="67" t="n"/>
      <c r="W97" s="65" t="n"/>
      <c r="X97" s="89" t="n">
        <v>240</v>
      </c>
      <c r="Y97" s="66" t="n">
        <v>234</v>
      </c>
      <c r="Z97" s="89">
        <f>SUM(X97-Y97)</f>
        <v/>
      </c>
      <c r="AA97" s="93" t="n">
        <v>0.9674418604651163</v>
      </c>
      <c r="AB97" s="524" t="n">
        <v>5927660</v>
      </c>
      <c r="AC97" s="102" t="n">
        <v>557.75</v>
      </c>
    </row>
    <row r="98" ht="18" customFormat="1" customHeight="1" s="58">
      <c r="A98" s="67" t="inlineStr">
        <is>
          <t>79.982.490-6</t>
        </is>
      </c>
      <c r="B98" s="67" t="n">
        <v>799824906</v>
      </c>
      <c r="C98" s="61" t="inlineStr">
        <is>
          <t>COMERCIAL MULTICENTRO LTDA.</t>
        </is>
      </c>
      <c r="D98" s="62" t="inlineStr">
        <is>
          <t xml:space="preserve">TALCA </t>
        </is>
      </c>
      <c r="E98" s="63" t="inlineStr">
        <is>
          <t>AV 07 ORIENTE 1620</t>
        </is>
      </c>
      <c r="F98" s="62" t="inlineStr">
        <is>
          <t xml:space="preserve">71-214581  </t>
        </is>
      </c>
      <c r="G98" s="62" t="inlineStr">
        <is>
          <t>RICHARD CUEVAS</t>
        </is>
      </c>
      <c r="H98" s="77" t="inlineStr">
        <is>
          <t>MARCELOC@MULTICENTRO.CL</t>
        </is>
      </c>
      <c r="I98" s="64" t="n"/>
      <c r="J98" s="62" t="inlineStr">
        <is>
          <t>  </t>
        </is>
      </c>
      <c r="K98" s="62" t="inlineStr">
        <is>
          <t>POP DESPACHADO 12/12</t>
        </is>
      </c>
      <c r="L98" s="62" t="n">
        <v>2</v>
      </c>
      <c r="M98" s="62" t="n">
        <v>0</v>
      </c>
      <c r="N98" s="62" t="inlineStr">
        <is>
          <t>PROPIO</t>
        </is>
      </c>
      <c r="O98" s="64" t="n"/>
      <c r="P98" s="62" t="n"/>
      <c r="Q98" s="62" t="inlineStr">
        <is>
          <t>CREDITO 60 DIAS</t>
        </is>
      </c>
      <c r="R98" s="62" t="n"/>
      <c r="S98" s="62" t="n"/>
      <c r="T98" s="62" t="inlineStr">
        <is>
          <t>MULTICENTRO</t>
        </is>
      </c>
      <c r="U98" s="67" t="inlineStr">
        <is>
          <t>TALCA</t>
        </is>
      </c>
      <c r="V98" s="67" t="inlineStr">
        <is>
          <t>                                                                                                    </t>
        </is>
      </c>
      <c r="W98" s="65" t="n"/>
      <c r="X98" s="89" t="n">
        <v>2190</v>
      </c>
      <c r="Y98" s="66" t="n">
        <v>2046</v>
      </c>
      <c r="Z98" s="89">
        <f>SUM(X98-Y98)</f>
        <v/>
      </c>
      <c r="AA98" s="93" t="n">
        <v>0.9752941176470589</v>
      </c>
      <c r="AB98" s="524" t="n">
        <v>51787540</v>
      </c>
      <c r="AC98" s="102" t="n">
        <v>2889.95</v>
      </c>
    </row>
    <row r="99" ht="18" customFormat="1" customHeight="1" s="58">
      <c r="A99" s="67" t="inlineStr">
        <is>
          <t>81.210.300-8</t>
        </is>
      </c>
      <c r="B99" s="67" t="n">
        <v>812103008</v>
      </c>
      <c r="C99" s="61" t="inlineStr">
        <is>
          <t>JAVER HNOS Y CIA LTDA</t>
        </is>
      </c>
      <c r="D99" s="62" t="inlineStr">
        <is>
          <t>SAN ANTONIO</t>
        </is>
      </c>
      <c r="E99" s="63" t="inlineStr">
        <is>
          <t>CENTENARIO 105</t>
        </is>
      </c>
      <c r="F99" s="62" t="n">
        <v>962479655</v>
      </c>
      <c r="G99" s="62" t="inlineStr">
        <is>
          <t>RICHARD CUEVAS</t>
        </is>
      </c>
      <c r="H99" s="77" t="inlineStr">
        <is>
          <t>M.ARMIJO@JAVER.CL</t>
        </is>
      </c>
      <c r="I99" s="64" t="inlineStr">
        <is>
          <t xml:space="preserve">M.ARMIJO@JAVER.CL </t>
        </is>
      </c>
      <c r="J99" s="62" t="inlineStr">
        <is>
          <t xml:space="preserve">M ARMIJO VENTAS  </t>
        </is>
      </c>
      <c r="K99" s="62" t="inlineStr">
        <is>
          <t>  </t>
        </is>
      </c>
      <c r="L99" s="62" t="n">
        <v>2</v>
      </c>
      <c r="M99" s="62" t="n">
        <v>0</v>
      </c>
      <c r="N99" s="62" t="inlineStr">
        <is>
          <t>BEZANILLA</t>
        </is>
      </c>
      <c r="O99" s="64" t="n"/>
      <c r="P99" s="62" t="n">
        <v>5</v>
      </c>
      <c r="Q99" s="62" t="inlineStr">
        <is>
          <t>30 DÍAS</t>
        </is>
      </c>
      <c r="R99" s="62" t="n"/>
      <c r="S99" s="62" t="inlineStr">
        <is>
          <t>GRANDES TIENDAS</t>
        </is>
      </c>
      <c r="T99" s="62" t="inlineStr">
        <is>
          <t>JAVER</t>
        </is>
      </c>
      <c r="U99" s="67">
        <f>D99</f>
        <v/>
      </c>
      <c r="V99" s="67" t="n"/>
      <c r="W99" s="65" t="n"/>
      <c r="X99" s="89" t="n">
        <v>168</v>
      </c>
      <c r="Y99" s="66" t="n">
        <v>157</v>
      </c>
      <c r="Z99" s="89">
        <f>SUM(X99-Y99)</f>
        <v/>
      </c>
      <c r="AA99" s="93" t="n">
        <v>0.8055555555555556</v>
      </c>
      <c r="AB99" s="524" t="n">
        <v>4045430</v>
      </c>
      <c r="AC99" s="102" t="n">
        <v>173.65</v>
      </c>
    </row>
    <row r="100" ht="18" customFormat="1" customHeight="1" s="58">
      <c r="A100" s="67" t="inlineStr">
        <is>
          <t>81.242.500-5</t>
        </is>
      </c>
      <c r="B100" s="67" t="n">
        <v>812425005</v>
      </c>
      <c r="C100" s="61" t="inlineStr">
        <is>
          <t>COOPERCARAB LTDA</t>
        </is>
      </c>
      <c r="D100" s="62" t="inlineStr">
        <is>
          <t xml:space="preserve">ANTOFAGASTA </t>
        </is>
      </c>
      <c r="E100" s="63" t="inlineStr">
        <is>
          <t>MAIPU 667</t>
        </is>
      </c>
      <c r="F100" s="62" t="inlineStr">
        <is>
          <t xml:space="preserve">(55)280856 </t>
        </is>
      </c>
      <c r="G100" s="62" t="inlineStr">
        <is>
          <t>PATRICIO CUEVAS</t>
        </is>
      </c>
      <c r="H100" s="67" t="inlineStr">
        <is>
          <t>tesoreriaantofa@coopercarabc.c</t>
        </is>
      </c>
      <c r="I100" s="64" t="n"/>
      <c r="J100" s="62" t="inlineStr">
        <is>
          <t>  </t>
        </is>
      </c>
      <c r="K100" s="62" t="inlineStr">
        <is>
          <t>  </t>
        </is>
      </c>
      <c r="L100" s="62" t="n">
        <v>2</v>
      </c>
      <c r="M100" s="62" t="n">
        <v>0</v>
      </c>
      <c r="N100" s="62" t="inlineStr">
        <is>
          <t>PROPIO</t>
        </is>
      </c>
      <c r="O100" s="64" t="n"/>
      <c r="P100" s="75" t="n">
        <v>0.05</v>
      </c>
      <c r="Q100" s="62" t="inlineStr">
        <is>
          <t>60DIAS</t>
        </is>
      </c>
      <c r="R100" s="62" t="n"/>
      <c r="S100" s="62" t="inlineStr">
        <is>
          <t>GRANDES TIENDAS</t>
        </is>
      </c>
      <c r="T100" s="62" t="inlineStr">
        <is>
          <t>COOPERCARAB</t>
        </is>
      </c>
      <c r="U100" s="67" t="inlineStr">
        <is>
          <t>ANTOFAGASTA</t>
        </is>
      </c>
      <c r="V100" s="67" t="inlineStr">
        <is>
          <t>                                                                                                    </t>
        </is>
      </c>
      <c r="W100" s="65" t="n"/>
      <c r="X100" s="89" t="n">
        <v>367</v>
      </c>
      <c r="Y100" s="66" t="n">
        <v>330</v>
      </c>
      <c r="Z100" s="89">
        <f>SUM(X100-Y100)</f>
        <v/>
      </c>
      <c r="AA100" s="93" t="n">
        <v>0.3746701846965699</v>
      </c>
      <c r="AB100" s="524" t="n">
        <v>8543700</v>
      </c>
      <c r="AC100" s="102" t="n">
        <v>1179.9</v>
      </c>
    </row>
    <row r="101" ht="18" customFormat="1" customHeight="1" s="58">
      <c r="A101" s="67" t="inlineStr">
        <is>
          <t>81.242.500-5</t>
        </is>
      </c>
      <c r="B101" s="67" t="n">
        <v>812425005</v>
      </c>
      <c r="C101" s="61" t="inlineStr">
        <is>
          <t>COOPERCARAB LTDA</t>
        </is>
      </c>
      <c r="D101" s="62" t="inlineStr">
        <is>
          <t xml:space="preserve">CONCEPCION  </t>
        </is>
      </c>
      <c r="E101" s="63" t="inlineStr">
        <is>
          <t>BERNANDO O'HIGGINS 80</t>
        </is>
      </c>
      <c r="F101" s="62" t="inlineStr">
        <is>
          <t xml:space="preserve">(41) 2521576  </t>
        </is>
      </c>
      <c r="G101" s="62" t="inlineStr">
        <is>
          <t>PATRICIO CUEVAS</t>
        </is>
      </c>
      <c r="H101" s="67" t="inlineStr">
        <is>
          <t>comprasmktconcep@coopercarab.c</t>
        </is>
      </c>
      <c r="I101" s="64" t="n"/>
      <c r="J101" s="62" t="inlineStr">
        <is>
          <t>  </t>
        </is>
      </c>
      <c r="K101" s="62" t="inlineStr">
        <is>
          <t>  </t>
        </is>
      </c>
      <c r="L101" s="62" t="n">
        <v>2</v>
      </c>
      <c r="M101" s="62" t="n">
        <v>0</v>
      </c>
      <c r="N101" s="62" t="inlineStr">
        <is>
          <t>PROPIO</t>
        </is>
      </c>
      <c r="O101" s="64" t="n"/>
      <c r="P101" s="75" t="n">
        <v>0.05</v>
      </c>
      <c r="Q101" s="62" t="inlineStr">
        <is>
          <t>60DIAS</t>
        </is>
      </c>
      <c r="R101" s="62" t="n"/>
      <c r="S101" s="62" t="inlineStr">
        <is>
          <t>GRANDES TIENDAS</t>
        </is>
      </c>
      <c r="T101" s="62" t="inlineStr">
        <is>
          <t>COOPERCARAB</t>
        </is>
      </c>
      <c r="U101" s="67" t="inlineStr">
        <is>
          <t>CONCEPCION</t>
        </is>
      </c>
      <c r="V101" s="67" t="inlineStr">
        <is>
          <t>                                                                                                    </t>
        </is>
      </c>
      <c r="W101" s="65" t="n"/>
      <c r="X101" s="89" t="n">
        <v>367</v>
      </c>
      <c r="Y101" s="66" t="n">
        <v>330</v>
      </c>
      <c r="Z101" s="89">
        <f>SUM(X101-Y101)</f>
        <v/>
      </c>
      <c r="AA101" s="93" t="n">
        <v>0.3746701846965699</v>
      </c>
      <c r="AB101" s="524" t="n">
        <v>8543700</v>
      </c>
      <c r="AC101" s="102" t="n">
        <v>1179.9</v>
      </c>
    </row>
    <row r="102" ht="18" customFormat="1" customHeight="1" s="58">
      <c r="A102" s="67" t="inlineStr">
        <is>
          <t>81.242.500-5</t>
        </is>
      </c>
      <c r="B102" s="67" t="n">
        <v>812425005</v>
      </c>
      <c r="C102" s="61" t="inlineStr">
        <is>
          <t>COOPERCARAB LTDA.</t>
        </is>
      </c>
      <c r="D102" s="62" t="inlineStr">
        <is>
          <t>TEMUCO</t>
        </is>
      </c>
      <c r="E102" s="63" t="inlineStr">
        <is>
          <t>VICUÑA MAKENA 435</t>
        </is>
      </c>
      <c r="F102" s="62" t="inlineStr">
        <is>
          <t>45-640200  45-642002</t>
        </is>
      </c>
      <c r="G102" s="62" t="inlineStr">
        <is>
          <t>PATRICIO CUEVAS</t>
        </is>
      </c>
      <c r="H102" s="67" t="inlineStr">
        <is>
          <t xml:space="preserve">gestiontemuco@coopercarab.cl  </t>
        </is>
      </c>
      <c r="I102" s="64" t="n"/>
      <c r="J102" s="62" t="inlineStr">
        <is>
          <t>  </t>
        </is>
      </c>
      <c r="K102" s="62" t="inlineStr">
        <is>
          <t>POP DESPACHADO 11/12</t>
        </is>
      </c>
      <c r="L102" s="62" t="n">
        <v>3</v>
      </c>
      <c r="M102" s="62" t="n">
        <v>0</v>
      </c>
      <c r="N102" s="62" t="n"/>
      <c r="O102" s="64" t="n"/>
      <c r="P102" s="75" t="n">
        <v>0.05</v>
      </c>
      <c r="Q102" s="62" t="inlineStr">
        <is>
          <t>60DIAS</t>
        </is>
      </c>
      <c r="R102" s="62" t="n"/>
      <c r="S102" s="62" t="n"/>
      <c r="T102" s="62" t="n"/>
      <c r="U102" s="67" t="n"/>
      <c r="V102" s="67" t="inlineStr">
        <is>
          <t>                                                                                                    </t>
        </is>
      </c>
      <c r="W102" s="65" t="n"/>
      <c r="X102" s="89" t="n">
        <v>367</v>
      </c>
      <c r="Y102" s="66" t="n">
        <v>330</v>
      </c>
      <c r="Z102" s="89">
        <f>SUM(X102-Y102)</f>
        <v/>
      </c>
      <c r="AA102" s="93" t="n">
        <v>0.3746701846965699</v>
      </c>
      <c r="AB102" s="524" t="n">
        <v>8543700</v>
      </c>
      <c r="AC102" s="102" t="n">
        <v>1179.9</v>
      </c>
    </row>
    <row r="103" ht="18" customFormat="1" customHeight="1" s="58">
      <c r="A103" s="67" t="inlineStr">
        <is>
          <t>81.242.500-5</t>
        </is>
      </c>
      <c r="B103" s="67" t="n">
        <v>812425005</v>
      </c>
      <c r="C103" s="61" t="inlineStr">
        <is>
          <t>COOPERCARAB LTDA.</t>
        </is>
      </c>
      <c r="D103" s="62" t="inlineStr">
        <is>
          <t xml:space="preserve">SANTIAGO </t>
        </is>
      </c>
      <c r="E103" s="63" t="inlineStr">
        <is>
          <t>MAC-IVER 245</t>
        </is>
      </c>
      <c r="F103" s="62" t="inlineStr">
        <is>
          <t>562-33039629 / ANEXO 9629</t>
        </is>
      </c>
      <c r="G103" s="62" t="inlineStr">
        <is>
          <t>RICHARD CUEVAS</t>
        </is>
      </c>
      <c r="H103" s="67" t="inlineStr">
        <is>
          <t>analistafinanzas@coopercarab.c</t>
        </is>
      </c>
      <c r="I103" s="64" t="inlineStr">
        <is>
          <t xml:space="preserve">ETEPANO@COOPERCARAB.CL  </t>
        </is>
      </c>
      <c r="J103" s="62" t="inlineStr">
        <is>
          <t xml:space="preserve">EMILIA TEPANO </t>
        </is>
      </c>
      <c r="K103" s="62" t="inlineStr">
        <is>
          <t>  </t>
        </is>
      </c>
      <c r="L103" s="62" t="n">
        <v>1</v>
      </c>
      <c r="M103" s="62" t="n">
        <v>0</v>
      </c>
      <c r="N103" s="62" t="inlineStr">
        <is>
          <t>PROPIO</t>
        </is>
      </c>
      <c r="O103" s="64" t="n"/>
      <c r="P103" s="75" t="n">
        <v>0.05</v>
      </c>
      <c r="Q103" s="62" t="inlineStr">
        <is>
          <t>60DIAS</t>
        </is>
      </c>
      <c r="R103" s="62" t="n"/>
      <c r="S103" s="62" t="inlineStr">
        <is>
          <t>GRANDES TIENDAS</t>
        </is>
      </c>
      <c r="T103" s="62" t="inlineStr">
        <is>
          <t>COOPERCARAB TIENDAS</t>
        </is>
      </c>
      <c r="U103" s="67" t="inlineStr">
        <is>
          <t>SANTIAGO</t>
        </is>
      </c>
      <c r="V103" s="67" t="n"/>
      <c r="W103" s="65" t="n"/>
      <c r="X103" s="89" t="n">
        <v>367</v>
      </c>
      <c r="Y103" s="66" t="n">
        <v>330</v>
      </c>
      <c r="Z103" s="89">
        <f>SUM(X103-Y103)</f>
        <v/>
      </c>
      <c r="AA103" s="93" t="n">
        <v>0.3746701846965699</v>
      </c>
      <c r="AB103" s="524" t="n">
        <v>8543700</v>
      </c>
      <c r="AC103" s="102" t="n">
        <v>1179.9</v>
      </c>
    </row>
    <row r="104" ht="18" customFormat="1" customHeight="1" s="58">
      <c r="A104" s="67" t="inlineStr">
        <is>
          <t>81.242.500-5</t>
        </is>
      </c>
      <c r="B104" s="67" t="n">
        <v>812425005</v>
      </c>
      <c r="C104" s="61" t="inlineStr">
        <is>
          <t>COOPERCARAB LTDA.(VALPARAISO)</t>
        </is>
      </c>
      <c r="D104" s="62" t="inlineStr">
        <is>
          <t xml:space="preserve">VALPARAISO  </t>
        </is>
      </c>
      <c r="E104" s="63" t="inlineStr">
        <is>
          <t>MONJAS 292</t>
        </is>
      </c>
      <c r="F104" s="62" t="inlineStr">
        <is>
          <t xml:space="preserve">32-2255841 2252033  </t>
        </is>
      </c>
      <c r="G104" s="62" t="inlineStr">
        <is>
          <t>RICHARD CUEVAS</t>
        </is>
      </c>
      <c r="H104" s="67" t="inlineStr">
        <is>
          <t>opervalpo@coopercarab.cl</t>
        </is>
      </c>
      <c r="I104" s="64" t="n"/>
      <c r="J104" s="62" t="inlineStr">
        <is>
          <t>  </t>
        </is>
      </c>
      <c r="K104" s="62" t="inlineStr">
        <is>
          <t>POP DESPACHADO 12/12</t>
        </is>
      </c>
      <c r="L104" s="62" t="n">
        <v>3</v>
      </c>
      <c r="M104" s="62" t="n">
        <v>0</v>
      </c>
      <c r="N104" s="62" t="inlineStr">
        <is>
          <t>PROPIO</t>
        </is>
      </c>
      <c r="O104" s="64" t="n"/>
      <c r="P104" s="75" t="n">
        <v>0.05</v>
      </c>
      <c r="Q104" s="62" t="inlineStr">
        <is>
          <t>60DIAS</t>
        </is>
      </c>
      <c r="R104" s="62" t="n"/>
      <c r="S104" s="62" t="inlineStr">
        <is>
          <t>GRANDES TIENDAS</t>
        </is>
      </c>
      <c r="T104" s="62" t="inlineStr">
        <is>
          <t>COOPERCARAB TIENDAS</t>
        </is>
      </c>
      <c r="U104" s="67" t="inlineStr">
        <is>
          <t>VALPARAISO</t>
        </is>
      </c>
      <c r="V104" s="67" t="n"/>
      <c r="W104" s="65" t="n"/>
      <c r="X104" s="89" t="n">
        <v>367</v>
      </c>
      <c r="Y104" s="66" t="n">
        <v>330</v>
      </c>
      <c r="Z104" s="89">
        <f>SUM(X104-Y104)</f>
        <v/>
      </c>
      <c r="AA104" s="93" t="n">
        <v>0.3746701846965699</v>
      </c>
      <c r="AB104" s="524" t="n">
        <v>8543700</v>
      </c>
      <c r="AC104" s="102" t="n">
        <v>1179.9</v>
      </c>
    </row>
    <row r="105" ht="18" customFormat="1" customHeight="1" s="59">
      <c r="A105" s="67" t="inlineStr">
        <is>
          <t>81.242.500-5</t>
        </is>
      </c>
      <c r="B105" s="67" t="n">
        <v>812425005</v>
      </c>
      <c r="C105" s="61" t="inlineStr">
        <is>
          <t>COOPERCARAB PUERTO MONTT</t>
        </is>
      </c>
      <c r="D105" s="62" t="inlineStr">
        <is>
          <t>PUERTO MONTT</t>
        </is>
      </c>
      <c r="E105" s="63" t="inlineStr">
        <is>
          <t>URMENETA 778</t>
        </is>
      </c>
      <c r="F105" s="62" t="inlineStr">
        <is>
          <t>  </t>
        </is>
      </c>
      <c r="G105" s="62" t="inlineStr">
        <is>
          <t>PATRICIO CUEVAS</t>
        </is>
      </c>
      <c r="H105" s="67" t="inlineStr">
        <is>
          <t>tesoreriapmontt@coopercarab.cl</t>
        </is>
      </c>
      <c r="I105" s="64" t="n"/>
      <c r="J105" s="62" t="inlineStr">
        <is>
          <t>  </t>
        </is>
      </c>
      <c r="K105" s="62" t="inlineStr">
        <is>
          <t>DUEÑA</t>
        </is>
      </c>
      <c r="L105" s="62" t="n">
        <v>2</v>
      </c>
      <c r="M105" s="62" t="n">
        <v>0</v>
      </c>
      <c r="N105" s="62" t="inlineStr">
        <is>
          <t>PROPIO</t>
        </is>
      </c>
      <c r="O105" s="64" t="n"/>
      <c r="P105" s="75" t="n">
        <v>0.05</v>
      </c>
      <c r="Q105" s="62" t="inlineStr">
        <is>
          <t>60DIAS</t>
        </is>
      </c>
      <c r="R105" s="62" t="n"/>
      <c r="S105" s="62" t="inlineStr">
        <is>
          <t>GRANDES TIENDAS</t>
        </is>
      </c>
      <c r="T105" s="62" t="inlineStr">
        <is>
          <t>COOPERCARAB TIENDAS</t>
        </is>
      </c>
      <c r="U105" s="67" t="inlineStr">
        <is>
          <t>PUERTO MONTT</t>
        </is>
      </c>
      <c r="V105" s="67" t="n"/>
      <c r="W105" s="65" t="n"/>
      <c r="X105" s="89" t="n">
        <v>367</v>
      </c>
      <c r="Y105" s="66" t="n">
        <v>330</v>
      </c>
      <c r="Z105" s="89">
        <f>SUM(X105-Y105)</f>
        <v/>
      </c>
      <c r="AA105" s="93" t="n">
        <v>0.3746701846965699</v>
      </c>
      <c r="AB105" s="524" t="n">
        <v>8543700</v>
      </c>
      <c r="AC105" s="102" t="n">
        <v>1179.9</v>
      </c>
    </row>
    <row r="106" ht="18" customFormat="1" customHeight="1" s="58">
      <c r="A106" s="67" t="inlineStr">
        <is>
          <t>82.016.600-0</t>
        </is>
      </c>
      <c r="B106" s="67" t="n">
        <v>820166000</v>
      </c>
      <c r="C106" s="61" t="inlineStr">
        <is>
          <t>HADWEH HERMANOS LTDA</t>
        </is>
      </c>
      <c r="D106" s="62" t="inlineStr">
        <is>
          <t xml:space="preserve">SAN JAVIER  </t>
        </is>
      </c>
      <c r="E106" s="63" t="inlineStr">
        <is>
          <t>ARTURO PRAT 2499</t>
        </is>
      </c>
      <c r="F106" s="62" t="inlineStr">
        <is>
          <t xml:space="preserve">73-2322204  </t>
        </is>
      </c>
      <c r="G106" s="62" t="inlineStr">
        <is>
          <t>RICHARD CUEVAS</t>
        </is>
      </c>
      <c r="H106" s="76" t="inlineStr">
        <is>
          <t>el_pobrediablo@hotmail.com</t>
        </is>
      </c>
      <c r="I106" s="64" t="n"/>
      <c r="J106" s="62" t="inlineStr">
        <is>
          <t>  </t>
        </is>
      </c>
      <c r="K106" s="68" t="n">
        <v>41620</v>
      </c>
      <c r="L106" s="62" t="n">
        <v>3</v>
      </c>
      <c r="M106" s="62" t="n">
        <v>0</v>
      </c>
      <c r="N106" s="62" t="inlineStr">
        <is>
          <t>OLEA</t>
        </is>
      </c>
      <c r="O106" s="64" t="n"/>
      <c r="P106" s="62" t="n"/>
      <c r="Q106" s="62" t="inlineStr">
        <is>
          <t>CREDITO 30 Y 60</t>
        </is>
      </c>
      <c r="R106" s="62" t="n"/>
      <c r="S106" s="62" t="inlineStr">
        <is>
          <t>GRANDES TIENDAS</t>
        </is>
      </c>
      <c r="T106" s="62" t="inlineStr">
        <is>
          <t>EL POBRE DIABLO</t>
        </is>
      </c>
      <c r="U106" s="67" t="inlineStr">
        <is>
          <t>SAN JAVIER</t>
        </is>
      </c>
      <c r="V106" s="67" t="inlineStr">
        <is>
          <t xml:space="preserve">TRANSPORTE OLEA                                                                                     </t>
        </is>
      </c>
      <c r="W106" s="65" t="n"/>
      <c r="X106" s="89" t="n">
        <v>152</v>
      </c>
      <c r="Y106" s="66" t="n">
        <v>133</v>
      </c>
      <c r="Z106" s="89">
        <f>SUM(X106-Y106)</f>
        <v/>
      </c>
      <c r="AA106" s="93" t="n">
        <v>0.8773584905660378</v>
      </c>
      <c r="AB106" s="524" t="n">
        <v>3323670</v>
      </c>
      <c r="AC106" s="102" t="n">
        <v>213.9</v>
      </c>
    </row>
    <row r="107" ht="18" customFormat="1" customHeight="1" s="58">
      <c r="A107" s="67" t="inlineStr">
        <is>
          <t>82.120.700-2</t>
        </is>
      </c>
      <c r="B107" s="67" t="n">
        <v>821207002</v>
      </c>
      <c r="C107" s="61" t="inlineStr">
        <is>
          <t>SOC.COM.NOCERA Y CIA. LTDA.</t>
        </is>
      </c>
      <c r="D107" s="62" t="inlineStr">
        <is>
          <t>PUNTA ARENAS</t>
        </is>
      </c>
      <c r="E107" s="63" t="inlineStr">
        <is>
          <t>BORIES 539</t>
        </is>
      </c>
      <c r="F107" s="62" t="inlineStr">
        <is>
          <t xml:space="preserve">61-223355  </t>
        </is>
      </c>
      <c r="G107" s="62" t="inlineStr">
        <is>
          <t>SERGIO KRAMARENCO</t>
        </is>
      </c>
      <c r="H107" s="67" t="inlineStr">
        <is>
          <t>GNOCERA@NOCERA.CL</t>
        </is>
      </c>
      <c r="I107" s="64" t="n"/>
      <c r="J107" s="62" t="inlineStr">
        <is>
          <t xml:space="preserve">GIOVANNA NOCERA  </t>
        </is>
      </c>
      <c r="K107" s="62" t="inlineStr">
        <is>
          <t>  </t>
        </is>
      </c>
      <c r="L107" s="62" t="n">
        <v>1</v>
      </c>
      <c r="M107" s="62" t="n">
        <v>0</v>
      </c>
      <c r="N107" s="62" t="inlineStr">
        <is>
          <t>CONOSUR</t>
        </is>
      </c>
      <c r="O107" s="64" t="n"/>
      <c r="P107" s="62" t="n"/>
      <c r="Q107" s="62" t="inlineStr">
        <is>
          <t>CONTADO</t>
        </is>
      </c>
      <c r="R107" s="62" t="n"/>
      <c r="S107" s="62" t="inlineStr">
        <is>
          <t>GRANDES TIENDAS</t>
        </is>
      </c>
      <c r="T107" s="62" t="inlineStr">
        <is>
          <t>NOCERA</t>
        </is>
      </c>
      <c r="U107" s="67" t="inlineStr">
        <is>
          <t>PUNTA ARENAS</t>
        </is>
      </c>
      <c r="V107" s="67" t="n"/>
      <c r="W107" s="65" t="n"/>
      <c r="X107" s="89" t="n">
        <v>0</v>
      </c>
      <c r="Y107" s="66" t="n">
        <v>0</v>
      </c>
      <c r="Z107" s="89">
        <f>SUM(X107-Y107)</f>
        <v/>
      </c>
      <c r="AA107" s="93" t="n">
        <v>0</v>
      </c>
      <c r="AB107" s="524" t="n">
        <v>0</v>
      </c>
      <c r="AC107" s="102" t="n">
        <v>0</v>
      </c>
    </row>
    <row r="108" ht="18" customFormat="1" customHeight="1" s="58">
      <c r="A108" s="69" t="inlineStr">
        <is>
          <t>83.382.700-6</t>
        </is>
      </c>
      <c r="B108" s="69" t="n">
        <v>833827006</v>
      </c>
      <c r="C108" s="69" t="inlineStr">
        <is>
          <t>COMERCIAL ECCSA S.A.</t>
        </is>
      </c>
      <c r="D108" s="62" t="inlineStr">
        <is>
          <t>SANTIAGO</t>
        </is>
      </c>
      <c r="E108" s="63" t="n"/>
      <c r="F108" s="63" t="n"/>
      <c r="G108" s="62" t="inlineStr">
        <is>
          <t>RICHARD CUEVAS</t>
        </is>
      </c>
      <c r="H108" s="67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inlineStr">
        <is>
          <t>CREDITO 60 DIAS</t>
        </is>
      </c>
      <c r="R108" s="63" t="n">
        <v>0</v>
      </c>
      <c r="S108" s="63" t="n"/>
      <c r="T108" s="63" t="n"/>
      <c r="U108" s="69" t="n"/>
      <c r="V108" s="69" t="n"/>
      <c r="W108" s="65" t="n"/>
      <c r="X108" s="89" t="n">
        <v>0</v>
      </c>
      <c r="Y108" s="66" t="n">
        <v>0</v>
      </c>
      <c r="Z108" s="89">
        <f>SUM(X108-Y108)</f>
        <v/>
      </c>
      <c r="AA108" s="93" t="n">
        <v>0</v>
      </c>
      <c r="AB108" s="524" t="n">
        <v>0</v>
      </c>
      <c r="AC108" s="102" t="n">
        <v>0</v>
      </c>
    </row>
    <row r="109" ht="18" customFormat="1" customHeight="1" s="58">
      <c r="A109" s="67" t="inlineStr">
        <is>
          <t>83.715.800-1</t>
        </is>
      </c>
      <c r="B109" s="67" t="n">
        <v>837158001</v>
      </c>
      <c r="C109" s="61" t="inlineStr">
        <is>
          <t>SOC.FLORES ALMANDOZ NAIR Y CIA LTDA</t>
        </is>
      </c>
      <c r="D109" s="62" t="inlineStr">
        <is>
          <t xml:space="preserve">VALLENAR </t>
        </is>
      </c>
      <c r="E109" s="63" t="inlineStr">
        <is>
          <t>ARTURO PRAT Nø1370</t>
        </is>
      </c>
      <c r="F109" s="62" t="inlineStr">
        <is>
          <t xml:space="preserve">51-544470  </t>
        </is>
      </c>
      <c r="G109" s="62" t="inlineStr">
        <is>
          <t>HECTOR CAFFIERO</t>
        </is>
      </c>
      <c r="H109" s="67" t="inlineStr">
        <is>
          <t>cvalencia69@gmail.com</t>
        </is>
      </c>
      <c r="I109" s="64" t="n"/>
      <c r="J109" s="62" t="inlineStr">
        <is>
          <t>CRISTIAN VALENCIA</t>
        </is>
      </c>
      <c r="K109" s="62" t="inlineStr">
        <is>
          <t>POP DESPACHADO 12/12</t>
        </is>
      </c>
      <c r="L109" s="62" t="n">
        <v>3</v>
      </c>
      <c r="M109" s="62" t="n">
        <v>0</v>
      </c>
      <c r="N109" s="62" t="inlineStr">
        <is>
          <t>LOS CONQUISTADORES</t>
        </is>
      </c>
      <c r="O109" s="64" t="n"/>
      <c r="P109" s="62" t="n"/>
      <c r="Q109" s="62" t="inlineStr">
        <is>
          <t>CREDITO 30 Y 60</t>
        </is>
      </c>
      <c r="R109" s="62" t="n"/>
      <c r="S109" s="62" t="inlineStr">
        <is>
          <t>GRANDES TIENDAS</t>
        </is>
      </c>
      <c r="T109" s="62" t="inlineStr">
        <is>
          <t>MULTITIENDAS FANYC</t>
        </is>
      </c>
      <c r="U109" s="67">
        <f>D109</f>
        <v/>
      </c>
      <c r="V109" s="67" t="n"/>
      <c r="W109" s="65" t="n"/>
      <c r="X109" s="89" t="n">
        <v>108</v>
      </c>
      <c r="Y109" s="66" t="n">
        <v>91</v>
      </c>
      <c r="Z109" s="89">
        <f>SUM(X109-Y109)</f>
        <v/>
      </c>
      <c r="AA109" s="93" t="n">
        <v>0</v>
      </c>
      <c r="AB109" s="524" t="n">
        <v>2353090</v>
      </c>
      <c r="AC109" s="102" t="n">
        <v>0</v>
      </c>
    </row>
    <row r="110" ht="18" customFormat="1" customHeight="1" s="58">
      <c r="A110" s="67" t="inlineStr">
        <is>
          <t>85.690.700-7</t>
        </is>
      </c>
      <c r="B110" s="67" t="n">
        <v>856907007</v>
      </c>
      <c r="C110" s="61" t="inlineStr">
        <is>
          <t>COMERCIAL GERMANI S.A</t>
        </is>
      </c>
      <c r="D110" s="62" t="inlineStr">
        <is>
          <t xml:space="preserve">LINARES  </t>
        </is>
      </c>
      <c r="E110" s="63" t="inlineStr">
        <is>
          <t>INDEPENDENCIA 157</t>
        </is>
      </c>
      <c r="F110" s="62" t="inlineStr">
        <is>
          <t xml:space="preserve">73-2620000  </t>
        </is>
      </c>
      <c r="G110" s="62" t="inlineStr">
        <is>
          <t>RICHARD CUEVAS</t>
        </is>
      </c>
      <c r="H110" s="77" t="inlineStr">
        <is>
          <t>GERMANILINARES@GERMANI.CL</t>
        </is>
      </c>
      <c r="I110" s="64" t="n"/>
      <c r="J110" s="62" t="inlineStr">
        <is>
          <t xml:space="preserve">GERMAN GONZALEZ  </t>
        </is>
      </c>
      <c r="K110" s="62" t="inlineStr">
        <is>
          <t>DUEÑO</t>
        </is>
      </c>
      <c r="L110" s="62" t="n">
        <v>1</v>
      </c>
      <c r="M110" s="62" t="n">
        <v>0</v>
      </c>
      <c r="N110" s="62" t="inlineStr">
        <is>
          <t>LOGISTEX</t>
        </is>
      </c>
      <c r="O110" s="64" t="n"/>
      <c r="P110" s="75" t="n">
        <v>0.05</v>
      </c>
      <c r="Q110" s="62" t="inlineStr">
        <is>
          <t>CONTADO - 30DIAS</t>
        </is>
      </c>
      <c r="R110" s="62" t="n">
        <v>96762758</v>
      </c>
      <c r="S110" s="62" t="inlineStr">
        <is>
          <t>GRANDES TIENDAS</t>
        </is>
      </c>
      <c r="T110" s="62" t="inlineStr">
        <is>
          <t>GERMANI</t>
        </is>
      </c>
      <c r="U110" s="67" t="inlineStr">
        <is>
          <t>LINARES</t>
        </is>
      </c>
      <c r="V110" s="67" t="n"/>
      <c r="W110" s="65" t="n"/>
      <c r="X110" s="89" t="n">
        <v>1254</v>
      </c>
      <c r="Y110" s="66" t="n">
        <v>1102</v>
      </c>
      <c r="Z110" s="89">
        <f>SUM(X110-Y110)</f>
        <v/>
      </c>
      <c r="AA110" s="93" t="n">
        <v>0.8817777777777778</v>
      </c>
      <c r="AB110" s="524" t="n">
        <v>28166980</v>
      </c>
      <c r="AC110" s="102" t="n">
        <v>1355.85</v>
      </c>
    </row>
    <row r="111" ht="18" customFormat="1" customHeight="1" s="58">
      <c r="A111" s="67" t="inlineStr">
        <is>
          <t>86.933.600-9</t>
        </is>
      </c>
      <c r="B111" s="67" t="n">
        <v>869336009</v>
      </c>
      <c r="C111" s="61" t="inlineStr">
        <is>
          <t>EVITA LTDA.</t>
        </is>
      </c>
      <c r="D111" s="62" t="inlineStr">
        <is>
          <t xml:space="preserve">CONCEPCION  </t>
        </is>
      </c>
      <c r="E111" s="63" t="inlineStr">
        <is>
          <t>COLO COLO 469</t>
        </is>
      </c>
      <c r="F111" s="62" t="n">
        <v>993255890</v>
      </c>
      <c r="G111" s="62" t="inlineStr">
        <is>
          <t>PATRICIO CUEVAS</t>
        </is>
      </c>
      <c r="H111" s="77" t="inlineStr">
        <is>
          <t>PROVEEDOR@EVITA.CL</t>
        </is>
      </c>
      <c r="I111" s="64" t="n"/>
      <c r="J111" s="62" t="inlineStr">
        <is>
          <t xml:space="preserve">EVELYN ALAMO  </t>
        </is>
      </c>
      <c r="K111" s="62" t="inlineStr">
        <is>
          <t>POP DESPACHADO 12/12</t>
        </is>
      </c>
      <c r="L111" s="62" t="n">
        <v>1</v>
      </c>
      <c r="M111" s="62" t="n">
        <v>0</v>
      </c>
      <c r="N111" s="62" t="inlineStr">
        <is>
          <t>ARRIERO LIT CARGO</t>
        </is>
      </c>
      <c r="O111" s="64" t="n"/>
      <c r="P111" s="62" t="n"/>
      <c r="Q111" s="62" t="inlineStr">
        <is>
          <t>CREDITO 30 Y 60</t>
        </is>
      </c>
      <c r="R111" s="62" t="n"/>
      <c r="S111" s="62" t="inlineStr">
        <is>
          <t>GRANDES TIENDAS</t>
        </is>
      </c>
      <c r="T111" s="62" t="inlineStr">
        <is>
          <t>EVITA</t>
        </is>
      </c>
      <c r="U111" s="67" t="inlineStr">
        <is>
          <t>CONCEPCION</t>
        </is>
      </c>
      <c r="V111" s="67" t="inlineStr">
        <is>
          <t xml:space="preserve">CLIENTE CANCELA CON CHEQUE 30 DIAS Y 5% DESCUENTO                                                   </t>
        </is>
      </c>
      <c r="W111" s="65" t="n"/>
      <c r="X111" s="89" t="n">
        <v>50</v>
      </c>
      <c r="Y111" s="66" t="n">
        <v>49</v>
      </c>
      <c r="Z111" s="89">
        <f>SUM(X111-Y111)</f>
        <v/>
      </c>
      <c r="AA111" s="93" t="n">
        <v>0.9215686274509803</v>
      </c>
      <c r="AB111" s="524" t="n">
        <v>1224510</v>
      </c>
      <c r="AC111" s="102" t="n">
        <v>120.75</v>
      </c>
    </row>
    <row r="112" ht="18" customFormat="1" customHeight="1" s="58">
      <c r="A112" s="67" t="inlineStr">
        <is>
          <t>89.258.600-4</t>
        </is>
      </c>
      <c r="B112" s="67" t="n">
        <v>892586004</v>
      </c>
      <c r="C112" s="61" t="inlineStr">
        <is>
          <t>ESTABLECIMIENTOS GERMANI S.A.</t>
        </is>
      </c>
      <c r="D112" s="62" t="inlineStr">
        <is>
          <t xml:space="preserve">TALCA </t>
        </is>
      </c>
      <c r="E112" s="63" t="inlineStr">
        <is>
          <t>1 SUR 1442</t>
        </is>
      </c>
      <c r="F112" s="62" t="inlineStr">
        <is>
          <t xml:space="preserve">71-2229001  </t>
        </is>
      </c>
      <c r="G112" s="62" t="inlineStr">
        <is>
          <t>RICHARD CUEVAS</t>
        </is>
      </c>
      <c r="H112" s="77" t="inlineStr">
        <is>
          <t>EMORAGA@GERMANI.CL</t>
        </is>
      </c>
      <c r="I112" s="64" t="n"/>
      <c r="J112" s="62" t="inlineStr">
        <is>
          <t>FERNANDO GONZALEZ</t>
        </is>
      </c>
      <c r="K112" s="62" t="inlineStr">
        <is>
          <t>DUEÑO</t>
        </is>
      </c>
      <c r="L112" s="62" t="n">
        <v>1</v>
      </c>
      <c r="M112" s="62" t="n">
        <v>0</v>
      </c>
      <c r="N112" s="62" t="inlineStr">
        <is>
          <t>LOGISTEX</t>
        </is>
      </c>
      <c r="O112" s="64" t="n"/>
      <c r="P112" s="75" t="n">
        <v>0.05</v>
      </c>
      <c r="Q112" s="62" t="inlineStr">
        <is>
          <t>CONTADO -30DIAS</t>
        </is>
      </c>
      <c r="R112" s="62" t="n"/>
      <c r="S112" s="62" t="inlineStr">
        <is>
          <t>GRANDES TIENDAS</t>
        </is>
      </c>
      <c r="T112" s="62" t="inlineStr">
        <is>
          <t>GERMANI</t>
        </is>
      </c>
      <c r="U112" s="67" t="inlineStr">
        <is>
          <t>TALCA</t>
        </is>
      </c>
      <c r="V112" s="67" t="inlineStr">
        <is>
          <t xml:space="preserve">BODEGAL SOLICITAR AUTORIZACION DE ENTREGA A EDITH ROJAS VIA EMAIL                                   </t>
        </is>
      </c>
      <c r="W112" s="65" t="n"/>
      <c r="X112" s="89" t="n">
        <v>481</v>
      </c>
      <c r="Y112" s="66" t="n">
        <v>454</v>
      </c>
      <c r="Z112" s="89">
        <f>SUM(X112-Y112)</f>
        <v/>
      </c>
      <c r="AA112" s="93" t="n">
        <v>0.8553921568627451</v>
      </c>
      <c r="AB112" s="524" t="n">
        <v>11679460</v>
      </c>
      <c r="AC112" s="102" t="n">
        <v>493.35</v>
      </c>
    </row>
    <row r="113" ht="18" customFormat="1" customHeight="1" s="58">
      <c r="A113" s="67" t="inlineStr">
        <is>
          <t>9.411.156-4</t>
        </is>
      </c>
      <c r="B113" s="67" t="n">
        <v>94111564</v>
      </c>
      <c r="C113" s="61" t="inlineStr">
        <is>
          <t>ANA MARIA SANCHEZ LUENGO</t>
        </is>
      </c>
      <c r="D113" s="62" t="inlineStr">
        <is>
          <t>PUREN</t>
        </is>
      </c>
      <c r="E113" s="63" t="inlineStr">
        <is>
          <t>IMPERIAL N° 667</t>
        </is>
      </c>
      <c r="F113" s="62" t="n">
        <v>988285720</v>
      </c>
      <c r="G113" s="62" t="inlineStr">
        <is>
          <t>CARLOS CUEVAS</t>
        </is>
      </c>
      <c r="H113" s="67" t="inlineStr">
        <is>
          <t>anamaria.sanchezluengo@gmail.com</t>
        </is>
      </c>
      <c r="I113" s="62" t="n"/>
      <c r="J113" s="70" t="inlineStr">
        <is>
          <t>ANA MARIA SANCHEZ LUENGO</t>
        </is>
      </c>
      <c r="K113" s="70" t="n"/>
      <c r="L113" s="62" t="n">
        <v>4</v>
      </c>
      <c r="M113" s="62" t="n"/>
      <c r="N113" s="62" t="inlineStr">
        <is>
          <t>BUSES JC</t>
        </is>
      </c>
      <c r="O113" s="64" t="n"/>
      <c r="P113" s="62" t="n"/>
      <c r="Q113" s="525" t="inlineStr">
        <is>
          <t>CONTADO 30 Y 60 DIAS</t>
        </is>
      </c>
      <c r="R113" s="525" t="n">
        <v>88285720</v>
      </c>
      <c r="S113" s="525" t="inlineStr">
        <is>
          <t>PAQUETERIA</t>
        </is>
      </c>
      <c r="T113" s="525" t="inlineStr">
        <is>
          <t>PAQUETERIA KEY-RON</t>
        </is>
      </c>
      <c r="U113" s="526" t="inlineStr">
        <is>
          <t>PUREN</t>
        </is>
      </c>
      <c r="V113" s="526" t="n">
        <v>0</v>
      </c>
      <c r="W113" s="65" t="n"/>
      <c r="X113" s="89" t="n">
        <v>0</v>
      </c>
      <c r="Y113" s="66" t="n">
        <v>0</v>
      </c>
      <c r="Z113" s="89">
        <f>SUM(X113-Y113)</f>
        <v/>
      </c>
      <c r="AA113" s="93" t="n">
        <v>0</v>
      </c>
      <c r="AB113" s="524" t="n">
        <v>0</v>
      </c>
      <c r="AC113" s="102" t="n">
        <v>0</v>
      </c>
    </row>
    <row r="114" ht="18" customFormat="1" customHeight="1" s="58">
      <c r="A114" s="67" t="inlineStr">
        <is>
          <t>9.623.442-2</t>
        </is>
      </c>
      <c r="B114" s="67" t="n">
        <v>96234422</v>
      </c>
      <c r="C114" s="61" t="inlineStr">
        <is>
          <t>MIRNA PACHECO</t>
        </is>
      </c>
      <c r="D114" s="62" t="inlineStr">
        <is>
          <t>CABRERO</t>
        </is>
      </c>
      <c r="E114" s="63" t="inlineStr">
        <is>
          <t>RIO CLARO N°249</t>
        </is>
      </c>
      <c r="F114" s="62" t="n">
        <v>94357123</v>
      </c>
      <c r="G114" s="62" t="inlineStr">
        <is>
          <t>PATRICIO CUEVAS</t>
        </is>
      </c>
      <c r="H114" s="77" t="inlineStr">
        <is>
          <t>MIRNA_PACHRAB@HOTMAIL.COM</t>
        </is>
      </c>
      <c r="I114" s="64" t="n"/>
      <c r="J114" s="62" t="n"/>
      <c r="K114" s="62" t="n"/>
      <c r="L114" s="62" t="n">
        <v>1</v>
      </c>
      <c r="M114" s="62" t="n"/>
      <c r="N114" s="62" t="inlineStr">
        <is>
          <t>VILLA PRAT</t>
        </is>
      </c>
      <c r="O114" s="64" t="n"/>
      <c r="P114" s="75" t="n">
        <v>0.05</v>
      </c>
      <c r="Q114" s="62" t="inlineStr">
        <is>
          <t>CONTADO</t>
        </is>
      </c>
      <c r="R114" s="62" t="n"/>
      <c r="S114" s="62" t="n"/>
      <c r="T114" s="62" t="n"/>
      <c r="U114" s="67" t="n"/>
      <c r="V114" s="67" t="n"/>
      <c r="W114" s="65" t="n"/>
      <c r="X114" s="89" t="n">
        <v>228</v>
      </c>
      <c r="Y114" s="66" t="n">
        <v>198</v>
      </c>
      <c r="Z114" s="89">
        <f>SUM(X114-Y114)</f>
        <v/>
      </c>
      <c r="AA114" s="93" t="n">
        <v>0.7768115942028986</v>
      </c>
      <c r="AB114" s="524" t="n">
        <v>5030020</v>
      </c>
      <c r="AC114" s="102" t="n">
        <v>359.95</v>
      </c>
    </row>
    <row r="115" ht="18" customFormat="1" customHeight="1" s="58">
      <c r="A115" s="67" t="inlineStr">
        <is>
          <t>9.811.708-3</t>
        </is>
      </c>
      <c r="B115" s="67" t="n">
        <v>98117083</v>
      </c>
      <c r="C115" s="61" t="inlineStr">
        <is>
          <t>MARIA VICTORIA FAUNDEZ LOPEZ</t>
        </is>
      </c>
      <c r="D115" s="62" t="inlineStr">
        <is>
          <t xml:space="preserve">CHILLAN  </t>
        </is>
      </c>
      <c r="E115" s="63" t="inlineStr">
        <is>
          <t>AV 5 DE ABRIL 640</t>
        </is>
      </c>
      <c r="F115" s="62" t="inlineStr">
        <is>
          <t xml:space="preserve">42-241618  </t>
        </is>
      </c>
      <c r="G115" s="62" t="inlineStr">
        <is>
          <t>PATRICIO CUEVAS</t>
        </is>
      </c>
      <c r="H115" s="76" t="inlineStr">
        <is>
          <t>victoriaf99@live.cl</t>
        </is>
      </c>
      <c r="I115" s="64" t="n"/>
      <c r="J115" s="62" t="inlineStr">
        <is>
          <t>MARIA VICTORIA FAUNDEZ</t>
        </is>
      </c>
      <c r="K115" s="62" t="inlineStr">
        <is>
          <t>DUEÑA</t>
        </is>
      </c>
      <c r="L115" s="62" t="n">
        <v>2</v>
      </c>
      <c r="M115" s="62" t="n">
        <v>0</v>
      </c>
      <c r="N115" s="62" t="inlineStr">
        <is>
          <t>CHEVALIER</t>
        </is>
      </c>
      <c r="O115" s="64" t="n"/>
      <c r="P115" s="62" t="n"/>
      <c r="Q115" s="62" t="inlineStr">
        <is>
          <t>CONTADO</t>
        </is>
      </c>
      <c r="R115" s="62" t="n">
        <v>98277312</v>
      </c>
      <c r="S115" s="62" t="inlineStr">
        <is>
          <t>BOUTIQUE</t>
        </is>
      </c>
      <c r="T115" s="62" t="inlineStr">
        <is>
          <t>FAMA</t>
        </is>
      </c>
      <c r="U115" s="67" t="inlineStr">
        <is>
          <t>CHILLAN</t>
        </is>
      </c>
      <c r="V115" s="67" t="inlineStr">
        <is>
          <t xml:space="preserve">TRANSPORTES CHEVALIER , SIN INFORME COMERCIAL 20/02                                                 </t>
        </is>
      </c>
      <c r="W115" s="65" t="n"/>
      <c r="X115" s="89" t="n">
        <v>0</v>
      </c>
      <c r="Y115" s="66" t="n">
        <v>0</v>
      </c>
      <c r="Z115" s="89">
        <f>SUM(X115-Y115)</f>
        <v/>
      </c>
      <c r="AA115" s="93" t="n">
        <v>0</v>
      </c>
      <c r="AB115" s="524" t="n">
        <v>0</v>
      </c>
      <c r="AC115" s="102" t="n">
        <v>0</v>
      </c>
    </row>
    <row r="116" ht="18" customFormat="1" customHeight="1" s="58">
      <c r="A116" s="67" t="inlineStr">
        <is>
          <t>92.946.000-6</t>
        </is>
      </c>
      <c r="B116" s="67" t="n">
        <v>929460006</v>
      </c>
      <c r="C116" s="61" t="inlineStr">
        <is>
          <t>ESTABLECIMIENTOS COMERCIALES SEIDEMAN</t>
        </is>
      </c>
      <c r="D116" s="62" t="inlineStr">
        <is>
          <t>LA CALERA</t>
        </is>
      </c>
      <c r="E116" s="63" t="inlineStr">
        <is>
          <t>J.J.PEREZ Nø254</t>
        </is>
      </c>
      <c r="F116" s="62" t="n">
        <v>950365017</v>
      </c>
      <c r="G116" s="62" t="inlineStr">
        <is>
          <t>RICHARD CUEVAS</t>
        </is>
      </c>
      <c r="H116" s="67" t="inlineStr">
        <is>
          <t>gerencia@seidemann.cl</t>
        </is>
      </c>
      <c r="I116" s="64" t="n"/>
      <c r="J116" s="62" t="inlineStr">
        <is>
          <t xml:space="preserve">MIRIAM  </t>
        </is>
      </c>
      <c r="K116" s="62" t="inlineStr">
        <is>
          <t>POP DESPACHADO 12/12</t>
        </is>
      </c>
      <c r="L116" s="62" t="n">
        <v>1</v>
      </c>
      <c r="M116" s="62" t="n">
        <v>0</v>
      </c>
      <c r="N116" s="62" t="inlineStr">
        <is>
          <t>PROPIO RETIRAN</t>
        </is>
      </c>
      <c r="O116" s="64" t="n"/>
      <c r="P116" s="75" t="n">
        <v>0.05</v>
      </c>
      <c r="Q116" s="62" t="inlineStr">
        <is>
          <t>30 dias</t>
        </is>
      </c>
      <c r="R116" s="62" t="n"/>
      <c r="S116" s="62" t="inlineStr">
        <is>
          <t>GRANDES TIENDAS</t>
        </is>
      </c>
      <c r="T116" s="62" t="inlineStr">
        <is>
          <t>SEIDEMANN</t>
        </is>
      </c>
      <c r="U116" s="67" t="inlineStr">
        <is>
          <t>LA CALERA</t>
        </is>
      </c>
      <c r="V116" s="67" t="inlineStr">
        <is>
          <t xml:space="preserve">TRANSPORTE PROPIO LLAMAR A ELIZABETH A SEIDEMANN PARA RETIRO                                        </t>
        </is>
      </c>
      <c r="W116" s="65" t="n"/>
      <c r="X116" s="89" t="n">
        <v>640</v>
      </c>
      <c r="Y116" s="66" t="n">
        <v>534</v>
      </c>
      <c r="Z116" s="89">
        <f>SUM(X116-Y116)</f>
        <v/>
      </c>
      <c r="AA116" s="93" t="n">
        <v>0.8802395209580839</v>
      </c>
      <c r="AB116" s="524" t="n">
        <v>13672660</v>
      </c>
      <c r="AC116" s="102" t="n">
        <v>571.55</v>
      </c>
    </row>
    <row r="117" ht="18" customFormat="1" customHeight="1" s="58">
      <c r="A117" s="67" t="inlineStr">
        <is>
          <t>93.224.000-9</t>
        </is>
      </c>
      <c r="B117" s="67" t="n">
        <v>932240009</v>
      </c>
      <c r="C117" s="61" t="inlineStr">
        <is>
          <t>DIMARSA S.A.</t>
        </is>
      </c>
      <c r="D117" s="62" t="inlineStr">
        <is>
          <t>PUERTO MONTT</t>
        </is>
      </c>
      <c r="E117" s="63" t="inlineStr">
        <is>
          <t>CHILLAN 117</t>
        </is>
      </c>
      <c r="F117" s="62" t="n">
        <v>953729221</v>
      </c>
      <c r="G117" s="62" t="inlineStr">
        <is>
          <t>PATRICIO CUEVAS</t>
        </is>
      </c>
      <c r="H117" s="77" t="inlineStr">
        <is>
          <t>ignacio.rivas@dimarsa.cl</t>
        </is>
      </c>
      <c r="I117" s="64" t="inlineStr">
        <is>
          <t>J.AREA6@DIMARSA.CL</t>
        </is>
      </c>
      <c r="J117" s="62" t="inlineStr">
        <is>
          <t>IGNACIO RIVAS</t>
        </is>
      </c>
      <c r="K117" s="62" t="inlineStr">
        <is>
          <t>VENTAS</t>
        </is>
      </c>
      <c r="L117" s="62" t="n">
        <v>4</v>
      </c>
      <c r="M117" s="62" t="n">
        <v>0</v>
      </c>
      <c r="N117" s="62" t="inlineStr">
        <is>
          <t>SANCHEZ</t>
        </is>
      </c>
      <c r="O117" s="64" t="n"/>
      <c r="P117" s="62" t="n"/>
      <c r="Q117" s="62" t="inlineStr">
        <is>
          <t>CREDITO 60 DIAS</t>
        </is>
      </c>
      <c r="R117" s="62" t="n"/>
      <c r="S117" s="62" t="inlineStr">
        <is>
          <t>GRANDES TIENDAS</t>
        </is>
      </c>
      <c r="T117" s="62" t="inlineStr">
        <is>
          <t>DIMARSA</t>
        </is>
      </c>
      <c r="U117" s="67" t="inlineStr">
        <is>
          <t>PUERTO MONTT</t>
        </is>
      </c>
      <c r="V117" s="67" t="inlineStr">
        <is>
          <t xml:space="preserve">TRANSPORTE SANCHEZ                                                                                  </t>
        </is>
      </c>
      <c r="W117" s="65" t="n"/>
      <c r="X117" s="89" t="n">
        <v>1848</v>
      </c>
      <c r="Y117" s="66" t="n">
        <v>1781</v>
      </c>
      <c r="Z117" s="89">
        <f>SUM(X117-Y117)</f>
        <v/>
      </c>
      <c r="AA117" s="93" t="n">
        <v>0</v>
      </c>
      <c r="AB117" s="524" t="n">
        <v>45855190</v>
      </c>
      <c r="AC117" s="102" t="n">
        <v>0</v>
      </c>
    </row>
    <row r="118" ht="18" customFormat="1" customHeight="1" s="58">
      <c r="A118" s="67" t="inlineStr">
        <is>
          <t>96.589.040-8</t>
        </is>
      </c>
      <c r="B118" s="67" t="n">
        <v>965890408</v>
      </c>
      <c r="C118" s="61" t="inlineStr">
        <is>
          <t>DISTRIBUIDORA MULTIHOGAR S.A.</t>
        </is>
      </c>
      <c r="D118" s="62" t="inlineStr">
        <is>
          <t>CURICO</t>
        </is>
      </c>
      <c r="E118" s="63" t="inlineStr">
        <is>
          <t>PEÑA 800</t>
        </is>
      </c>
      <c r="F118" s="62" t="inlineStr">
        <is>
          <t xml:space="preserve">75/204600  </t>
        </is>
      </c>
      <c r="G118" s="62" t="inlineStr">
        <is>
          <t>RICHARD CUEVAS</t>
        </is>
      </c>
      <c r="H118" s="67" t="inlineStr">
        <is>
          <t xml:space="preserve">pinfante@multihogar.cl  </t>
        </is>
      </c>
      <c r="I118" s="64" t="n"/>
      <c r="J118" s="62" t="inlineStr">
        <is>
          <t xml:space="preserve">PATRICIO INFANTE </t>
        </is>
      </c>
      <c r="K118" s="62" t="inlineStr">
        <is>
          <t>POP DESPACHADO 11/12</t>
        </is>
      </c>
      <c r="L118" s="62" t="n">
        <v>1</v>
      </c>
      <c r="M118" s="62" t="n">
        <v>0</v>
      </c>
      <c r="N118" s="62" t="inlineStr">
        <is>
          <t>STORAGE</t>
        </is>
      </c>
      <c r="O118" s="64" t="inlineStr">
        <is>
          <t>792-$16.126.370</t>
        </is>
      </c>
      <c r="P118" s="75" t="n">
        <v>0.05</v>
      </c>
      <c r="Q118" s="62" t="inlineStr">
        <is>
          <t>60DIAS</t>
        </is>
      </c>
      <c r="R118" s="62" t="n"/>
      <c r="S118" s="62" t="inlineStr">
        <is>
          <t>GRANDES TIENDAS</t>
        </is>
      </c>
      <c r="T118" s="62" t="inlineStr">
        <is>
          <t>MULTIHOGAR</t>
        </is>
      </c>
      <c r="U118" s="67" t="inlineStr">
        <is>
          <t>CURICO</t>
        </is>
      </c>
      <c r="V118" s="67" t="n"/>
      <c r="W118" s="65" t="n"/>
      <c r="X118" s="89" t="n">
        <v>0</v>
      </c>
      <c r="Y118" s="66" t="n">
        <v>0</v>
      </c>
      <c r="Z118" s="89">
        <f>SUM(X118-Y118)</f>
        <v/>
      </c>
      <c r="AA118" s="93" t="n">
        <v>0</v>
      </c>
      <c r="AB118" s="524" t="n">
        <v>0</v>
      </c>
      <c r="AC118" s="102" t="n">
        <v>593.4</v>
      </c>
    </row>
    <row r="119" ht="18" customFormat="1" customHeight="1" s="58">
      <c r="A119" s="67" t="inlineStr">
        <is>
          <t>96.732.380-2</t>
        </is>
      </c>
      <c r="B119" s="67" t="n">
        <v>967323802</v>
      </c>
      <c r="C119" s="61" t="inlineStr">
        <is>
          <t>COMERCIAL CASA ALICIA S.A.</t>
        </is>
      </c>
      <c r="D119" s="62" t="inlineStr">
        <is>
          <t>COYHAIQUE</t>
        </is>
      </c>
      <c r="E119" s="63" t="inlineStr">
        <is>
          <t>CONDELL 173</t>
        </is>
      </c>
      <c r="F119" s="62" t="inlineStr">
        <is>
          <t xml:space="preserve">67-232190  </t>
        </is>
      </c>
      <c r="G119" s="62" t="inlineStr">
        <is>
          <t>SERGIO KRAMARENCO</t>
        </is>
      </c>
      <c r="H119" s="67" t="inlineStr">
        <is>
          <t>soledad@casaalicia.cl</t>
        </is>
      </c>
      <c r="I119" s="64" t="n"/>
      <c r="J119" s="62" t="inlineStr">
        <is>
          <t xml:space="preserve">SOLEDAD GONZALEZ </t>
        </is>
      </c>
      <c r="K119" s="68" t="n">
        <v>41619</v>
      </c>
      <c r="L119" s="62" t="n">
        <v>1</v>
      </c>
      <c r="M119" s="62" t="n">
        <v>0</v>
      </c>
      <c r="N119" s="62" t="inlineStr">
        <is>
          <t>FIORDOS</t>
        </is>
      </c>
      <c r="O119" s="64" t="n"/>
      <c r="P119" s="62" t="n"/>
      <c r="Q119" s="62" t="inlineStr">
        <is>
          <t>TRANSF. CONTRA ENTREGA</t>
        </is>
      </c>
      <c r="R119" s="62" t="inlineStr">
        <is>
          <t>7-8259842</t>
        </is>
      </c>
      <c r="S119" s="62" t="inlineStr">
        <is>
          <t>GRANDES TIENDAS</t>
        </is>
      </c>
      <c r="T119" s="62" t="inlineStr">
        <is>
          <t>CASA ALICIA</t>
        </is>
      </c>
      <c r="U119" s="67" t="inlineStr">
        <is>
          <t>COUHAIQUE</t>
        </is>
      </c>
      <c r="V119" s="67" t="n"/>
      <c r="W119" s="65" t="n"/>
      <c r="X119" s="89" t="n">
        <v>0</v>
      </c>
      <c r="Y119" s="66" t="n">
        <v>0</v>
      </c>
      <c r="Z119" s="89">
        <f>SUM(X119-Y119)</f>
        <v/>
      </c>
      <c r="AA119" s="93" t="n">
        <v>0</v>
      </c>
      <c r="AB119" s="524" t="n">
        <v>0</v>
      </c>
      <c r="AC119" s="102" t="n">
        <v>0</v>
      </c>
    </row>
    <row r="120" ht="18" customFormat="1" customHeight="1" s="58">
      <c r="A120" s="67" t="inlineStr">
        <is>
          <t>96.866.770-K</t>
        </is>
      </c>
      <c r="B120" s="67" t="inlineStr">
        <is>
          <t>96866770K</t>
        </is>
      </c>
      <c r="C120" s="61" t="inlineStr">
        <is>
          <t xml:space="preserve">EMILIO HANANIAS E HIJO  </t>
        </is>
      </c>
      <c r="D120" s="62" t="inlineStr">
        <is>
          <t>TALCAHUANO</t>
        </is>
      </c>
      <c r="E120" s="61" t="inlineStr">
        <is>
          <t>COLON Nø484</t>
        </is>
      </c>
      <c r="F120" s="62" t="inlineStr">
        <is>
          <t xml:space="preserve">41-791790  </t>
        </is>
      </c>
      <c r="G120" s="62" t="inlineStr">
        <is>
          <t>PATRICIO CUEVAS</t>
        </is>
      </c>
      <c r="H120" s="67" t="inlineStr">
        <is>
          <t>MUNDOHOGARTHNO@GMAIL.COM</t>
        </is>
      </c>
      <c r="I120" s="62" t="n"/>
      <c r="J120" s="70" t="n"/>
      <c r="K120" s="70" t="n"/>
      <c r="L120" s="62" t="n"/>
      <c r="M120" s="62" t="n"/>
      <c r="N120" s="62" t="n"/>
      <c r="O120" s="64" t="n"/>
      <c r="P120" s="62" t="n"/>
      <c r="Q120" s="525" t="inlineStr">
        <is>
          <t>CREDITO 30 Y 60</t>
        </is>
      </c>
      <c r="R120" s="525" t="n"/>
      <c r="S120" s="525" t="n"/>
      <c r="T120" s="525" t="n"/>
      <c r="U120" s="526" t="n"/>
      <c r="V120" s="526" t="n"/>
      <c r="W120" s="65" t="n"/>
      <c r="X120" s="89" t="n">
        <v>72</v>
      </c>
      <c r="Y120" s="66" t="n">
        <v>51</v>
      </c>
      <c r="Z120" s="89">
        <f>SUM(X120-Y120)</f>
        <v/>
      </c>
      <c r="AA120" s="93" t="n">
        <v>0.7083333333333334</v>
      </c>
      <c r="AB120" s="524" t="n">
        <v>1787280</v>
      </c>
      <c r="AC120" s="102" t="n">
        <v>41.4</v>
      </c>
    </row>
    <row r="121" ht="18" customFormat="1" customHeight="1" s="58">
      <c r="A121" s="67" t="inlineStr">
        <is>
          <t>76.651.848-6</t>
        </is>
      </c>
      <c r="B121" s="67" t="n">
        <v>766518486</v>
      </c>
      <c r="C121" s="61" t="inlineStr">
        <is>
          <t>FORCAEL INOSTROZA LTDA.</t>
        </is>
      </c>
      <c r="D121" s="62" t="inlineStr">
        <is>
          <t xml:space="preserve">LOS ANGELES </t>
        </is>
      </c>
      <c r="E121" s="63" t="inlineStr">
        <is>
          <t>VALDIVIA  485  LOCAL  32</t>
        </is>
      </c>
      <c r="F121" s="62" t="n">
        <v>944671383</v>
      </c>
      <c r="G121" s="62" t="inlineStr">
        <is>
          <t>PATRICIO CUEVAS</t>
        </is>
      </c>
      <c r="H121" s="77" t="inlineStr">
        <is>
          <t>francisco.inostroza70@gmail.com</t>
        </is>
      </c>
      <c r="I121" s="64" t="n"/>
      <c r="J121" s="62" t="inlineStr">
        <is>
          <t>FRANCISCO INOSTROZA</t>
        </is>
      </c>
      <c r="K121" s="62" t="inlineStr">
        <is>
          <t>DUEÑO</t>
        </is>
      </c>
      <c r="L121" s="62" t="n">
        <v>3</v>
      </c>
      <c r="M121" s="62" t="n"/>
      <c r="N121" s="62" t="inlineStr">
        <is>
          <t>CHEVALIER</t>
        </is>
      </c>
      <c r="O121" s="64" t="n"/>
      <c r="P121" s="75" t="n">
        <v>0.07000000000000001</v>
      </c>
      <c r="Q121" s="62" t="inlineStr">
        <is>
          <t>CREDITO 30 Y 60</t>
        </is>
      </c>
      <c r="R121" s="62" t="n">
        <v>944671383</v>
      </c>
      <c r="S121" s="62" t="inlineStr">
        <is>
          <t>BOUTIQUE</t>
        </is>
      </c>
      <c r="T121" s="62" t="inlineStr">
        <is>
          <t>ANGELES JEANS</t>
        </is>
      </c>
      <c r="U121" s="67" t="inlineStr">
        <is>
          <t xml:space="preserve">LOS ANGELES </t>
        </is>
      </c>
      <c r="V121" s="67" t="n"/>
      <c r="W121" s="65" t="n"/>
      <c r="X121" s="89" t="n">
        <v>780</v>
      </c>
      <c r="Y121" s="66" t="n">
        <v>704</v>
      </c>
      <c r="Z121" s="89">
        <f>SUM(X121-Y121)</f>
        <v/>
      </c>
      <c r="AA121" s="93" t="n">
        <v>0.928042328042328</v>
      </c>
      <c r="AB121" s="524" t="n">
        <v>17953960</v>
      </c>
      <c r="AC121" s="102" t="n">
        <v>816.4999999999999</v>
      </c>
    </row>
    <row r="122" ht="18" customFormat="1" customHeight="1" s="58">
      <c r="A122" s="85" t="inlineStr">
        <is>
          <t>11.419.592-8</t>
        </is>
      </c>
      <c r="B122" s="85" t="n">
        <v>114195928</v>
      </c>
      <c r="C122" s="527" t="inlineStr">
        <is>
          <t xml:space="preserve">KARINA LISETT GUHISELLINI CABALERI </t>
        </is>
      </c>
      <c r="D122" s="62" t="inlineStr">
        <is>
          <t>LUMACO</t>
        </is>
      </c>
      <c r="E122" s="63" t="inlineStr">
        <is>
          <t>SANTA MARIA 360</t>
        </is>
      </c>
      <c r="F122" s="62" t="inlineStr">
        <is>
          <t xml:space="preserve">45-815131  </t>
        </is>
      </c>
      <c r="G122" s="62" t="inlineStr">
        <is>
          <t>PATRICIO CUEVAS</t>
        </is>
      </c>
      <c r="H122" s="67" t="inlineStr">
        <is>
          <t>supermercadoguisellini@hotmail</t>
        </is>
      </c>
      <c r="I122" s="64" t="n"/>
      <c r="J122" s="62" t="inlineStr">
        <is>
          <t>ALEJANDRO GHISELINI</t>
        </is>
      </c>
      <c r="K122" s="62" t="inlineStr">
        <is>
          <t>  </t>
        </is>
      </c>
      <c r="L122" s="62" t="n">
        <v>2</v>
      </c>
      <c r="M122" s="62" t="n">
        <v>0</v>
      </c>
      <c r="N122" s="62" t="inlineStr">
        <is>
          <t>BUSES JC</t>
        </is>
      </c>
      <c r="O122" s="64" t="n"/>
      <c r="P122" s="62" t="n"/>
      <c r="Q122" s="525" t="inlineStr">
        <is>
          <t>CREDITO 30 Y 60</t>
        </is>
      </c>
      <c r="R122" s="62" t="n"/>
      <c r="S122" s="62" t="inlineStr">
        <is>
          <t>GRANDES TIENDAS</t>
        </is>
      </c>
      <c r="T122" s="62" t="n"/>
      <c r="U122" s="67" t="inlineStr">
        <is>
          <t>LUMACO</t>
        </is>
      </c>
      <c r="V122" s="67" t="inlineStr">
        <is>
          <t>DICOM 4.553.091 27/03/13   PAGARE PROTESTADO POR $ 35.753.077 13/05/2013</t>
        </is>
      </c>
      <c r="W122" s="65" t="n"/>
      <c r="X122" s="89" t="n">
        <v>0</v>
      </c>
      <c r="Y122" s="66" t="n">
        <v>0</v>
      </c>
      <c r="Z122" s="89">
        <f>SUM(X122-Y122)</f>
        <v/>
      </c>
      <c r="AA122" s="93" t="n">
        <v>0</v>
      </c>
      <c r="AB122" s="524" t="n">
        <v>0</v>
      </c>
      <c r="AC122" s="102" t="n">
        <v>0</v>
      </c>
    </row>
    <row r="123" ht="18" customFormat="1" customHeight="1" s="58">
      <c r="A123" s="85" t="inlineStr">
        <is>
          <t>9.997.811-2</t>
        </is>
      </c>
      <c r="B123" s="85" t="n">
        <v>99978112</v>
      </c>
      <c r="C123" s="527" t="inlineStr">
        <is>
          <t>LUZMENIA MALDONADO</t>
        </is>
      </c>
      <c r="D123" s="62" t="inlineStr">
        <is>
          <t>CALBUCO</t>
        </is>
      </c>
      <c r="E123" s="63" t="n"/>
      <c r="F123" s="62" t="n"/>
      <c r="G123" s="62" t="inlineStr">
        <is>
          <t>PATRICIO CUEVAS</t>
        </is>
      </c>
      <c r="H123" s="67" t="n"/>
      <c r="I123" s="64" t="n"/>
      <c r="J123" s="62" t="n"/>
      <c r="K123" s="62" t="n"/>
      <c r="L123" s="62" t="n"/>
      <c r="M123" s="62" t="n"/>
      <c r="N123" s="62" t="n"/>
      <c r="O123" s="64" t="n"/>
      <c r="P123" s="62" t="n"/>
      <c r="Q123" s="525" t="inlineStr">
        <is>
          <t>CREDITO 30 Y 60</t>
        </is>
      </c>
      <c r="R123" s="62" t="n"/>
      <c r="S123" s="62" t="n"/>
      <c r="T123" s="62" t="n"/>
      <c r="U123" s="67" t="n"/>
      <c r="V123" s="67" t="n"/>
      <c r="W123" s="65" t="n"/>
      <c r="X123" s="89" t="n">
        <v>0</v>
      </c>
      <c r="Y123" s="66" t="n">
        <v>0</v>
      </c>
      <c r="Z123" s="89">
        <f>SUM(X123-Y123)</f>
        <v/>
      </c>
      <c r="AA123" s="93" t="n">
        <v>0</v>
      </c>
      <c r="AB123" s="524" t="n">
        <v>0</v>
      </c>
      <c r="AC123" s="102" t="n">
        <v>0</v>
      </c>
    </row>
    <row r="124" ht="18" customFormat="1" customHeight="1" s="58">
      <c r="A124" s="85" t="inlineStr">
        <is>
          <t>77.101.721-5</t>
        </is>
      </c>
      <c r="B124" s="85" t="n">
        <v>771017215</v>
      </c>
      <c r="C124" s="527" t="inlineStr">
        <is>
          <t>COMERCIALIZADORA GRAN AVENTURA SPA</t>
        </is>
      </c>
      <c r="D124" s="62" t="inlineStr">
        <is>
          <t>TEMUCO</t>
        </is>
      </c>
      <c r="E124" s="63" t="inlineStr">
        <is>
          <t>DIEGO PORTALES 854 LOCAL 12</t>
        </is>
      </c>
      <c r="F124" s="62" t="n"/>
      <c r="G124" s="62" t="inlineStr">
        <is>
          <t>PATRICIO CUEVAS</t>
        </is>
      </c>
      <c r="H124" s="67" t="inlineStr">
        <is>
          <t>EPI.MARCO@GMAIL.COM</t>
        </is>
      </c>
      <c r="I124" s="64" t="n"/>
      <c r="J124" s="62" t="n"/>
      <c r="K124" s="62" t="n"/>
      <c r="L124" s="62" t="n">
        <v>3</v>
      </c>
      <c r="M124" s="62" t="n"/>
      <c r="N124" s="62" t="inlineStr">
        <is>
          <t>CHEVALIER</t>
        </is>
      </c>
      <c r="O124" s="64" t="n"/>
      <c r="P124" s="62" t="n"/>
      <c r="Q124" s="525" t="inlineStr">
        <is>
          <t>CONTRAFACTURA</t>
        </is>
      </c>
      <c r="R124" s="62" t="n"/>
      <c r="S124" s="62" t="n"/>
      <c r="T124" s="62" t="n"/>
      <c r="U124" s="67" t="n"/>
      <c r="V124" s="67" t="n"/>
      <c r="W124" s="65" t="n"/>
      <c r="X124" s="89" t="n">
        <v>390</v>
      </c>
      <c r="Y124" s="66" t="n">
        <v>335</v>
      </c>
      <c r="Z124" s="89">
        <f>SUM(X124-Y124)</f>
        <v/>
      </c>
      <c r="AA124" s="93" t="n">
        <v>0.7442922374429224</v>
      </c>
      <c r="AB124" s="524" t="n">
        <v>8643650</v>
      </c>
      <c r="AC124" s="102" t="n">
        <v>415.15</v>
      </c>
    </row>
    <row r="125" ht="18" customFormat="1" customHeight="1" s="58">
      <c r="A125" s="85" t="inlineStr">
        <is>
          <t>4.070.003-K</t>
        </is>
      </c>
      <c r="B125" s="85" t="inlineStr">
        <is>
          <t xml:space="preserve"> 4070003K</t>
        </is>
      </c>
      <c r="C125" s="527" t="inlineStr">
        <is>
          <t xml:space="preserve">ERNESTO GARCIA LERIN  </t>
        </is>
      </c>
      <c r="D125" s="62" t="inlineStr">
        <is>
          <t>PUERTO AYSEN</t>
        </is>
      </c>
      <c r="E125" s="63" t="inlineStr">
        <is>
          <t>SARGENTO ALDEA 575</t>
        </is>
      </c>
      <c r="F125" s="62" t="inlineStr">
        <is>
          <t>67-332681</t>
        </is>
      </c>
      <c r="G125" s="62" t="inlineStr">
        <is>
          <t>SERGIO KRAMARENCO</t>
        </is>
      </c>
      <c r="H125" s="67" t="inlineStr">
        <is>
          <t>casadepiedratienda@hotmail.com</t>
        </is>
      </c>
      <c r="I125" s="64" t="n"/>
      <c r="J125" s="62" t="inlineStr">
        <is>
          <t>MONICA O ERNESTO HIJ</t>
        </is>
      </c>
      <c r="K125" s="62" t="n"/>
      <c r="L125" s="62" t="n">
        <v>3</v>
      </c>
      <c r="M125" s="62" t="n"/>
      <c r="N125" s="62" t="inlineStr">
        <is>
          <t>ATE</t>
        </is>
      </c>
      <c r="O125" s="64" t="n"/>
      <c r="P125" s="62" t="n"/>
      <c r="Q125" s="525" t="inlineStr">
        <is>
          <t>TRANSF. CONTRA ENTREGA</t>
        </is>
      </c>
      <c r="R125" s="62" t="n"/>
      <c r="S125" s="62" t="n"/>
      <c r="T125" s="62" t="n"/>
      <c r="U125" s="67" t="n"/>
      <c r="V125" s="67" t="n"/>
      <c r="W125" s="65" t="n"/>
      <c r="X125" s="89" t="n">
        <v>0</v>
      </c>
      <c r="Y125" s="66" t="n">
        <v>0</v>
      </c>
      <c r="Z125" s="66" t="n">
        <v>0</v>
      </c>
      <c r="AA125" s="93" t="n">
        <v>0</v>
      </c>
      <c r="AB125" s="524" t="n">
        <v>0</v>
      </c>
      <c r="AC125" s="102" t="n">
        <v>0</v>
      </c>
    </row>
    <row r="126" ht="18" customFormat="1" customHeight="1" s="58">
      <c r="A126" s="85" t="inlineStr">
        <is>
          <t>13.411.102-K</t>
        </is>
      </c>
      <c r="B126" s="85" t="inlineStr">
        <is>
          <t>13411102K</t>
        </is>
      </c>
      <c r="C126" s="527" t="inlineStr">
        <is>
          <t>SILVIA DIAZ HARO</t>
        </is>
      </c>
      <c r="D126" s="62" t="inlineStr">
        <is>
          <t>COCHRANNE</t>
        </is>
      </c>
      <c r="E126" s="63" t="inlineStr">
        <is>
          <t>TENIENTE MERINO 499 LOCAL C</t>
        </is>
      </c>
      <c r="F126" s="62" t="inlineStr">
        <is>
          <t>8-1516114</t>
        </is>
      </c>
      <c r="G126" s="62" t="inlineStr">
        <is>
          <t>SERGIO KRAMARENCO</t>
        </is>
      </c>
      <c r="H126" s="67" t="inlineStr">
        <is>
          <t>tienda-angel@hotmail.com</t>
        </is>
      </c>
      <c r="I126" s="64" t="n"/>
      <c r="J126" s="62" t="n"/>
      <c r="K126" s="62" t="inlineStr">
        <is>
          <t>SILVIA DIAZ HARO</t>
        </is>
      </c>
      <c r="L126" s="62" t="n">
        <v>3</v>
      </c>
      <c r="M126" s="62" t="n"/>
      <c r="N126" s="62" t="inlineStr">
        <is>
          <t>ATE</t>
        </is>
      </c>
      <c r="O126" s="64" t="n"/>
      <c r="P126" s="62" t="n"/>
      <c r="Q126" s="525" t="inlineStr">
        <is>
          <t>TRANSF. CONTRA ENTREGA</t>
        </is>
      </c>
      <c r="R126" s="62" t="n"/>
      <c r="S126" s="62" t="n"/>
      <c r="T126" s="62" t="n"/>
      <c r="U126" s="67" t="inlineStr">
        <is>
          <t>CONCHARANE</t>
        </is>
      </c>
      <c r="V126" s="67" t="n"/>
      <c r="W126" s="65" t="n"/>
      <c r="X126" s="89" t="n">
        <v>36</v>
      </c>
      <c r="Y126" s="66" t="n">
        <v>28</v>
      </c>
      <c r="Z126" s="89">
        <f>SUM(X126-Y126)</f>
        <v/>
      </c>
      <c r="AA126" s="93" t="n">
        <v>0.7777777777777778</v>
      </c>
      <c r="AB126" s="524" t="n">
        <v>884640</v>
      </c>
      <c r="AC126" s="102" t="n">
        <v>74.75</v>
      </c>
    </row>
    <row r="127" ht="18" customFormat="1" customHeight="1" s="58">
      <c r="A127" s="85" t="inlineStr">
        <is>
          <t>5.178.314-K</t>
        </is>
      </c>
      <c r="B127" s="85" t="inlineStr">
        <is>
          <t>5178314K</t>
        </is>
      </c>
      <c r="C127" s="527" t="inlineStr">
        <is>
          <t>JUAN ALONQUEO MAZA</t>
        </is>
      </c>
      <c r="D127" s="62" t="inlineStr">
        <is>
          <t>CHILE CHICO</t>
        </is>
      </c>
      <c r="E127" s="63" t="inlineStr">
        <is>
          <t>JOSE MIGUEL CARRERA 316</t>
        </is>
      </c>
      <c r="F127" s="62" t="n">
        <v>672411298</v>
      </c>
      <c r="G127" s="62" t="inlineStr">
        <is>
          <t>SERGIO KRAMARENCO</t>
        </is>
      </c>
      <c r="H127" s="67" t="inlineStr">
        <is>
          <t>roblehuacho09@gmail.com</t>
        </is>
      </c>
      <c r="I127" s="64" t="n"/>
      <c r="J127" s="62" t="inlineStr">
        <is>
          <t>Sr. Juan Alonqueo</t>
        </is>
      </c>
      <c r="K127" s="62" t="n"/>
      <c r="L127" s="62" t="n">
        <v>1</v>
      </c>
      <c r="M127" s="62" t="n"/>
      <c r="N127" s="62" t="inlineStr">
        <is>
          <t>ATE</t>
        </is>
      </c>
      <c r="O127" s="64" t="n"/>
      <c r="P127" s="62" t="n"/>
      <c r="Q127" s="525" t="inlineStr">
        <is>
          <t>TRANSF. CONTRA ENTREGA</t>
        </is>
      </c>
      <c r="R127" s="62" t="n">
        <v>977669861</v>
      </c>
      <c r="S127" s="62" t="n"/>
      <c r="T127" s="62" t="inlineStr">
        <is>
          <t>CASA YALE</t>
        </is>
      </c>
      <c r="U127" s="67" t="inlineStr">
        <is>
          <t>CHILE CHICO</t>
        </is>
      </c>
      <c r="V127" s="67" t="n"/>
      <c r="W127" s="65" t="n"/>
      <c r="X127" s="89" t="n">
        <v>0</v>
      </c>
      <c r="Y127" s="66" t="n">
        <v>0</v>
      </c>
      <c r="Z127" s="66" t="n">
        <v>0</v>
      </c>
      <c r="AA127" s="93" t="n">
        <v>0</v>
      </c>
      <c r="AB127" s="524" t="n">
        <v>0</v>
      </c>
      <c r="AC127" s="102" t="n">
        <v>0</v>
      </c>
    </row>
    <row r="128" ht="18" customFormat="1" customHeight="1" s="58">
      <c r="A128" s="85" t="inlineStr">
        <is>
          <t>8.191. 509-1</t>
        </is>
      </c>
      <c r="B128" s="85" t="inlineStr">
        <is>
          <t>8191 5091</t>
        </is>
      </c>
      <c r="C128" s="527" t="inlineStr">
        <is>
          <t>MONICA OYARSUN</t>
        </is>
      </c>
      <c r="D128" s="62" t="inlineStr">
        <is>
          <t>CHONCHI</t>
        </is>
      </c>
      <c r="E128" s="63" t="inlineStr">
        <is>
          <t>CENTENARIO 145</t>
        </is>
      </c>
      <c r="F128" s="62" t="n">
        <v>652671443</v>
      </c>
      <c r="G128" s="62" t="inlineStr">
        <is>
          <t>SERGIO KRAMARENCO</t>
        </is>
      </c>
      <c r="H128" s="67" t="inlineStr">
        <is>
          <t>oyarzunborquezmonica@hotmail.Com</t>
        </is>
      </c>
      <c r="I128" s="64" t="n"/>
      <c r="J128" s="62" t="n"/>
      <c r="K128" s="62" t="n"/>
      <c r="L128" s="62" t="n">
        <v>3</v>
      </c>
      <c r="M128" s="62" t="n"/>
      <c r="N128" s="62" t="inlineStr">
        <is>
          <t>CRUZ DEL SUR</t>
        </is>
      </c>
      <c r="O128" s="64" t="n"/>
      <c r="P128" s="62" t="n"/>
      <c r="Q128" s="525" t="inlineStr">
        <is>
          <t>TRANSF. CONTRA ENTREGA</t>
        </is>
      </c>
      <c r="R128" s="62" t="n"/>
      <c r="S128" s="62" t="n"/>
      <c r="T128" s="62" t="n"/>
      <c r="U128" s="67" t="n"/>
      <c r="V128" s="67" t="inlineStr">
        <is>
          <t>CLIENTE NO TIENE CAPACIDAD PARA SER MAYORISTA</t>
        </is>
      </c>
      <c r="W128" s="65" t="n"/>
      <c r="X128" s="89" t="n">
        <v>0</v>
      </c>
      <c r="Y128" s="66" t="n">
        <v>0</v>
      </c>
      <c r="Z128" s="66" t="n">
        <v>0</v>
      </c>
      <c r="AA128" s="93" t="n">
        <v>0</v>
      </c>
      <c r="AB128" s="524" t="n">
        <v>0</v>
      </c>
      <c r="AC128" s="102" t="n">
        <v>0</v>
      </c>
    </row>
    <row r="129" ht="18" customFormat="1" customHeight="1" s="58">
      <c r="A129" s="85" t="inlineStr">
        <is>
          <t>16.260.374-4</t>
        </is>
      </c>
      <c r="B129" s="85" t="n">
        <v>162603744</v>
      </c>
      <c r="C129" s="527" t="inlineStr">
        <is>
          <t xml:space="preserve">JETZABEL AGUIRRE ALVAREZ  </t>
        </is>
      </c>
      <c r="D129" s="62" t="inlineStr">
        <is>
          <t>CALAMA</t>
        </is>
      </c>
      <c r="E129" s="63" t="inlineStr">
        <is>
          <t>AV HAYTIQUINA 972 VILLA KAMAS</t>
        </is>
      </c>
      <c r="F129" s="62" t="n">
        <v>953278601</v>
      </c>
      <c r="G129" s="62" t="inlineStr">
        <is>
          <t>HECTOR CAFFIERO</t>
        </is>
      </c>
      <c r="H129" s="67" t="inlineStr">
        <is>
          <t xml:space="preserve">jetzabel.aguirre@gmail.com </t>
        </is>
      </c>
      <c r="I129" s="64" t="n"/>
      <c r="J129" s="62" t="n"/>
      <c r="K129" s="62" t="n"/>
      <c r="L129" s="62" t="n"/>
      <c r="M129" s="62" t="n"/>
      <c r="N129" s="62" t="inlineStr">
        <is>
          <t>TURBUS</t>
        </is>
      </c>
      <c r="O129" s="64" t="n"/>
      <c r="P129" s="62" t="n"/>
      <c r="Q129" s="525" t="inlineStr">
        <is>
          <t>TRANSF. CONTRA ENTREGA</t>
        </is>
      </c>
      <c r="R129" s="62" t="n"/>
      <c r="S129" s="62" t="n"/>
      <c r="T129" s="62" t="n"/>
      <c r="U129" s="67" t="n"/>
      <c r="V129" s="67" t="n"/>
      <c r="W129" s="65" t="n"/>
      <c r="X129" s="89" t="n">
        <v>446</v>
      </c>
      <c r="Y129" s="66" t="n">
        <v>396</v>
      </c>
      <c r="Z129" s="89">
        <f>SUM(X129-Y129)</f>
        <v/>
      </c>
      <c r="AA129" s="93" t="n">
        <v>0.7325581395348837</v>
      </c>
      <c r="AB129" s="524" t="n">
        <v>10290040</v>
      </c>
      <c r="AC129" s="102" t="n">
        <v>468.05</v>
      </c>
    </row>
    <row r="130" ht="18" customFormat="1" customHeight="1" s="58">
      <c r="A130" s="85" t="inlineStr">
        <is>
          <t>17.331.203-2</t>
        </is>
      </c>
      <c r="B130" s="85" t="n">
        <v>173312032</v>
      </c>
      <c r="C130" s="527" t="inlineStr">
        <is>
          <t>CAROLINA GALLARDO CEPEDA</t>
        </is>
      </c>
      <c r="D130" s="62" t="inlineStr">
        <is>
          <t>VALLENAR</t>
        </is>
      </c>
      <c r="E130" s="63" t="inlineStr">
        <is>
          <t>14 DE JULIO 474</t>
        </is>
      </c>
      <c r="F130" s="62" t="n">
        <v>512751119</v>
      </c>
      <c r="G130" s="62" t="inlineStr">
        <is>
          <t>HECTOR CAFFIERO</t>
        </is>
      </c>
      <c r="H130" s="67" t="inlineStr">
        <is>
          <t>CAROLINA.CJGC@GMAIL.COM</t>
        </is>
      </c>
      <c r="I130" s="64" t="n"/>
      <c r="J130" s="62" t="n"/>
      <c r="K130" s="62" t="n"/>
      <c r="L130" s="62" t="n"/>
      <c r="M130" s="62" t="n"/>
      <c r="N130" s="62" t="inlineStr">
        <is>
          <t>ENVIAS EXPRESS</t>
        </is>
      </c>
      <c r="O130" s="64" t="n"/>
      <c r="P130" s="62" t="n"/>
      <c r="Q130" s="525" t="inlineStr">
        <is>
          <t>TRANSF. CONTRA ENTREGA</t>
        </is>
      </c>
      <c r="R130" s="62" t="n"/>
      <c r="S130" s="62" t="n"/>
      <c r="T130" s="62" t="n"/>
      <c r="U130" s="67" t="n"/>
      <c r="V130" s="67" t="n"/>
      <c r="W130" s="65" t="n"/>
      <c r="X130" s="89" t="n">
        <v>282</v>
      </c>
      <c r="Y130" s="66" t="n">
        <v>134</v>
      </c>
      <c r="Z130" s="89">
        <f>SUM(X130-Y130)</f>
        <v/>
      </c>
      <c r="AA130" s="93" t="n">
        <v>0.475177304964539</v>
      </c>
      <c r="AB130" s="524" t="n">
        <v>6962180</v>
      </c>
      <c r="AC130" s="102" t="n">
        <v>162.15</v>
      </c>
    </row>
    <row r="131" ht="18" customFormat="1" customHeight="1" s="58">
      <c r="A131" s="85" t="inlineStr">
        <is>
          <t>77.226.836-K</t>
        </is>
      </c>
      <c r="B131" s="85" t="inlineStr">
        <is>
          <t>77226836K</t>
        </is>
      </c>
      <c r="C131" s="527" t="inlineStr">
        <is>
          <t>CAMILA BOUTIQUE SPA</t>
        </is>
      </c>
      <c r="D131" s="62" t="inlineStr">
        <is>
          <t>LA SERENA</t>
        </is>
      </c>
      <c r="E131" s="63" t="inlineStr">
        <is>
          <t>CARTER Y GALLO 708 ST 22</t>
        </is>
      </c>
      <c r="F131" s="62" t="n">
        <v>958508878</v>
      </c>
      <c r="G131" s="62" t="inlineStr">
        <is>
          <t>HECTOR CAFFIERO</t>
        </is>
      </c>
      <c r="H131" s="67" t="inlineStr">
        <is>
          <t>CAMILA_ANDRETORREJON@HOTMAIL.COM</t>
        </is>
      </c>
      <c r="I131" s="64" t="n"/>
      <c r="J131" s="62" t="inlineStr">
        <is>
          <t>Sra. Camila jaime</t>
        </is>
      </c>
      <c r="K131" s="62" t="n"/>
      <c r="L131" s="62" t="n">
        <v>1</v>
      </c>
      <c r="M131" s="62" t="n"/>
      <c r="N131" s="62" t="inlineStr">
        <is>
          <t>CHILE LINDO</t>
        </is>
      </c>
      <c r="O131" s="64" t="n"/>
      <c r="P131" s="62" t="n"/>
      <c r="Q131" s="525" t="inlineStr">
        <is>
          <t>TRANSF. CONTRA ENTREGA</t>
        </is>
      </c>
      <c r="R131" s="62" t="n"/>
      <c r="S131" s="62" t="inlineStr">
        <is>
          <t>VESTUARIO</t>
        </is>
      </c>
      <c r="T131" s="62" t="inlineStr">
        <is>
          <t>CAMILA BOUTIQUE</t>
        </is>
      </c>
      <c r="U131" s="67" t="n"/>
      <c r="V131" s="67" t="n"/>
      <c r="W131" s="65" t="n"/>
      <c r="X131" s="89" t="n">
        <v>79</v>
      </c>
      <c r="Y131" s="66" t="n">
        <v>72</v>
      </c>
      <c r="Z131" s="89">
        <f>SUM(X131-Y131)</f>
        <v/>
      </c>
      <c r="AA131" s="93" t="n">
        <v>0.6</v>
      </c>
      <c r="AB131" s="524" t="n">
        <v>1828280</v>
      </c>
      <c r="AC131" s="102" t="n">
        <v>125.35</v>
      </c>
    </row>
    <row r="132" ht="18" customFormat="1" customHeight="1" s="58">
      <c r="A132" s="85" t="inlineStr">
        <is>
          <t>16.259.311-0</t>
        </is>
      </c>
      <c r="B132" s="85" t="n">
        <v>162593110</v>
      </c>
      <c r="C132" s="527" t="inlineStr">
        <is>
          <t>KATERIN FRANCHESCA CASANGA SANTANA</t>
        </is>
      </c>
      <c r="D132" s="62" t="inlineStr">
        <is>
          <t>CALAMA</t>
        </is>
      </c>
      <c r="E132" s="63" t="inlineStr">
        <is>
          <t>RAMIREZ 2120 A</t>
        </is>
      </c>
      <c r="F132" s="62" t="n">
        <v>942213276</v>
      </c>
      <c r="G132" s="62" t="inlineStr">
        <is>
          <t>HECTOR CAFFIERO</t>
        </is>
      </c>
      <c r="H132" s="67" t="inlineStr">
        <is>
          <t>boutiquelascala@gmail.com</t>
        </is>
      </c>
      <c r="I132" s="64" t="n"/>
      <c r="J132" s="62" t="n"/>
      <c r="K132" s="62" t="n"/>
      <c r="L132" s="62" t="n"/>
      <c r="M132" s="62" t="n"/>
      <c r="N132" s="62" t="inlineStr">
        <is>
          <t>TURBUS</t>
        </is>
      </c>
      <c r="O132" s="64" t="n"/>
      <c r="P132" s="62" t="n"/>
      <c r="Q132" s="525" t="inlineStr">
        <is>
          <t>TRANSF. CONTRA ENTREGA</t>
        </is>
      </c>
      <c r="R132" s="62" t="n"/>
      <c r="S132" s="62" t="n"/>
      <c r="T132" s="62" t="n"/>
      <c r="U132" s="67" t="n"/>
      <c r="V132" s="67" t="n"/>
      <c r="W132" s="65" t="n"/>
      <c r="X132" s="89" t="n">
        <v>214</v>
      </c>
      <c r="Y132" s="66" t="n">
        <v>125</v>
      </c>
      <c r="Z132" s="89">
        <f>SUM(X132-Y132)</f>
        <v/>
      </c>
      <c r="AA132" s="93" t="n">
        <v>0.2066666666666667</v>
      </c>
      <c r="AB132" s="524" t="n">
        <v>3258750</v>
      </c>
      <c r="AC132" s="102" t="n">
        <v>345</v>
      </c>
    </row>
    <row r="133" ht="18" customFormat="1" customHeight="1" s="58">
      <c r="A133" s="85" t="inlineStr">
        <is>
          <t>6.092.183-0</t>
        </is>
      </c>
      <c r="B133" s="85" t="n">
        <v>60921830</v>
      </c>
      <c r="C133" s="527" t="inlineStr">
        <is>
          <t>NORA BARRAZA MILLA</t>
        </is>
      </c>
      <c r="D133" s="62" t="inlineStr">
        <is>
          <t>DIEGO DE ALMAGRO</t>
        </is>
      </c>
      <c r="E133" s="63" t="inlineStr">
        <is>
          <t>JUAN MARTINEZ 912</t>
        </is>
      </c>
      <c r="F133" s="62" t="inlineStr">
        <is>
          <t>522441225-99789159 Verónica</t>
        </is>
      </c>
      <c r="G133" s="62" t="inlineStr">
        <is>
          <t>HECTOR CAFFIERO</t>
        </is>
      </c>
      <c r="H133" s="67" t="inlineStr">
        <is>
          <t xml:space="preserve">joyas_veronica@hotmail.com </t>
        </is>
      </c>
      <c r="I133" s="64" t="n"/>
      <c r="J133" s="62" t="inlineStr">
        <is>
          <t>VERONICA NARANJO</t>
        </is>
      </c>
      <c r="K133" s="62" t="inlineStr">
        <is>
          <t>ENCARGADA</t>
        </is>
      </c>
      <c r="L133" s="62" t="n"/>
      <c r="M133" s="62" t="n"/>
      <c r="N133" s="62" t="inlineStr">
        <is>
          <t>STARKEN</t>
        </is>
      </c>
      <c r="O133" s="64" t="n"/>
      <c r="P133" s="62" t="n"/>
      <c r="Q133" s="525" t="inlineStr">
        <is>
          <t>TRANSF. CONTRA ENTREGA</t>
        </is>
      </c>
      <c r="R133" s="62" t="n"/>
      <c r="S133" s="62" t="n"/>
      <c r="T133" s="62" t="inlineStr">
        <is>
          <t>NORA BARRAZA</t>
        </is>
      </c>
      <c r="U133" s="67" t="n"/>
      <c r="V133" s="67" t="n"/>
      <c r="W133" s="65" t="n"/>
      <c r="X133" s="89" t="n">
        <v>67</v>
      </c>
      <c r="Y133" s="66" t="n">
        <v>60</v>
      </c>
      <c r="Z133" s="89">
        <f>SUM(X133-Y133)</f>
        <v/>
      </c>
      <c r="AA133" s="93" t="n">
        <v>0.462962962962963</v>
      </c>
      <c r="AB133" s="524" t="n">
        <v>1562400</v>
      </c>
      <c r="AC133" s="102" t="n">
        <v>35.65</v>
      </c>
    </row>
    <row r="134" ht="18" customFormat="1" customHeight="1" s="58">
      <c r="A134" s="85" t="inlineStr">
        <is>
          <t>76775608-9</t>
        </is>
      </c>
      <c r="B134" s="85" t="n">
        <v>767756089</v>
      </c>
      <c r="C134" s="527" t="inlineStr">
        <is>
          <t>VENTAS DE PRENDAS DE VESTIR SALLY LTDA</t>
        </is>
      </c>
      <c r="D134" s="62" t="inlineStr">
        <is>
          <t>LA SERENA</t>
        </is>
      </c>
      <c r="E134" s="63" t="inlineStr">
        <is>
          <t>PRATT 560</t>
        </is>
      </c>
      <c r="F134" s="62" t="inlineStr">
        <is>
          <t>89468572-930567074</t>
        </is>
      </c>
      <c r="G134" s="62" t="inlineStr">
        <is>
          <t>HECTOR CAFFIERO</t>
        </is>
      </c>
      <c r="H134" s="67" t="inlineStr">
        <is>
          <t>sallymodasmujer@hotmail.com</t>
        </is>
      </c>
      <c r="I134" s="64" t="n"/>
      <c r="J134" s="62" t="n"/>
      <c r="K134" s="62" t="n"/>
      <c r="L134" s="62" t="n"/>
      <c r="M134" s="62" t="n"/>
      <c r="N134" s="62" t="inlineStr">
        <is>
          <t>CHILE LINDO</t>
        </is>
      </c>
      <c r="O134" s="64" t="n"/>
      <c r="P134" s="62" t="n"/>
      <c r="Q134" s="525" t="inlineStr">
        <is>
          <t>TRANSF. CONTRA ENTREGA</t>
        </is>
      </c>
      <c r="R134" s="62" t="n"/>
      <c r="S134" s="62" t="n"/>
      <c r="T134" s="62" t="n"/>
      <c r="U134" s="67" t="n"/>
      <c r="V134" s="67" t="n"/>
      <c r="W134" s="65" t="n"/>
      <c r="X134" s="89" t="n">
        <v>293</v>
      </c>
      <c r="Y134" s="66" t="n">
        <v>262</v>
      </c>
      <c r="Z134" s="89">
        <f>SUM(X134-Y134)</f>
        <v/>
      </c>
      <c r="AA134" s="93" t="n">
        <v>0.7613636363636364</v>
      </c>
      <c r="AB134" s="524" t="n">
        <v>6752380</v>
      </c>
      <c r="AC134" s="102" t="n">
        <v>101.2</v>
      </c>
    </row>
    <row r="135" ht="18" customFormat="1" customHeight="1" s="58">
      <c r="A135" s="85" t="inlineStr">
        <is>
          <t>76.560.242-4</t>
        </is>
      </c>
      <c r="B135" s="85" t="n">
        <v>765602424</v>
      </c>
      <c r="C135" s="527" t="inlineStr">
        <is>
          <t>CECILIA ROJO E.I.R.L</t>
        </is>
      </c>
      <c r="D135" s="62" t="inlineStr">
        <is>
          <t>OVALLE</t>
        </is>
      </c>
      <c r="E135" s="63" t="inlineStr">
        <is>
          <t>VICUNA MACKENNA102 GALE VALLE</t>
        </is>
      </c>
      <c r="F135" s="62" t="n">
        <v>981379473</v>
      </c>
      <c r="G135" s="62" t="inlineStr">
        <is>
          <t>HECTOR CAFFIERO</t>
        </is>
      </c>
      <c r="H135" s="67" t="inlineStr">
        <is>
          <t>ceciliarojojimenez@hotmail.com</t>
        </is>
      </c>
      <c r="I135" s="64" t="n"/>
      <c r="J135" s="62" t="inlineStr">
        <is>
          <t>CECILIA ROJO JIMENEZ</t>
        </is>
      </c>
      <c r="K135" s="62" t="inlineStr">
        <is>
          <t>DUEÑA</t>
        </is>
      </c>
      <c r="L135" s="62" t="n"/>
      <c r="M135" s="62" t="n"/>
      <c r="N135" s="62" t="inlineStr">
        <is>
          <t>CHILE LINDO</t>
        </is>
      </c>
      <c r="O135" s="64" t="n"/>
      <c r="P135" s="62" t="n"/>
      <c r="Q135" s="525" t="inlineStr">
        <is>
          <t>TRANSF. CONTRA ENTREGA</t>
        </is>
      </c>
      <c r="R135" s="62" t="n"/>
      <c r="S135" s="62" t="n"/>
      <c r="T135" s="62" t="inlineStr">
        <is>
          <t>GIRASOLES BOUTIQUE</t>
        </is>
      </c>
      <c r="U135" s="67" t="n"/>
      <c r="V135" s="67" t="n"/>
      <c r="W135" s="65" t="n"/>
      <c r="X135" s="89" t="n">
        <v>0</v>
      </c>
      <c r="Y135" s="66" t="n">
        <v>0</v>
      </c>
      <c r="Z135" s="66" t="n">
        <v>0</v>
      </c>
      <c r="AA135" s="93" t="n">
        <v>0</v>
      </c>
      <c r="AB135" s="524" t="n">
        <v>0</v>
      </c>
      <c r="AC135" s="102" t="n">
        <v>0</v>
      </c>
    </row>
    <row r="136" ht="18" customFormat="1" customHeight="1" s="58">
      <c r="A136" s="85" t="inlineStr">
        <is>
          <t>3.297.785-5</t>
        </is>
      </c>
      <c r="B136" s="85" t="n">
        <v>32977855</v>
      </c>
      <c r="C136" s="527" t="inlineStr">
        <is>
          <t>JUAN ALVARADO PEREIRA</t>
        </is>
      </c>
      <c r="D136" s="62" t="inlineStr">
        <is>
          <t>VALLENAR</t>
        </is>
      </c>
      <c r="E136" s="63" t="inlineStr">
        <is>
          <t>BRASIL 681</t>
        </is>
      </c>
      <c r="F136" s="62" t="inlineStr">
        <is>
          <t>51-610755</t>
        </is>
      </c>
      <c r="G136" s="62" t="inlineStr">
        <is>
          <t>HECTOR CAFFIERO</t>
        </is>
      </c>
      <c r="H136" s="67" t="inlineStr">
        <is>
          <t xml:space="preserve">TIENDAJOSSELIN@HOTMAIL.COM </t>
        </is>
      </c>
      <c r="I136" s="64" t="n"/>
      <c r="J136" s="62" t="inlineStr">
        <is>
          <t>JUAN ALVARADO</t>
        </is>
      </c>
      <c r="K136" s="62" t="n"/>
      <c r="L136" s="62" t="n"/>
      <c r="M136" s="62" t="n"/>
      <c r="N136" s="62" t="inlineStr">
        <is>
          <t>EXPRESS</t>
        </is>
      </c>
      <c r="O136" s="64" t="n"/>
      <c r="P136" s="62" t="n"/>
      <c r="Q136" s="525" t="inlineStr">
        <is>
          <t>CREDITO 30 Y 60</t>
        </is>
      </c>
      <c r="R136" s="62" t="n"/>
      <c r="S136" s="62" t="n"/>
      <c r="T136" s="62" t="n"/>
      <c r="U136" s="67" t="inlineStr">
        <is>
          <t>VALLENAR</t>
        </is>
      </c>
      <c r="V136" s="67" t="inlineStr">
        <is>
          <t>NUMERO TELEFONICO EXTRANJERO</t>
        </is>
      </c>
      <c r="W136" s="65" t="n"/>
      <c r="X136" s="89" t="n">
        <v>0</v>
      </c>
      <c r="Y136" s="66" t="n">
        <v>0</v>
      </c>
      <c r="Z136" s="66" t="n">
        <v>0</v>
      </c>
      <c r="AA136" s="93" t="n">
        <v>0</v>
      </c>
      <c r="AB136" s="524" t="n">
        <v>0</v>
      </c>
      <c r="AC136" s="102" t="n">
        <v>0</v>
      </c>
    </row>
    <row r="137" ht="18" customFormat="1" customHeight="1" s="58">
      <c r="A137" s="85" t="inlineStr">
        <is>
          <t>16.549.586-1</t>
        </is>
      </c>
      <c r="B137" s="85" t="n">
        <v>165495861</v>
      </c>
      <c r="C137" s="527" t="inlineStr">
        <is>
          <t>DAFNE VILLALOBOS</t>
        </is>
      </c>
      <c r="D137" s="62" t="inlineStr">
        <is>
          <t>OVALLE</t>
        </is>
      </c>
      <c r="E137" s="63" t="inlineStr">
        <is>
          <t>SITIO 20 LIMARI</t>
        </is>
      </c>
      <c r="F137" s="62" t="n">
        <v>953509920</v>
      </c>
      <c r="G137" s="62" t="inlineStr">
        <is>
          <t>HECTOR CAFFIERO</t>
        </is>
      </c>
      <c r="H137" s="67" t="inlineStr">
        <is>
          <t>DAFNEVILLALOBOS009@HOTMAIL.COM</t>
        </is>
      </c>
      <c r="I137" s="64" t="n"/>
      <c r="J137" s="62" t="n"/>
      <c r="K137" s="62" t="n"/>
      <c r="L137" s="62" t="n"/>
      <c r="M137" s="62" t="n"/>
      <c r="N137" s="62" t="inlineStr">
        <is>
          <t>CHILE LINDO</t>
        </is>
      </c>
      <c r="O137" s="64" t="n"/>
      <c r="P137" s="62" t="n"/>
      <c r="Q137" s="525" t="inlineStr">
        <is>
          <t>TRANSF. CONTRA FACTURA</t>
        </is>
      </c>
      <c r="R137" s="62" t="n"/>
      <c r="S137" s="62" t="n"/>
      <c r="T137" s="62" t="n"/>
      <c r="U137" s="67" t="inlineStr">
        <is>
          <t>OVALLE</t>
        </is>
      </c>
      <c r="V137" s="67" t="n"/>
      <c r="W137" s="65" t="n"/>
      <c r="X137" s="89" t="n">
        <v>0</v>
      </c>
      <c r="Y137" s="66" t="n">
        <v>0</v>
      </c>
      <c r="Z137" s="66" t="n">
        <v>0</v>
      </c>
      <c r="AA137" s="93" t="n">
        <v>0</v>
      </c>
      <c r="AB137" s="524" t="n">
        <v>0</v>
      </c>
      <c r="AC137" s="102" t="n">
        <v>0</v>
      </c>
    </row>
    <row r="138" ht="18" customFormat="1" customHeight="1" s="58">
      <c r="A138" s="85" t="inlineStr">
        <is>
          <t>13.744.036-9</t>
        </is>
      </c>
      <c r="B138" s="85" t="n">
        <v>137440369</v>
      </c>
      <c r="C138" s="527" t="inlineStr">
        <is>
          <t>CARLA ALIAGA</t>
        </is>
      </c>
      <c r="D138" s="62" t="inlineStr">
        <is>
          <t>VALLENAR</t>
        </is>
      </c>
      <c r="E138" s="63" t="inlineStr">
        <is>
          <t>PRAT 1389</t>
        </is>
      </c>
      <c r="F138" s="62" t="n">
        <v>957891348</v>
      </c>
      <c r="G138" s="62" t="inlineStr">
        <is>
          <t>HECTOR CAFFIERO</t>
        </is>
      </c>
      <c r="H138" s="67" t="inlineStr">
        <is>
          <t>ca_aliaga@hotmail.com</t>
        </is>
      </c>
      <c r="I138" s="64" t="n"/>
      <c r="J138" s="62" t="n"/>
      <c r="K138" s="62" t="n"/>
      <c r="L138" s="62" t="n"/>
      <c r="M138" s="62" t="n"/>
      <c r="N138" s="62" t="inlineStr">
        <is>
          <t>EXPRESS</t>
        </is>
      </c>
      <c r="O138" s="64" t="n"/>
      <c r="P138" s="62" t="n"/>
      <c r="Q138" s="525" t="inlineStr">
        <is>
          <t>CREDITO 30 Y 60</t>
        </is>
      </c>
      <c r="R138" s="62" t="n"/>
      <c r="S138" s="62" t="n"/>
      <c r="T138" s="62" t="n"/>
      <c r="U138" s="67" t="inlineStr">
        <is>
          <t>VALLENAR</t>
        </is>
      </c>
      <c r="V138" s="67" t="n"/>
      <c r="W138" s="65" t="n"/>
      <c r="X138" s="89" t="n">
        <v>192</v>
      </c>
      <c r="Y138" s="66" t="n">
        <v>163</v>
      </c>
      <c r="Z138" s="89">
        <f>SUM(X138-Y138)</f>
        <v/>
      </c>
      <c r="AA138" s="93" t="n">
        <v>0.5527777777777778</v>
      </c>
      <c r="AB138" s="524" t="n">
        <v>4191370</v>
      </c>
      <c r="AC138" s="102" t="n">
        <v>276</v>
      </c>
    </row>
    <row r="139" ht="18" customFormat="1" customHeight="1" s="58">
      <c r="A139" s="85" t="inlineStr">
        <is>
          <t>17.625.296-0</t>
        </is>
      </c>
      <c r="B139" s="85" t="n">
        <v>176252960</v>
      </c>
      <c r="C139" s="527" t="inlineStr">
        <is>
          <t>ANGELA FONTANA BUGUEÑO</t>
        </is>
      </c>
      <c r="D139" s="62" t="inlineStr">
        <is>
          <t>LA SERENA</t>
        </is>
      </c>
      <c r="E139" s="63" t="inlineStr">
        <is>
          <t>CARLOS CRUZAT 2952</t>
        </is>
      </c>
      <c r="F139" s="62" t="n">
        <v>975857893</v>
      </c>
      <c r="G139" s="62" t="inlineStr">
        <is>
          <t>HECTOR CAFFIERO</t>
        </is>
      </c>
      <c r="H139" s="67" t="inlineStr">
        <is>
          <t>angelafontana.1990@gmail.com</t>
        </is>
      </c>
      <c r="I139" s="64" t="n"/>
      <c r="J139" s="62" t="inlineStr">
        <is>
          <t>ANGELA FONTANA</t>
        </is>
      </c>
      <c r="K139" s="62" t="n"/>
      <c r="L139" s="62" t="n"/>
      <c r="M139" s="62" t="n"/>
      <c r="N139" s="62" t="inlineStr">
        <is>
          <t>CHILE LINDO</t>
        </is>
      </c>
      <c r="O139" s="64" t="n"/>
      <c r="P139" s="62" t="n"/>
      <c r="Q139" s="525" t="inlineStr">
        <is>
          <t>CONTADO</t>
        </is>
      </c>
      <c r="R139" s="62" t="n"/>
      <c r="S139" s="62" t="n"/>
      <c r="T139" s="62" t="n"/>
      <c r="U139" s="67" t="inlineStr">
        <is>
          <t>LA SERENA</t>
        </is>
      </c>
      <c r="V139" s="67" t="n"/>
      <c r="W139" s="65" t="n"/>
      <c r="X139" s="89" t="n">
        <v>0</v>
      </c>
      <c r="Y139" s="66" t="n">
        <v>0</v>
      </c>
      <c r="Z139" s="66" t="n">
        <v>0</v>
      </c>
      <c r="AA139" s="93" t="n">
        <v>0</v>
      </c>
      <c r="AB139" s="524" t="n">
        <v>0</v>
      </c>
      <c r="AC139" s="102" t="n">
        <v>0</v>
      </c>
    </row>
    <row r="140" ht="18" customFormat="1" customHeight="1" s="58">
      <c r="A140" s="85" t="inlineStr">
        <is>
          <t>18.688.942-8</t>
        </is>
      </c>
      <c r="B140" s="85" t="n">
        <v>186889428</v>
      </c>
      <c r="C140" s="527" t="inlineStr">
        <is>
          <t>JUANA ELIZABETH ARAYA CAMPUSANO</t>
        </is>
      </c>
      <c r="D140" s="62" t="inlineStr">
        <is>
          <t>OVALLE</t>
        </is>
      </c>
      <c r="E140" s="63" t="inlineStr">
        <is>
          <t>PASAJE LOS DOMINICOS 68</t>
        </is>
      </c>
      <c r="F140" s="62" t="n">
        <v>941121845</v>
      </c>
      <c r="G140" s="62" t="inlineStr">
        <is>
          <t>HECTOR CAFFIERO</t>
        </is>
      </c>
      <c r="H140" s="67" t="inlineStr">
        <is>
          <t>juana.arayacampusano@gmail.com</t>
        </is>
      </c>
      <c r="I140" s="64" t="n"/>
      <c r="J140" s="62" t="inlineStr">
        <is>
          <t>JUANA ARAYA CAMPUSANO</t>
        </is>
      </c>
      <c r="K140" s="62" t="inlineStr">
        <is>
          <t>DUEÑA</t>
        </is>
      </c>
      <c r="L140" s="62" t="n"/>
      <c r="M140" s="62" t="n"/>
      <c r="N140" s="62" t="inlineStr">
        <is>
          <t>CHILE LINDO</t>
        </is>
      </c>
      <c r="O140" s="64" t="n"/>
      <c r="P140" s="62" t="n"/>
      <c r="Q140" s="525" t="inlineStr">
        <is>
          <t>CONTADO</t>
        </is>
      </c>
      <c r="R140" s="62" t="n"/>
      <c r="S140" s="62" t="n"/>
      <c r="T140" s="62" t="n"/>
      <c r="U140" s="67" t="inlineStr">
        <is>
          <t>OVALLE</t>
        </is>
      </c>
      <c r="V140" s="67" t="n"/>
      <c r="W140" s="65" t="n"/>
      <c r="X140" s="89" t="n">
        <v>0</v>
      </c>
      <c r="Y140" s="66" t="n">
        <v>0</v>
      </c>
      <c r="Z140" s="66" t="n">
        <v>0</v>
      </c>
      <c r="AA140" s="93" t="n">
        <v>0</v>
      </c>
      <c r="AB140" s="524" t="n">
        <v>0</v>
      </c>
      <c r="AC140" s="102" t="n">
        <v>0</v>
      </c>
    </row>
    <row r="141" ht="18" customFormat="1" customHeight="1" s="58">
      <c r="A141" s="85" t="inlineStr">
        <is>
          <t>77.206.618-K</t>
        </is>
      </c>
      <c r="B141" s="85" t="inlineStr">
        <is>
          <t>77206618K</t>
        </is>
      </c>
      <c r="C141" s="527" t="inlineStr">
        <is>
          <t>VTAS.DE PRENDAS DE VESTIR MARCY DUARTE Z E.I.R.L.</t>
        </is>
      </c>
      <c r="D141" s="62" t="inlineStr">
        <is>
          <t xml:space="preserve">VALLENAR </t>
        </is>
      </c>
      <c r="E141" s="63" t="inlineStr">
        <is>
          <t>ARTURO PRAT 874 LOCAL 5</t>
        </is>
      </c>
      <c r="F141" s="62" t="n">
        <v>56944438018</v>
      </c>
      <c r="G141" s="62" t="inlineStr">
        <is>
          <t>PATRICIO CUEVAS</t>
        </is>
      </c>
      <c r="H141" s="67" t="inlineStr">
        <is>
          <t>marcy.duarte@hotmail.com</t>
        </is>
      </c>
      <c r="I141" s="64" t="n"/>
      <c r="J141" s="62" t="inlineStr">
        <is>
          <t>SRA. MARCY DUARTE ZAMORA</t>
        </is>
      </c>
      <c r="K141" s="62" t="n"/>
      <c r="L141" s="62" t="n">
        <v>1</v>
      </c>
      <c r="M141" s="62" t="n"/>
      <c r="N141" s="62" t="inlineStr">
        <is>
          <t>ENVIAS EXPRESS</t>
        </is>
      </c>
      <c r="O141" s="64" t="n"/>
      <c r="P141" s="62" t="n"/>
      <c r="Q141" s="525" t="inlineStr">
        <is>
          <t>CONTADO</t>
        </is>
      </c>
      <c r="R141" s="62" t="n"/>
      <c r="S141" s="62" t="inlineStr">
        <is>
          <t>TIENDA DE VESTUARIO</t>
        </is>
      </c>
      <c r="T141" s="62" t="inlineStr">
        <is>
          <t>DULCE MODA BOUTIQUE</t>
        </is>
      </c>
      <c r="U141" s="67" t="inlineStr">
        <is>
          <t>VALLENAR</t>
        </is>
      </c>
      <c r="V141" s="67" t="n"/>
      <c r="W141" s="65" t="n"/>
      <c r="X141" s="89" t="n">
        <v>0</v>
      </c>
      <c r="Y141" s="66" t="n">
        <v>0</v>
      </c>
      <c r="Z141" s="66" t="n">
        <v>0</v>
      </c>
      <c r="AA141" s="93" t="n">
        <v>0</v>
      </c>
      <c r="AB141" s="524" t="n">
        <v>0</v>
      </c>
      <c r="AC141" s="102" t="n">
        <v>17.25</v>
      </c>
    </row>
    <row r="142" ht="18" customFormat="1" customHeight="1" s="58">
      <c r="A142" s="85" t="inlineStr">
        <is>
          <t>77.209.039-0</t>
        </is>
      </c>
      <c r="B142" s="85" t="n">
        <v>772090390</v>
      </c>
      <c r="C142" s="527" t="inlineStr">
        <is>
          <t>DUSAN SPA</t>
        </is>
      </c>
      <c r="D142" s="62" t="inlineStr">
        <is>
          <t>CHILLAN</t>
        </is>
      </c>
      <c r="E142" s="63" t="inlineStr">
        <is>
          <t>CALLE 18 DE SEPTIEMBRE 998</t>
        </is>
      </c>
      <c r="F142" s="62" t="n">
        <v>946397780</v>
      </c>
      <c r="G142" s="62" t="inlineStr">
        <is>
          <t>PATRICIO CUEVAS</t>
        </is>
      </c>
      <c r="H142" s="67" t="inlineStr">
        <is>
          <t>TIENDADUSANCHILE@GMAIL.COM</t>
        </is>
      </c>
      <c r="I142" s="64" t="inlineStr">
        <is>
          <t>INSTAGRAM: @tiendadusan.cl</t>
        </is>
      </c>
      <c r="J142" s="62" t="inlineStr">
        <is>
          <t>LEXMI FUENTES LAGOS</t>
        </is>
      </c>
      <c r="K142" s="62" t="inlineStr">
        <is>
          <t>ENCARGADA</t>
        </is>
      </c>
      <c r="L142" s="62" t="n">
        <v>1</v>
      </c>
      <c r="M142" s="62" t="n"/>
      <c r="N142" s="62" t="inlineStr">
        <is>
          <t>CHEVALIER</t>
        </is>
      </c>
      <c r="O142" s="64" t="n"/>
      <c r="P142" s="62" t="n"/>
      <c r="Q142" s="525" t="inlineStr">
        <is>
          <t>60-90 DIAS</t>
        </is>
      </c>
      <c r="R142" s="62" t="n"/>
      <c r="S142" s="62" t="n"/>
      <c r="T142" s="62" t="inlineStr">
        <is>
          <t>DUSAN</t>
        </is>
      </c>
      <c r="U142" s="67" t="n"/>
      <c r="V142" s="67" t="inlineStr">
        <is>
          <t xml:space="preserve"> TIENDA ONLINE</t>
        </is>
      </c>
      <c r="W142" s="65" t="n"/>
      <c r="X142" s="89" t="n">
        <v>445</v>
      </c>
      <c r="Y142" s="66" t="n">
        <v>241</v>
      </c>
      <c r="Z142" s="89">
        <f>SUM(X142-Y142)</f>
        <v/>
      </c>
      <c r="AA142" s="93" t="n">
        <v>0</v>
      </c>
      <c r="AB142" s="524" t="n">
        <v>6172590</v>
      </c>
      <c r="AC142" s="102" t="n">
        <v>136.85</v>
      </c>
    </row>
    <row r="143" ht="18" customFormat="1" customHeight="1" s="58">
      <c r="A143" s="85" t="inlineStr">
        <is>
          <t>77.141.865-1</t>
        </is>
      </c>
      <c r="B143" s="85" t="n">
        <v>771418651</v>
      </c>
      <c r="C143" s="527" t="inlineStr">
        <is>
          <t>COMERCIAL JOHANNA  BOUTIQUE LIMITADA</t>
        </is>
      </c>
      <c r="D143" s="62" t="inlineStr">
        <is>
          <t>PARRAL</t>
        </is>
      </c>
      <c r="E143" s="63" t="inlineStr">
        <is>
          <t>ANIBAL PINTO 715 LOCAL 116</t>
        </is>
      </c>
      <c r="F143" s="62" t="n">
        <v>972771615</v>
      </c>
      <c r="G143" s="62" t="inlineStr">
        <is>
          <t>PATRICIO CUEVAS</t>
        </is>
      </c>
      <c r="H143" s="67" t="inlineStr">
        <is>
          <t>JOHANNALEIVA325@GMAIL.COM</t>
        </is>
      </c>
      <c r="I143" s="64" t="n"/>
      <c r="J143" s="62" t="inlineStr">
        <is>
          <t>JOHANNA LEIVA</t>
        </is>
      </c>
      <c r="K143" s="62" t="n"/>
      <c r="L143" s="62" t="n">
        <v>1</v>
      </c>
      <c r="M143" s="62" t="n"/>
      <c r="N143" s="62" t="inlineStr">
        <is>
          <t>TVP</t>
        </is>
      </c>
      <c r="O143" s="64" t="n"/>
      <c r="P143" s="62" t="n"/>
      <c r="Q143" s="525" t="inlineStr">
        <is>
          <t>CONTADO</t>
        </is>
      </c>
      <c r="R143" s="62" t="n"/>
      <c r="S143" s="62" t="n"/>
      <c r="T143" s="62" t="inlineStr">
        <is>
          <t>JOHANNA BOUTIQUE</t>
        </is>
      </c>
      <c r="U143" s="67" t="n"/>
      <c r="V143" s="67" t="n"/>
      <c r="W143" s="65" t="n"/>
      <c r="X143" s="89" t="n">
        <v>259</v>
      </c>
      <c r="Y143" s="66" t="n">
        <v>137</v>
      </c>
      <c r="Z143" s="89">
        <f>SUM(X143-Y143)</f>
        <v/>
      </c>
      <c r="AA143" s="93" t="n">
        <v>0.3333333333333333</v>
      </c>
      <c r="AB143" s="524" t="n">
        <v>3517630</v>
      </c>
      <c r="AC143" s="102" t="n">
        <v>284.05</v>
      </c>
    </row>
    <row r="144" ht="18" customFormat="1" customHeight="1" s="58">
      <c r="A144" s="85" t="inlineStr">
        <is>
          <t>77.247.714-7</t>
        </is>
      </c>
      <c r="B144" s="85" t="n">
        <v>772477147</v>
      </c>
      <c r="C144" s="527" t="inlineStr">
        <is>
          <t>ANGELES JEANS CONCEPCION SPA</t>
        </is>
      </c>
      <c r="D144" s="62" t="inlineStr">
        <is>
          <t>CONCEPCION</t>
        </is>
      </c>
      <c r="E144" s="63" t="inlineStr">
        <is>
          <t>FREIRE 740 LOCAL 35</t>
        </is>
      </c>
      <c r="F144" s="62" t="n">
        <v>941616891</v>
      </c>
      <c r="G144" s="62" t="inlineStr">
        <is>
          <t>PATRICIO CUEVAS</t>
        </is>
      </c>
      <c r="H144" s="67" t="inlineStr">
        <is>
          <t>FORCAELCAMILA@GMAIL.COM</t>
        </is>
      </c>
      <c r="I144" s="64" t="inlineStr">
        <is>
          <t>www.angelesjeans.cl</t>
        </is>
      </c>
      <c r="J144" s="62" t="inlineStr">
        <is>
          <t>CAMILA FORCAEL RIVAS</t>
        </is>
      </c>
      <c r="K144" s="62" t="inlineStr">
        <is>
          <t>DUEÑA</t>
        </is>
      </c>
      <c r="L144" s="62" t="n">
        <v>1</v>
      </c>
      <c r="M144" s="62" t="n"/>
      <c r="N144" s="62" t="inlineStr">
        <is>
          <t>CHEVALIER</t>
        </is>
      </c>
      <c r="O144" s="64" t="n"/>
      <c r="P144" s="62" t="n">
        <v>0.05</v>
      </c>
      <c r="Q144" s="525" t="inlineStr">
        <is>
          <t>CONTADO</t>
        </is>
      </c>
      <c r="R144" s="62" t="n"/>
      <c r="S144" s="62" t="n"/>
      <c r="T144" s="62" t="inlineStr">
        <is>
          <t>ANGELES JEANS</t>
        </is>
      </c>
      <c r="U144" s="67" t="n"/>
      <c r="V144" s="67" t="n"/>
      <c r="W144" s="65" t="n"/>
      <c r="X144" s="89" t="n">
        <v>0</v>
      </c>
      <c r="Y144" s="66" t="n">
        <v>0</v>
      </c>
      <c r="Z144" s="66" t="n">
        <v>0</v>
      </c>
      <c r="AA144" s="93" t="n">
        <v>0</v>
      </c>
      <c r="AB144" s="524" t="n">
        <v>0</v>
      </c>
      <c r="AC144" s="102" t="n">
        <v>0</v>
      </c>
    </row>
    <row r="145" ht="18" customFormat="1" customHeight="1" s="58">
      <c r="A145" s="85" t="inlineStr">
        <is>
          <t>76.405.849-6</t>
        </is>
      </c>
      <c r="B145" s="85" t="n">
        <v>764058496</v>
      </c>
      <c r="C145" s="527" t="inlineStr">
        <is>
          <t>COMERCIAL LE PETIT BOUTIQUE</t>
        </is>
      </c>
      <c r="D145" s="62" t="inlineStr">
        <is>
          <t>LA CALERA</t>
        </is>
      </c>
      <c r="E145" s="63" t="inlineStr">
        <is>
          <t>ARTURO PEREZ CANTO N° 519</t>
        </is>
      </c>
      <c r="F145" s="62" t="n">
        <v>991615738</v>
      </c>
      <c r="G145" s="62" t="inlineStr">
        <is>
          <t>PATRICIO CUEVAS</t>
        </is>
      </c>
      <c r="H145" s="67" t="inlineStr">
        <is>
          <t>MAGONZAL@GMAIL.COM</t>
        </is>
      </c>
      <c r="I145" s="64" t="n"/>
      <c r="J145" s="62" t="n"/>
      <c r="K145" s="62" t="n"/>
      <c r="L145" s="62" t="n">
        <v>3</v>
      </c>
      <c r="M145" s="62" t="n"/>
      <c r="N145" s="62" t="inlineStr">
        <is>
          <t>PROPIO</t>
        </is>
      </c>
      <c r="O145" s="64" t="n"/>
      <c r="P145" s="62" t="n"/>
      <c r="Q145" s="525" t="inlineStr">
        <is>
          <t>CONTRAFACTURA</t>
        </is>
      </c>
      <c r="R145" s="62" t="n"/>
      <c r="S145" s="62" t="n"/>
      <c r="T145" s="62" t="inlineStr">
        <is>
          <t>LE PETIT</t>
        </is>
      </c>
      <c r="U145" s="67" t="n"/>
      <c r="V145" s="67" t="n"/>
      <c r="W145" s="65" t="n"/>
      <c r="X145" s="89" t="n">
        <v>127</v>
      </c>
      <c r="Y145" s="66" t="n">
        <v>127</v>
      </c>
      <c r="Z145" s="89">
        <f>SUM(X145-Y145)</f>
        <v/>
      </c>
      <c r="AA145" s="93" t="n">
        <v>0.75</v>
      </c>
      <c r="AB145" s="524" t="n">
        <v>3291730</v>
      </c>
      <c r="AC145" s="102" t="n">
        <v>109.25</v>
      </c>
    </row>
    <row r="146" ht="18" customFormat="1" customHeight="1" s="58">
      <c r="A146" s="85" t="inlineStr">
        <is>
          <t>77.186.209-8</t>
        </is>
      </c>
      <c r="B146" s="85" t="n">
        <v>771862098</v>
      </c>
      <c r="C146" s="527" t="inlineStr">
        <is>
          <t>BOUTIQUE CATALINA VELIZ EIRL</t>
        </is>
      </c>
      <c r="D146" s="62" t="inlineStr">
        <is>
          <t>CURICO</t>
        </is>
      </c>
      <c r="E146" s="63" t="inlineStr">
        <is>
          <t>PARQUE ZAPALLAR LAS GRACIAS695</t>
        </is>
      </c>
      <c r="F146" s="62" t="n">
        <v>932295051</v>
      </c>
      <c r="G146" s="62" t="inlineStr">
        <is>
          <t>CARLOS CUEVAS</t>
        </is>
      </c>
      <c r="H146" s="67" t="n"/>
      <c r="I146" s="64" t="n"/>
      <c r="J146" s="62" t="n"/>
      <c r="K146" s="62" t="n"/>
      <c r="L146" s="62" t="n"/>
      <c r="M146" s="62" t="n"/>
      <c r="N146" s="62" t="n"/>
      <c r="O146" s="64" t="n"/>
      <c r="P146" s="62" t="n"/>
      <c r="Q146" s="525" t="inlineStr">
        <is>
          <t>CONTADO</t>
        </is>
      </c>
      <c r="R146" s="62" t="n"/>
      <c r="S146" s="62" t="n"/>
      <c r="T146" s="62" t="n"/>
      <c r="U146" s="67" t="n"/>
      <c r="V146" s="67" t="n"/>
      <c r="W146" s="65" t="n"/>
      <c r="X146" s="89" t="n">
        <v>0</v>
      </c>
      <c r="Y146" s="66" t="n">
        <v>0</v>
      </c>
      <c r="Z146" s="66" t="n">
        <v>0</v>
      </c>
      <c r="AA146" s="93" t="n">
        <v>0</v>
      </c>
      <c r="AB146" s="524" t="n">
        <v>0</v>
      </c>
      <c r="AC146" s="102" t="n">
        <v>0</v>
      </c>
    </row>
    <row r="147" ht="18" customFormat="1" customHeight="1" s="58">
      <c r="A147" s="85" t="inlineStr">
        <is>
          <t>13.095.768-4</t>
        </is>
      </c>
      <c r="B147" s="85" t="n">
        <v>130957684</v>
      </c>
      <c r="C147" s="527" t="inlineStr">
        <is>
          <t>PAOLA FUENTES FLORES</t>
        </is>
      </c>
      <c r="D147" s="62" t="inlineStr">
        <is>
          <t>RANCAGUA</t>
        </is>
      </c>
      <c r="E147" s="63" t="inlineStr">
        <is>
          <t>MONSEÑOR DIEGO DE MEDELLIN1539</t>
        </is>
      </c>
      <c r="F147" s="62" t="n">
        <v>982390866</v>
      </c>
      <c r="G147" s="62" t="inlineStr">
        <is>
          <t>CARLOS CUEVAS</t>
        </is>
      </c>
      <c r="H147" s="67" t="inlineStr">
        <is>
          <t>POLA.F@HOTMAIL.CL</t>
        </is>
      </c>
      <c r="I147" s="64" t="n"/>
      <c r="J147" s="62" t="n"/>
      <c r="K147" s="62" t="n"/>
      <c r="L147" s="62" t="n">
        <v>4</v>
      </c>
      <c r="M147" s="62" t="n"/>
      <c r="N147" s="62" t="inlineStr">
        <is>
          <t>STARKEN</t>
        </is>
      </c>
      <c r="O147" s="64" t="n"/>
      <c r="P147" s="62" t="n"/>
      <c r="Q147" s="525" t="inlineStr">
        <is>
          <t>CREDITO 3O Y 60</t>
        </is>
      </c>
      <c r="R147" s="62" t="n"/>
      <c r="S147" s="62" t="n"/>
      <c r="T147" s="62" t="n"/>
      <c r="U147" s="67" t="n"/>
      <c r="V147" s="67" t="n"/>
      <c r="W147" s="65" t="n"/>
      <c r="X147" s="89" t="n">
        <v>0</v>
      </c>
      <c r="Y147" s="66" t="n">
        <v>0</v>
      </c>
      <c r="Z147" s="66" t="n">
        <v>0</v>
      </c>
      <c r="AA147" s="93" t="n">
        <v>0</v>
      </c>
      <c r="AB147" s="524" t="n">
        <v>0</v>
      </c>
      <c r="AC147" s="102" t="n">
        <v>0</v>
      </c>
    </row>
    <row r="148" ht="18" customFormat="1" customHeight="1" s="58">
      <c r="A148" s="85" t="inlineStr">
        <is>
          <t>14.635.110-7</t>
        </is>
      </c>
      <c r="B148" s="85" t="n">
        <v>146351107</v>
      </c>
      <c r="C148" s="527" t="inlineStr">
        <is>
          <t>CAROLINA MIRANDA</t>
        </is>
      </c>
      <c r="D148" s="62" t="inlineStr">
        <is>
          <t>SANTA CRUZ</t>
        </is>
      </c>
      <c r="E148" s="63" t="inlineStr">
        <is>
          <t>RAFAEL CASANOVA 213 SANTA CRUZ</t>
        </is>
      </c>
      <c r="F148" s="62" t="n">
        <v>933851045</v>
      </c>
      <c r="G148" s="62" t="inlineStr">
        <is>
          <t>CARLOS CUEVAS</t>
        </is>
      </c>
      <c r="H148" s="67" t="inlineStr">
        <is>
          <t>CAROLINAMIRANDA09@HOTMAIL.COM</t>
        </is>
      </c>
      <c r="I148" s="64" t="n"/>
      <c r="J148" s="62" t="inlineStr">
        <is>
          <t>CAROLINA MIRANDA</t>
        </is>
      </c>
      <c r="K148" s="62" t="inlineStr">
        <is>
          <t>DUEÑA</t>
        </is>
      </c>
      <c r="L148" s="62" t="n">
        <v>1</v>
      </c>
      <c r="M148" s="62" t="n"/>
      <c r="N148" s="62" t="inlineStr">
        <is>
          <t>ANDIMAR</t>
        </is>
      </c>
      <c r="O148" s="64" t="n"/>
      <c r="P148" s="62" t="n"/>
      <c r="Q148" s="525" t="inlineStr">
        <is>
          <t>CONTADO</t>
        </is>
      </c>
      <c r="R148" s="62" t="n"/>
      <c r="S148" s="62" t="n"/>
      <c r="T148" s="62" t="n"/>
      <c r="U148" s="67" t="inlineStr">
        <is>
          <t>SANTA CRUZ</t>
        </is>
      </c>
      <c r="V148" s="67" t="n"/>
      <c r="W148" s="65" t="n"/>
      <c r="X148" s="89" t="n">
        <v>304</v>
      </c>
      <c r="Y148" s="66" t="n">
        <v>269</v>
      </c>
      <c r="Z148" s="89">
        <f>SUM(X148-Y148)</f>
        <v/>
      </c>
      <c r="AA148" s="93" t="n">
        <v>0.9897959183673469</v>
      </c>
      <c r="AB148" s="524" t="n">
        <v>6956310</v>
      </c>
      <c r="AC148" s="102" t="n">
        <v>193.2</v>
      </c>
    </row>
    <row r="149" ht="18" customFormat="1" customHeight="1" s="58">
      <c r="A149" s="85" t="inlineStr">
        <is>
          <t>77.125.068-8</t>
        </is>
      </c>
      <c r="B149" s="85" t="n">
        <v>771250688</v>
      </c>
      <c r="C149" s="527" t="inlineStr">
        <is>
          <t>BOUTIQUE DIVAZ</t>
        </is>
      </c>
      <c r="D149" s="62" t="inlineStr">
        <is>
          <t>LA LIGUA</t>
        </is>
      </c>
      <c r="E149" s="63" t="inlineStr">
        <is>
          <t>ESMERALDA  N° 427 LOCAL 45</t>
        </is>
      </c>
      <c r="F149" s="62" t="inlineStr">
        <is>
          <t>ACOMODAR NUMERO</t>
        </is>
      </c>
      <c r="G149" s="62" t="inlineStr">
        <is>
          <t>PATRICIO CUEVAS</t>
        </is>
      </c>
      <c r="H149" s="67" t="inlineStr">
        <is>
          <t>ayanca12@gmail.com</t>
        </is>
      </c>
      <c r="I149" s="64" t="n"/>
      <c r="J149" s="62" t="n"/>
      <c r="K149" s="62" t="n"/>
      <c r="L149" s="62" t="n">
        <v>4</v>
      </c>
      <c r="M149" s="62" t="n"/>
      <c r="N149" s="62" t="inlineStr">
        <is>
          <t>PULMANN</t>
        </is>
      </c>
      <c r="O149" s="64" t="n"/>
      <c r="P149" s="62" t="n"/>
      <c r="Q149" s="525" t="inlineStr">
        <is>
          <t>CREDITO 30 Y 60</t>
        </is>
      </c>
      <c r="R149" s="62" t="n"/>
      <c r="S149" s="62" t="n"/>
      <c r="T149" s="62" t="n"/>
      <c r="U149" s="67" t="n"/>
      <c r="V149" s="67" t="n"/>
      <c r="W149" s="65" t="n"/>
      <c r="X149" s="89" t="n">
        <v>381</v>
      </c>
      <c r="Y149" s="66" t="n">
        <v>259</v>
      </c>
      <c r="Z149" s="89">
        <f>SUM(X149-Y149)</f>
        <v/>
      </c>
      <c r="AA149" s="93" t="n">
        <v>0.6402640264026402</v>
      </c>
      <c r="AB149" s="524" t="n">
        <v>6612410</v>
      </c>
      <c r="AC149" s="102" t="n">
        <v>353.05</v>
      </c>
    </row>
    <row r="150" ht="18" customFormat="1" customHeight="1" s="58">
      <c r="A150" s="85" t="inlineStr">
        <is>
          <t>77.730.780-0</t>
        </is>
      </c>
      <c r="B150" s="85" t="n">
        <v>777307800</v>
      </c>
      <c r="C150" s="527" t="inlineStr">
        <is>
          <t>MANUF E IMPORTADORA TITANIUM LTDA</t>
        </is>
      </c>
      <c r="D150" s="62" t="inlineStr">
        <is>
          <t>SANTIAGO</t>
        </is>
      </c>
      <c r="E150" s="63" t="inlineStr">
        <is>
          <t>AV . PRESIDENTE KENNEDY 5600</t>
        </is>
      </c>
      <c r="F150" s="62" t="n"/>
      <c r="G150" s="62" t="inlineStr">
        <is>
          <t>RICHARD CUEVAS</t>
        </is>
      </c>
      <c r="H150" s="67" t="n"/>
      <c r="I150" s="64" t="n"/>
      <c r="J150" s="62" t="n"/>
      <c r="K150" s="62" t="n"/>
      <c r="L150" s="62" t="n">
        <v>1</v>
      </c>
      <c r="M150" s="62" t="n"/>
      <c r="N150" s="62" t="inlineStr">
        <is>
          <t>PROPIO</t>
        </is>
      </c>
      <c r="O150" s="64" t="n"/>
      <c r="P150" s="62" t="n"/>
      <c r="Q150" s="525" t="inlineStr">
        <is>
          <t>CONTADO</t>
        </is>
      </c>
      <c r="R150" s="62" t="n"/>
      <c r="S150" s="62" t="n"/>
      <c r="T150" s="62" t="n"/>
      <c r="U150" s="67" t="n"/>
      <c r="V150" s="67" t="n"/>
      <c r="W150" s="65" t="n"/>
      <c r="X150" s="89" t="n">
        <v>799</v>
      </c>
      <c r="Y150" s="66" t="n">
        <v>625</v>
      </c>
      <c r="Z150" s="89">
        <f>SUM(X150-Y150)</f>
        <v/>
      </c>
      <c r="AA150" s="93" t="n">
        <v>0</v>
      </c>
      <c r="AB150" s="524" t="n">
        <v>16077750</v>
      </c>
      <c r="AC150" s="102" t="n">
        <v>0</v>
      </c>
    </row>
    <row r="151" ht="18" customFormat="1" customHeight="1" s="58">
      <c r="A151" s="85" t="inlineStr">
        <is>
          <t>81.201.000-K</t>
        </is>
      </c>
      <c r="B151" s="85" t="inlineStr">
        <is>
          <t>81201000K</t>
        </is>
      </c>
      <c r="C151" s="527" t="inlineStr">
        <is>
          <t>CENCOSUD (PARIS-CL)</t>
        </is>
      </c>
      <c r="D151" s="62" t="inlineStr">
        <is>
          <t>SANTIAGO</t>
        </is>
      </c>
      <c r="E151" s="63" t="inlineStr">
        <is>
          <t>AV. KENNEDY 9001 PISO 5</t>
        </is>
      </c>
      <c r="F151" s="62" t="n"/>
      <c r="G151" s="62" t="inlineStr">
        <is>
          <t>RICHARD CUEVAS</t>
        </is>
      </c>
      <c r="H151" s="67" t="n"/>
      <c r="I151" s="64" t="n"/>
      <c r="J151" s="62" t="n"/>
      <c r="K151" s="62" t="n"/>
      <c r="L151" s="62" t="n"/>
      <c r="M151" s="62" t="n"/>
      <c r="N151" s="62" t="n"/>
      <c r="O151" s="64" t="n"/>
      <c r="P151" s="62" t="n"/>
      <c r="Q151" s="525" t="inlineStr">
        <is>
          <t>CONTADO</t>
        </is>
      </c>
      <c r="R151" s="62" t="n"/>
      <c r="S151" s="62" t="n"/>
      <c r="T151" s="62" t="n"/>
      <c r="U151" s="67" t="n"/>
      <c r="V151" s="67" t="n"/>
      <c r="W151" s="65" t="n"/>
      <c r="X151" s="89" t="n">
        <v>0</v>
      </c>
      <c r="Y151" s="66" t="n">
        <v>0</v>
      </c>
      <c r="Z151" s="66" t="n">
        <v>0</v>
      </c>
      <c r="AA151" s="93" t="n">
        <v>0</v>
      </c>
      <c r="AB151" s="524" t="n">
        <v>0</v>
      </c>
      <c r="AC151" s="102" t="n">
        <v>0</v>
      </c>
    </row>
    <row r="152" ht="18" customFormat="1" customHeight="1" s="58">
      <c r="A152" s="85" t="inlineStr">
        <is>
          <t>76.029.365-2</t>
        </is>
      </c>
      <c r="B152" s="85" t="n">
        <v>760293652</v>
      </c>
      <c r="C152" s="527" t="inlineStr">
        <is>
          <t>COMPRA Y VENTA DE JEANS Y ACCESORIOS DIVAS LTDA</t>
        </is>
      </c>
      <c r="D152" s="62" t="inlineStr">
        <is>
          <t>CURICO</t>
        </is>
      </c>
      <c r="E152" s="63" t="inlineStr">
        <is>
          <t>YUNGAY 746</t>
        </is>
      </c>
      <c r="F152" s="62" t="n">
        <v>956182397</v>
      </c>
      <c r="G152" s="62" t="inlineStr">
        <is>
          <t>RICHARD CUEVAS</t>
        </is>
      </c>
      <c r="H152" s="67" t="inlineStr">
        <is>
          <t>SANDRYANTONIETA@GAMIL.COM</t>
        </is>
      </c>
      <c r="I152" s="64" t="n"/>
      <c r="J152" s="62" t="n"/>
      <c r="K152" s="62" t="n"/>
      <c r="L152" s="62" t="n">
        <v>3</v>
      </c>
      <c r="M152" s="62" t="n"/>
      <c r="N152" s="62" t="inlineStr">
        <is>
          <t>TURBUS</t>
        </is>
      </c>
      <c r="O152" s="64" t="n"/>
      <c r="P152" s="62" t="n"/>
      <c r="Q152" s="525" t="inlineStr">
        <is>
          <t>CONTADO</t>
        </is>
      </c>
      <c r="R152" s="62" t="n"/>
      <c r="S152" s="62" t="n"/>
      <c r="T152" s="62" t="inlineStr">
        <is>
          <t>DIVAS</t>
        </is>
      </c>
      <c r="U152" s="67" t="n"/>
      <c r="V152" s="67" t="n"/>
      <c r="W152" s="65" t="n"/>
      <c r="X152" s="89" t="n">
        <v>0</v>
      </c>
      <c r="Y152" s="66" t="n">
        <v>0</v>
      </c>
      <c r="Z152" s="66" t="n">
        <v>0</v>
      </c>
      <c r="AA152" s="93" t="n">
        <v>0</v>
      </c>
      <c r="AB152" s="524" t="n">
        <v>0</v>
      </c>
      <c r="AC152" s="102" t="n">
        <v>0</v>
      </c>
    </row>
    <row r="153" ht="18" customFormat="1" customHeight="1" s="58">
      <c r="A153" s="85" t="inlineStr">
        <is>
          <t>10.561.305-9</t>
        </is>
      </c>
      <c r="B153" s="85" t="n">
        <v>105613059</v>
      </c>
      <c r="C153" s="527" t="inlineStr">
        <is>
          <t>MARISOL DURAN NAVARRO</t>
        </is>
      </c>
      <c r="D153" s="62" t="inlineStr">
        <is>
          <t>MELIPILLA</t>
        </is>
      </c>
      <c r="E153" s="63" t="inlineStr">
        <is>
          <t>SERRANO 533-A</t>
        </is>
      </c>
      <c r="F153" s="62" t="n">
        <v>994676911</v>
      </c>
      <c r="G153" s="62" t="inlineStr">
        <is>
          <t>CARLOS CUEVAS</t>
        </is>
      </c>
      <c r="H153" s="67" t="inlineStr">
        <is>
          <t>MARISOL_DURAN_N@HOTMAIL.COM</t>
        </is>
      </c>
      <c r="I153" s="64" t="n"/>
      <c r="J153" s="62" t="n"/>
      <c r="K153" s="62" t="n"/>
      <c r="L153" s="62" t="n">
        <v>1</v>
      </c>
      <c r="M153" s="62" t="n"/>
      <c r="N153" s="62" t="inlineStr">
        <is>
          <t>LA GAVIOTA</t>
        </is>
      </c>
      <c r="O153" s="64" t="n"/>
      <c r="P153" s="75" t="n">
        <v>0.05</v>
      </c>
      <c r="Q153" s="525" t="inlineStr">
        <is>
          <t>CONTADO</t>
        </is>
      </c>
      <c r="R153" s="62" t="n"/>
      <c r="S153" s="62" t="n"/>
      <c r="T153" s="62" t="n"/>
      <c r="U153" s="67" t="n"/>
      <c r="V153" s="67" t="n"/>
      <c r="W153" s="65" t="n"/>
      <c r="X153" s="89" t="n">
        <v>42</v>
      </c>
      <c r="Y153" s="66" t="n">
        <v>41</v>
      </c>
      <c r="Z153" s="89">
        <f>SUM(X153-Y153)</f>
        <v/>
      </c>
      <c r="AA153" s="93" t="n">
        <v>0</v>
      </c>
      <c r="AB153" s="524" t="n">
        <v>1086590</v>
      </c>
      <c r="AC153" s="102" t="n">
        <v>35.65</v>
      </c>
    </row>
    <row r="154" ht="18" customFormat="1" customHeight="1" s="58">
      <c r="A154" s="85" t="inlineStr">
        <is>
          <t>76.899.437-4</t>
        </is>
      </c>
      <c r="B154" s="85" t="n">
        <v>768994374</v>
      </c>
      <c r="C154" s="527" t="inlineStr">
        <is>
          <t>COMERCIAL CALBUMAR LIMITADA</t>
        </is>
      </c>
      <c r="D154" s="62" t="inlineStr">
        <is>
          <t>CALBUCO</t>
        </is>
      </c>
      <c r="E154" s="63" t="inlineStr">
        <is>
          <t>FEDERICO ERRAZURIZ 221</t>
        </is>
      </c>
      <c r="F154" s="62" t="n">
        <v>953729221</v>
      </c>
      <c r="G154" s="62" t="inlineStr">
        <is>
          <t>PATRICIO CUEVAS</t>
        </is>
      </c>
      <c r="H154" s="67" t="inlineStr">
        <is>
          <t>IGNACIO.RIVAS@DIMARSA.CL</t>
        </is>
      </c>
      <c r="I154" s="64" t="n"/>
      <c r="J154" s="62" t="n"/>
      <c r="K154" s="62" t="n"/>
      <c r="L154" s="62" t="n">
        <v>2</v>
      </c>
      <c r="M154" s="62" t="n"/>
      <c r="N154" s="62" t="inlineStr">
        <is>
          <t>SANCHEZ</t>
        </is>
      </c>
      <c r="O154" s="64" t="n"/>
      <c r="P154" s="62" t="n"/>
      <c r="Q154" s="525" t="inlineStr">
        <is>
          <t>CREDITO 60 DIAS</t>
        </is>
      </c>
      <c r="R154" s="62" t="n"/>
      <c r="S154" s="62" t="n"/>
      <c r="T154" s="62" t="inlineStr">
        <is>
          <t>DIMARSA</t>
        </is>
      </c>
      <c r="U154" s="67" t="inlineStr">
        <is>
          <t>CALBUCO</t>
        </is>
      </c>
      <c r="V154" s="67" t="n"/>
      <c r="W154" s="65" t="n"/>
      <c r="X154" s="89" t="n">
        <v>182</v>
      </c>
      <c r="Y154" s="66" t="n">
        <v>178</v>
      </c>
      <c r="Z154" s="89">
        <f>SUM(X154-Y154)</f>
        <v/>
      </c>
      <c r="AA154" s="93" t="n">
        <v>0</v>
      </c>
      <c r="AB154" s="524" t="n">
        <v>4556220</v>
      </c>
      <c r="AC154" s="102" t="n">
        <v>0</v>
      </c>
    </row>
    <row r="155" ht="18" customFormat="1" customHeight="1" s="58">
      <c r="A155" s="85" t="inlineStr">
        <is>
          <t>76.640.080-9</t>
        </is>
      </c>
      <c r="B155" s="85" t="n">
        <v>766400809</v>
      </c>
      <c r="C155" s="527" t="inlineStr">
        <is>
          <t>MULTITIENDAS DI AYSEN</t>
        </is>
      </c>
      <c r="D155" s="62" t="inlineStr">
        <is>
          <t>AYSEN</t>
        </is>
      </c>
      <c r="E155" s="63" t="inlineStr">
        <is>
          <t>TENIENTE MERINO 945 ESQ.CAUPOLICAN</t>
        </is>
      </c>
      <c r="F155" s="62" t="n">
        <v>953729221</v>
      </c>
      <c r="G155" s="62" t="inlineStr">
        <is>
          <t>PATRICIO CUEVAS</t>
        </is>
      </c>
      <c r="H155" s="67" t="inlineStr">
        <is>
          <t>IGNACIO.RIVAS@DIMARSA.CL</t>
        </is>
      </c>
      <c r="I155" s="64" t="n"/>
      <c r="J155" s="62" t="n"/>
      <c r="K155" s="62" t="n"/>
      <c r="L155" s="62" t="n">
        <v>2</v>
      </c>
      <c r="M155" s="62" t="n"/>
      <c r="N155" s="62" t="inlineStr">
        <is>
          <t>SANCHEZ</t>
        </is>
      </c>
      <c r="O155" s="64" t="n"/>
      <c r="P155" s="62" t="n"/>
      <c r="Q155" s="525" t="inlineStr">
        <is>
          <t>CREDITO 60 DIAS</t>
        </is>
      </c>
      <c r="R155" s="62" t="n"/>
      <c r="S155" s="62" t="n"/>
      <c r="T155" s="62" t="inlineStr">
        <is>
          <t>DIMARSA</t>
        </is>
      </c>
      <c r="U155" s="67" t="inlineStr">
        <is>
          <t>AYSEN</t>
        </is>
      </c>
      <c r="V155" s="67" t="n"/>
      <c r="W155" s="65" t="n"/>
      <c r="X155" s="89" t="n">
        <v>266</v>
      </c>
      <c r="Y155" s="66" t="n">
        <v>258</v>
      </c>
      <c r="Z155" s="89">
        <f>SUM(X155-Y155)</f>
        <v/>
      </c>
      <c r="AA155" s="93" t="n">
        <v>0</v>
      </c>
      <c r="AB155" s="524" t="n">
        <v>6649420</v>
      </c>
      <c r="AC155" s="102" t="n">
        <v>0</v>
      </c>
    </row>
    <row r="156" ht="18" customFormat="1" customHeight="1" s="58">
      <c r="A156" s="85" t="inlineStr">
        <is>
          <t>77.326.810-K</t>
        </is>
      </c>
      <c r="B156" s="85" t="inlineStr">
        <is>
          <t>77326810K</t>
        </is>
      </c>
      <c r="C156" s="527" t="inlineStr">
        <is>
          <t>GONART MODAS LTDA</t>
        </is>
      </c>
      <c r="D156" s="62" t="inlineStr">
        <is>
          <t>OVALLE</t>
        </is>
      </c>
      <c r="E156" s="63" t="inlineStr">
        <is>
          <t>BENAVENTE 75</t>
        </is>
      </c>
      <c r="F156" s="62" t="n">
        <v>966752904</v>
      </c>
      <c r="G156" s="62" t="inlineStr">
        <is>
          <t>HECTOR CAFFIERO</t>
        </is>
      </c>
      <c r="H156" s="67" t="inlineStr">
        <is>
          <t>gonartmodas@gmail.com</t>
        </is>
      </c>
      <c r="I156" s="64" t="n"/>
      <c r="J156" s="62" t="inlineStr">
        <is>
          <t>SRA. MARIA E BORIC</t>
        </is>
      </c>
      <c r="K156" s="62" t="n"/>
      <c r="L156" s="62" t="n">
        <v>4</v>
      </c>
      <c r="M156" s="62" t="n"/>
      <c r="N156" s="62" t="inlineStr">
        <is>
          <t>CHILE LINDO</t>
        </is>
      </c>
      <c r="O156" s="64" t="n"/>
      <c r="P156" s="62" t="n"/>
      <c r="Q156" s="525" t="inlineStr">
        <is>
          <t>CREDITO 30 Y 60 DIAS</t>
        </is>
      </c>
      <c r="R156" s="62" t="n"/>
      <c r="S156" s="62" t="inlineStr">
        <is>
          <t>MULTITIENDA</t>
        </is>
      </c>
      <c r="T156" s="62" t="inlineStr">
        <is>
          <t>GONART MODAS</t>
        </is>
      </c>
      <c r="U156" s="67" t="inlineStr">
        <is>
          <t>OVALLE</t>
        </is>
      </c>
      <c r="V156" s="67" t="n"/>
      <c r="W156" s="65" t="n"/>
      <c r="X156" s="89" t="n">
        <v>119</v>
      </c>
      <c r="Y156" s="66" t="n">
        <v>111</v>
      </c>
      <c r="Z156" s="89">
        <f>SUM(X156-Y156)</f>
        <v/>
      </c>
      <c r="AA156" s="93" t="n">
        <v>0.8313253012048193</v>
      </c>
      <c r="AB156" s="524" t="n">
        <v>2824890</v>
      </c>
      <c r="AC156" s="102" t="n">
        <v>115</v>
      </c>
    </row>
    <row r="157" ht="18" customFormat="1" customHeight="1" s="58">
      <c r="A157" s="85" t="inlineStr">
        <is>
          <t>77.091.357-8</t>
        </is>
      </c>
      <c r="B157" s="85" t="n">
        <v>770913578</v>
      </c>
      <c r="C157" s="527" t="inlineStr">
        <is>
          <t>EMILIA MARÍA PALMA VILCHES</t>
        </is>
      </c>
      <c r="D157" s="62" t="inlineStr">
        <is>
          <t>VII REGION</t>
        </is>
      </c>
      <c r="E157" s="63" t="inlineStr">
        <is>
          <t>ARTURO PRAT 2545 SAN JAVIER</t>
        </is>
      </c>
      <c r="F157" s="62" t="n">
        <v>56999573726</v>
      </c>
      <c r="G157" s="62" t="n"/>
      <c r="H157" s="67" t="inlineStr">
        <is>
          <t>mili.palma@gmail.com</t>
        </is>
      </c>
      <c r="I157" s="64" t="n"/>
      <c r="J157" s="62" t="n"/>
      <c r="K157" s="62" t="n"/>
      <c r="L157" s="62" t="n">
        <v>1</v>
      </c>
      <c r="M157" s="62" t="n"/>
      <c r="N157" s="62" t="inlineStr">
        <is>
          <t>GEMITA</t>
        </is>
      </c>
      <c r="O157" s="64" t="n"/>
      <c r="P157" s="62" t="n"/>
      <c r="Q157" s="525" t="inlineStr">
        <is>
          <t>CONTADO</t>
        </is>
      </c>
      <c r="R157" s="62" t="n"/>
      <c r="S157" s="62" t="n"/>
      <c r="T157" s="62" t="inlineStr">
        <is>
          <t>EMILIA SPA</t>
        </is>
      </c>
      <c r="U157" s="67" t="n"/>
      <c r="V157" s="67" t="n"/>
      <c r="W157" s="65" t="n"/>
      <c r="X157" s="89" t="n">
        <v>141</v>
      </c>
      <c r="Y157" s="66" t="n">
        <v>129</v>
      </c>
      <c r="Z157" s="89">
        <f>SUM(X157-Y157)</f>
        <v/>
      </c>
      <c r="AA157" s="93" t="n">
        <v>0</v>
      </c>
      <c r="AB157" s="524" t="n">
        <v>3262710</v>
      </c>
      <c r="AC157" s="102" t="n">
        <v>100.05</v>
      </c>
    </row>
    <row r="158" ht="18" customFormat="1" customHeight="1" s="58">
      <c r="A158" s="85" t="inlineStr">
        <is>
          <t>76.975.824-0</t>
        </is>
      </c>
      <c r="B158" s="85" t="n">
        <v>769758240</v>
      </c>
      <c r="C158" s="527" t="inlineStr">
        <is>
          <t>INVERSIONES ARMONI LTDA</t>
        </is>
      </c>
      <c r="D158" s="62" t="inlineStr">
        <is>
          <t>CAÑETE</t>
        </is>
      </c>
      <c r="E158" s="63" t="inlineStr">
        <is>
          <t>SAAVEDRA N°419</t>
        </is>
      </c>
      <c r="F158" s="62" t="n"/>
      <c r="G158" s="62" t="inlineStr">
        <is>
          <t>PATRICIO CUEVAS</t>
        </is>
      </c>
      <c r="H158" s="67" t="inlineStr">
        <is>
          <t>psanchez@armonie.cl</t>
        </is>
      </c>
      <c r="I158" s="64" t="n"/>
      <c r="J158" s="62" t="n"/>
      <c r="K158" s="62" t="n"/>
      <c r="L158" s="62" t="n"/>
      <c r="M158" s="62" t="n"/>
      <c r="N158" s="62" t="inlineStr">
        <is>
          <t>MENA</t>
        </is>
      </c>
      <c r="O158" s="64" t="n"/>
      <c r="P158" s="62" t="n"/>
      <c r="Q158" s="525" t="inlineStr">
        <is>
          <t>CREDITO 30 Y 60</t>
        </is>
      </c>
      <c r="R158" s="62" t="n"/>
      <c r="S158" s="62" t="inlineStr">
        <is>
          <t>GRANDES TIENDAS</t>
        </is>
      </c>
      <c r="T158" s="62" t="n"/>
      <c r="U158" s="67" t="n"/>
      <c r="V158" s="67" t="n"/>
      <c r="W158" s="65" t="n"/>
      <c r="X158" s="89" t="n">
        <v>50</v>
      </c>
      <c r="Y158" s="66" t="n">
        <v>47</v>
      </c>
      <c r="Z158" s="89">
        <f>SUM(X158-Y158)</f>
        <v/>
      </c>
      <c r="AA158" s="93" t="n">
        <v>0.9399999999999999</v>
      </c>
      <c r="AB158" s="524" t="n">
        <v>1261500</v>
      </c>
      <c r="AC158" s="102" t="n">
        <v>215.05</v>
      </c>
    </row>
    <row r="159" ht="18" customFormat="1" customHeight="1" s="58">
      <c r="A159" s="85" t="inlineStr">
        <is>
          <t>76.038.181-0</t>
        </is>
      </c>
      <c r="B159" s="85" t="n">
        <v>760381810</v>
      </c>
      <c r="C159" s="527" t="inlineStr">
        <is>
          <t>SOCIEDAD COMERCIAL ARS LTDA.</t>
        </is>
      </c>
      <c r="D159" s="62" t="inlineStr">
        <is>
          <t>YUNGAY</t>
        </is>
      </c>
      <c r="E159" s="63" t="inlineStr">
        <is>
          <t>ANGAMOS N° 122</t>
        </is>
      </c>
      <c r="F159" s="62" t="inlineStr">
        <is>
          <t>42 268 02 63</t>
        </is>
      </c>
      <c r="G159" s="62" t="inlineStr">
        <is>
          <t>JORGE CUEVAS</t>
        </is>
      </c>
      <c r="H159" s="67" t="inlineStr">
        <is>
          <t>tiendasbyn@gmail.com</t>
        </is>
      </c>
      <c r="I159" s="64" t="n"/>
      <c r="J159" s="62" t="n"/>
      <c r="K159" s="62" t="n"/>
      <c r="L159" s="62" t="n"/>
      <c r="M159" s="62" t="n"/>
      <c r="N159" s="62" t="n"/>
      <c r="O159" s="64" t="n"/>
      <c r="P159" s="62" t="n"/>
      <c r="Q159" s="525" t="n"/>
      <c r="R159" s="62" t="n"/>
      <c r="S159" s="62" t="inlineStr">
        <is>
          <t>GRANDES TIENDAS</t>
        </is>
      </c>
      <c r="T159" s="62" t="inlineStr">
        <is>
          <t>BLANCO Y NEGRO</t>
        </is>
      </c>
      <c r="U159" s="67" t="n"/>
      <c r="V159" s="67" t="n"/>
      <c r="W159" s="65" t="n"/>
      <c r="X159" s="89" t="n">
        <v>96</v>
      </c>
      <c r="Y159" s="66" t="n">
        <v>82</v>
      </c>
      <c r="Z159" s="89">
        <f>SUM(X159-Y159)</f>
        <v/>
      </c>
      <c r="AA159" s="93" t="n">
        <v>0</v>
      </c>
      <c r="AB159" s="524" t="n">
        <v>2120180</v>
      </c>
      <c r="AC159" s="102" t="n">
        <v>72.44999999999999</v>
      </c>
    </row>
    <row r="160" ht="18" customFormat="1" customHeight="1" s="58">
      <c r="A160" s="85" t="inlineStr">
        <is>
          <t>76.824.379-4</t>
        </is>
      </c>
      <c r="B160" s="85" t="n">
        <v>768243794</v>
      </c>
      <c r="C160" s="527" t="inlineStr">
        <is>
          <t>BOUTIQUE LA HERRADURA LIMITADA</t>
        </is>
      </c>
      <c r="D160" s="62" t="inlineStr">
        <is>
          <t>OSORNO</t>
        </is>
      </c>
      <c r="E160" s="63" t="inlineStr">
        <is>
          <t>COCHRANE 651 L COMERCIAL 102</t>
        </is>
      </c>
      <c r="F160" s="62" t="n">
        <v>65733720</v>
      </c>
      <c r="G160" s="62" t="inlineStr">
        <is>
          <t>JORGE CUEVAS</t>
        </is>
      </c>
      <c r="H160" s="67" t="inlineStr">
        <is>
          <t>MAURICIODONOSOMONTOYA@HOTMAIL.</t>
        </is>
      </c>
      <c r="I160" s="64" t="n"/>
      <c r="J160" s="62" t="n"/>
      <c r="K160" s="62" t="n"/>
      <c r="L160" s="62" t="n"/>
      <c r="M160" s="62" t="n"/>
      <c r="N160" s="62" t="n"/>
      <c r="O160" s="64" t="n"/>
      <c r="P160" s="62" t="n"/>
      <c r="Q160" s="525" t="n"/>
      <c r="R160" s="62" t="n"/>
      <c r="S160" s="62" t="n"/>
      <c r="T160" s="62" t="n"/>
      <c r="U160" s="67" t="n"/>
      <c r="V160" s="67" t="n"/>
      <c r="W160" s="65" t="n"/>
      <c r="X160" s="89" t="n">
        <v>104</v>
      </c>
      <c r="Y160" s="66" t="n">
        <v>68</v>
      </c>
      <c r="Z160" s="89">
        <f>SUM(X160-Y160)</f>
        <v/>
      </c>
      <c r="AA160" s="93" t="n">
        <v>0.8052930056710775</v>
      </c>
      <c r="AB160" s="524" t="n">
        <v>1785320</v>
      </c>
      <c r="AC160" s="102" t="n">
        <v>733.6999999999999</v>
      </c>
    </row>
    <row r="161" ht="18" customFormat="1" customHeight="1" s="58">
      <c r="A161" s="85" t="inlineStr">
        <is>
          <t>76.009.490-0</t>
        </is>
      </c>
      <c r="B161" s="85" t="n">
        <v>760094900</v>
      </c>
      <c r="C161" s="527" t="inlineStr">
        <is>
          <t>COMERCIAL DIANCU LTDA.</t>
        </is>
      </c>
      <c r="D161" s="62" t="inlineStr">
        <is>
          <t>ANCUD</t>
        </is>
      </c>
      <c r="E161" s="63" t="inlineStr">
        <is>
          <t>PUDETO 278</t>
        </is>
      </c>
      <c r="F161" s="62" t="n">
        <v>953729221</v>
      </c>
      <c r="G161" s="62" t="inlineStr">
        <is>
          <t>PATRICIO CUEVAS</t>
        </is>
      </c>
      <c r="H161" s="67" t="inlineStr">
        <is>
          <t>yenny.matamala@dimarsa.cl</t>
        </is>
      </c>
      <c r="I161" s="64" t="n"/>
      <c r="J161" s="62" t="n"/>
      <c r="K161" s="62" t="n"/>
      <c r="L161" s="62" t="n"/>
      <c r="M161" s="62" t="n"/>
      <c r="N161" s="62" t="inlineStr">
        <is>
          <t>TRANSPORTES SANCHEZ</t>
        </is>
      </c>
      <c r="O161" s="64" t="n"/>
      <c r="P161" s="62" t="n"/>
      <c r="Q161" s="525" t="n"/>
      <c r="R161" s="62" t="n"/>
      <c r="S161" s="62" t="n"/>
      <c r="T161" s="62" t="n"/>
      <c r="U161" s="67" t="n"/>
      <c r="V161" s="67" t="n"/>
      <c r="W161" s="65" t="n"/>
      <c r="X161" s="89" t="n">
        <v>182</v>
      </c>
      <c r="Y161" s="66" t="n">
        <v>165</v>
      </c>
      <c r="Z161" s="89">
        <f>SUM(X161-Y161)</f>
        <v/>
      </c>
      <c r="AA161" s="93" t="n">
        <v>0</v>
      </c>
      <c r="AB161" s="524" t="n">
        <v>4205350</v>
      </c>
      <c r="AC161" s="102" t="n">
        <v>0</v>
      </c>
    </row>
    <row r="162" ht="18" customFormat="1" customHeight="1" s="58">
      <c r="A162" s="85" t="inlineStr">
        <is>
          <t>80.856.900-0</t>
        </is>
      </c>
      <c r="B162" s="85" t="n">
        <v>808569000</v>
      </c>
      <c r="C162" s="527" t="inlineStr">
        <is>
          <t>SOC.COM.E INMOB. SANTOLAYA HNOS LTDA.</t>
        </is>
      </c>
      <c r="D162" s="62" t="inlineStr">
        <is>
          <t>ANTOFAGASTA</t>
        </is>
      </c>
      <c r="E162" s="63" t="inlineStr">
        <is>
          <t>A.PRAT 585</t>
        </is>
      </c>
      <c r="F162" s="62" t="inlineStr">
        <is>
          <t>8-5277040</t>
        </is>
      </c>
      <c r="G162" s="62" t="inlineStr">
        <is>
          <t>HECTOR CAFFIERO</t>
        </is>
      </c>
      <c r="H162" s="67" t="inlineStr">
        <is>
          <t>casacastilla@vtr.net</t>
        </is>
      </c>
      <c r="I162" s="64" t="n"/>
      <c r="J162" s="62" t="n"/>
      <c r="K162" s="62" t="n"/>
      <c r="L162" s="62" t="n"/>
      <c r="M162" s="62" t="n"/>
      <c r="N162" s="62" t="inlineStr">
        <is>
          <t>PULLMAN CARGO</t>
        </is>
      </c>
      <c r="O162" s="64" t="n"/>
      <c r="P162" s="62" t="n"/>
      <c r="Q162" s="525" t="n"/>
      <c r="R162" s="62" t="n"/>
      <c r="S162" s="62" t="n"/>
      <c r="T162" s="62" t="n"/>
      <c r="U162" s="67" t="n"/>
      <c r="V162" s="67" t="n"/>
      <c r="W162" s="65" t="n"/>
      <c r="X162" s="89" t="n">
        <v>98</v>
      </c>
      <c r="Y162" s="66" t="n">
        <v>92</v>
      </c>
      <c r="Z162" s="89">
        <f>SUM(X162-Y162)</f>
        <v/>
      </c>
      <c r="AA162" s="93" t="n">
        <v>0.7053571428571429</v>
      </c>
      <c r="AB162" s="524" t="n">
        <v>2313080</v>
      </c>
      <c r="AC162" s="102" t="n">
        <v>188.6</v>
      </c>
    </row>
    <row r="163" ht="18" customFormat="1" customHeight="1" s="58">
      <c r="A163" s="85" t="inlineStr">
        <is>
          <t>12.213.725-2</t>
        </is>
      </c>
      <c r="B163" s="85" t="n">
        <v>122137252</v>
      </c>
      <c r="C163" s="527" t="inlineStr">
        <is>
          <t>JENNY RAMIREZ MORENO</t>
        </is>
      </c>
      <c r="D163" s="62" t="inlineStr">
        <is>
          <t>ANTOFAGASTA</t>
        </is>
      </c>
      <c r="E163" s="63" t="inlineStr">
        <is>
          <t>LAS GARDENIAS 1394 VILLA FLORI</t>
        </is>
      </c>
      <c r="F163" s="62" t="n">
        <v>993366440</v>
      </c>
      <c r="G163" s="62" t="inlineStr">
        <is>
          <t>HECTOR CAFFIERO</t>
        </is>
      </c>
      <c r="H163" s="67" t="inlineStr">
        <is>
          <t>JEPAT72@HOTMAIL.COM</t>
        </is>
      </c>
      <c r="I163" s="64" t="n"/>
      <c r="J163" s="62" t="n"/>
      <c r="K163" s="62" t="n"/>
      <c r="L163" s="62" t="n"/>
      <c r="M163" s="62" t="n"/>
      <c r="N163" s="62" t="inlineStr">
        <is>
          <t>TURBUS</t>
        </is>
      </c>
      <c r="O163" s="64" t="n"/>
      <c r="P163" s="62" t="n"/>
      <c r="Q163" s="525" t="n"/>
      <c r="R163" s="62" t="n"/>
      <c r="S163" s="62" t="n"/>
      <c r="T163" s="62" t="n"/>
      <c r="U163" s="67" t="n"/>
      <c r="V163" s="67" t="n"/>
      <c r="W163" s="65" t="n"/>
      <c r="X163" s="89" t="n">
        <v>0</v>
      </c>
      <c r="Y163" s="66" t="n">
        <v>0</v>
      </c>
      <c r="Z163" s="66" t="n">
        <v>0</v>
      </c>
      <c r="AA163" s="93" t="n">
        <v>0</v>
      </c>
      <c r="AB163" s="524" t="n">
        <v>0</v>
      </c>
      <c r="AC163" s="102" t="n">
        <v>36.8</v>
      </c>
    </row>
    <row r="164" ht="18" customFormat="1" customHeight="1" s="58">
      <c r="A164" s="85" t="inlineStr">
        <is>
          <t>14.557.734-9</t>
        </is>
      </c>
      <c r="B164" s="85" t="n">
        <v>145577349</v>
      </c>
      <c r="C164" s="527" t="inlineStr">
        <is>
          <t>PATRICIA SALAZAR MUÑOZ</t>
        </is>
      </c>
      <c r="D164" s="62" t="inlineStr">
        <is>
          <t>ANTOFAGASTA</t>
        </is>
      </c>
      <c r="E164" s="63" t="inlineStr">
        <is>
          <t>PJE LLANQUIHUE 4216 D/3</t>
        </is>
      </c>
      <c r="F164" s="62" t="n">
        <v>953484368</v>
      </c>
      <c r="G164" s="62" t="inlineStr">
        <is>
          <t>HECTOR CAFFIERO</t>
        </is>
      </c>
      <c r="H164" s="67" t="inlineStr">
        <is>
          <t>SALAZARPATRICIA686@GMAIL.COM</t>
        </is>
      </c>
      <c r="I164" s="64" t="n"/>
      <c r="J164" s="62" t="n"/>
      <c r="K164" s="62" t="n"/>
      <c r="L164" s="62" t="n"/>
      <c r="M164" s="62" t="n"/>
      <c r="N164" s="62" t="inlineStr">
        <is>
          <t>TURBUS</t>
        </is>
      </c>
      <c r="O164" s="64" t="n"/>
      <c r="P164" s="62" t="n"/>
      <c r="Q164" s="525" t="n"/>
      <c r="R164" s="62" t="n"/>
      <c r="S164" s="62" t="n"/>
      <c r="T164" s="62" t="n"/>
      <c r="U164" s="67" t="n"/>
      <c r="V164" s="67" t="n"/>
      <c r="W164" s="65" t="n"/>
      <c r="X164" s="89" t="n">
        <v>0</v>
      </c>
      <c r="Y164" s="66" t="n">
        <v>0</v>
      </c>
      <c r="Z164" s="66" t="n">
        <v>0</v>
      </c>
      <c r="AA164" s="93" t="n">
        <v>0</v>
      </c>
      <c r="AB164" s="524" t="n">
        <v>0</v>
      </c>
      <c r="AC164" s="102" t="n">
        <v>28.75</v>
      </c>
    </row>
    <row r="165" ht="18" customFormat="1" customHeight="1" s="58">
      <c r="A165" s="85" t="inlineStr">
        <is>
          <t>77.315.792-8</t>
        </is>
      </c>
      <c r="B165" s="85" t="n">
        <v>773157928</v>
      </c>
      <c r="C165" s="527" t="inlineStr">
        <is>
          <t>SOCIEDAD L Y R SPA</t>
        </is>
      </c>
      <c r="D165" s="62" t="inlineStr">
        <is>
          <t>QUELLON</t>
        </is>
      </c>
      <c r="E165" s="63" t="inlineStr">
        <is>
          <t>CALLE LADRILLERO #075</t>
        </is>
      </c>
      <c r="F165" s="62" t="n">
        <v>952426962</v>
      </c>
      <c r="G165" s="62" t="inlineStr">
        <is>
          <t>PATRICIO CUEVAS</t>
        </is>
      </c>
      <c r="H165" s="67" t="inlineStr">
        <is>
          <t>PARRAEL2@YAHOO.ES</t>
        </is>
      </c>
      <c r="I165" s="64" t="n"/>
      <c r="J165" s="62" t="n"/>
      <c r="K165" s="62" t="n"/>
      <c r="L165" s="62" t="n"/>
      <c r="M165" s="62" t="n"/>
      <c r="N165" s="62" t="inlineStr">
        <is>
          <t>CRUZ DEL SUR</t>
        </is>
      </c>
      <c r="O165" s="64" t="n"/>
      <c r="P165" s="62" t="n"/>
      <c r="Q165" s="525" t="n"/>
      <c r="R165" s="62" t="n"/>
      <c r="S165" s="62" t="n"/>
      <c r="T165" s="62" t="n"/>
      <c r="U165" s="67" t="n"/>
      <c r="V165" s="67" t="n"/>
      <c r="W165" s="65" t="n"/>
      <c r="X165" s="89" t="n">
        <v>84</v>
      </c>
      <c r="Y165" s="66" t="n">
        <v>70</v>
      </c>
      <c r="Z165" s="89">
        <f>SUM(X165-Y165)</f>
        <v/>
      </c>
      <c r="AA165" s="93" t="n">
        <v>0.8333333333333334</v>
      </c>
      <c r="AB165" s="524" t="n">
        <v>2075160</v>
      </c>
      <c r="AC165" s="102" t="n">
        <v>156.4</v>
      </c>
    </row>
    <row r="166" ht="18" customFormat="1" customHeight="1" s="58">
      <c r="A166" s="85" t="inlineStr">
        <is>
          <t>77.111.582-9</t>
        </is>
      </c>
      <c r="B166" s="85" t="n">
        <v>771115829</v>
      </c>
      <c r="C166" s="527" t="inlineStr">
        <is>
          <t>COMERCIAL VIVO SUR SPA</t>
        </is>
      </c>
      <c r="D166" s="62" t="inlineStr">
        <is>
          <t>PUERTO MONTT</t>
        </is>
      </c>
      <c r="E166" s="63" t="inlineStr">
        <is>
          <t>SAN FELIPE 183</t>
        </is>
      </c>
      <c r="F166" s="62" t="n">
        <v>999392376</v>
      </c>
      <c r="G166" s="62" t="inlineStr">
        <is>
          <t>PATRICIO CUEVAS</t>
        </is>
      </c>
      <c r="H166" s="67" t="inlineStr">
        <is>
          <t>VICTORHVIVAR@GRUPOVIO.CL</t>
        </is>
      </c>
      <c r="I166" s="64" t="n"/>
      <c r="J166" s="62" t="n"/>
      <c r="K166" s="62" t="n"/>
      <c r="L166" s="62" t="n"/>
      <c r="M166" s="62" t="n"/>
      <c r="N166" s="62" t="inlineStr">
        <is>
          <t>VARMONTT</t>
        </is>
      </c>
      <c r="O166" s="64" t="n"/>
      <c r="P166" s="62" t="n"/>
      <c r="Q166" s="525" t="n"/>
      <c r="R166" s="62" t="n"/>
      <c r="S166" s="62" t="inlineStr">
        <is>
          <t>TIENDA</t>
        </is>
      </c>
      <c r="T166" s="62" t="n"/>
      <c r="U166" s="67" t="n"/>
      <c r="V166" s="67" t="n"/>
      <c r="W166" s="65" t="n"/>
      <c r="X166" s="89" t="n">
        <v>0</v>
      </c>
      <c r="Y166" s="66" t="n">
        <v>0</v>
      </c>
      <c r="Z166" s="66" t="n">
        <v>0</v>
      </c>
      <c r="AA166" s="93" t="n">
        <v>0</v>
      </c>
      <c r="AB166" s="524" t="n">
        <v>0</v>
      </c>
      <c r="AC166" s="102" t="n">
        <v>0</v>
      </c>
    </row>
    <row r="167" ht="18" customHeight="1"/>
  </sheetData>
  <hyperlinks>
    <hyperlink xmlns:r="http://schemas.openxmlformats.org/officeDocument/2006/relationships" ref="H14" r:id="rId1"/>
    <hyperlink xmlns:r="http://schemas.openxmlformats.org/officeDocument/2006/relationships" ref="H15" r:id="rId2"/>
    <hyperlink xmlns:r="http://schemas.openxmlformats.org/officeDocument/2006/relationships" ref="H16" r:id="rId3"/>
    <hyperlink xmlns:r="http://schemas.openxmlformats.org/officeDocument/2006/relationships" ref="H17" r:id="rId4"/>
    <hyperlink xmlns:r="http://schemas.openxmlformats.org/officeDocument/2006/relationships" ref="H19" r:id="rId5"/>
    <hyperlink xmlns:r="http://schemas.openxmlformats.org/officeDocument/2006/relationships" ref="H28" r:id="rId6"/>
    <hyperlink xmlns:r="http://schemas.openxmlformats.org/officeDocument/2006/relationships" ref="H34" r:id="rId7"/>
    <hyperlink xmlns:r="http://schemas.openxmlformats.org/officeDocument/2006/relationships" ref="H39" r:id="rId8"/>
    <hyperlink xmlns:r="http://schemas.openxmlformats.org/officeDocument/2006/relationships" ref="H45" r:id="rId9"/>
    <hyperlink xmlns:r="http://schemas.openxmlformats.org/officeDocument/2006/relationships" ref="H46" r:id="rId10"/>
    <hyperlink xmlns:r="http://schemas.openxmlformats.org/officeDocument/2006/relationships" ref="H47" r:id="rId11"/>
    <hyperlink xmlns:r="http://schemas.openxmlformats.org/officeDocument/2006/relationships" ref="H52" r:id="rId12"/>
    <hyperlink xmlns:r="http://schemas.openxmlformats.org/officeDocument/2006/relationships" ref="H55" r:id="rId13"/>
    <hyperlink xmlns:r="http://schemas.openxmlformats.org/officeDocument/2006/relationships" ref="H58" display="BOUTIQUELOSCISNES@GMAIL.COM     " r:id="rId14"/>
    <hyperlink xmlns:r="http://schemas.openxmlformats.org/officeDocument/2006/relationships" ref="H60" r:id="rId15"/>
    <hyperlink xmlns:r="http://schemas.openxmlformats.org/officeDocument/2006/relationships" ref="H62" r:id="rId16"/>
    <hyperlink xmlns:r="http://schemas.openxmlformats.org/officeDocument/2006/relationships" ref="H65" r:id="rId17"/>
    <hyperlink xmlns:r="http://schemas.openxmlformats.org/officeDocument/2006/relationships" ref="H69" display="tiendayuly@patagoniachile.cl    " r:id="rId18"/>
    <hyperlink xmlns:r="http://schemas.openxmlformats.org/officeDocument/2006/relationships" ref="H71" display="cvegamartino@gmail.com        " r:id="rId19"/>
    <hyperlink xmlns:r="http://schemas.openxmlformats.org/officeDocument/2006/relationships" ref="H72" display="e.anabalon@mawi.cl" r:id="rId20"/>
    <hyperlink xmlns:r="http://schemas.openxmlformats.org/officeDocument/2006/relationships" ref="H75" display="tiendascycecilia@gmail.com     " r:id="rId21"/>
    <hyperlink xmlns:r="http://schemas.openxmlformats.org/officeDocument/2006/relationships" ref="H77" display="SAHARAANGOL@GMAIL.COM" r:id="rId22"/>
    <hyperlink xmlns:r="http://schemas.openxmlformats.org/officeDocument/2006/relationships" ref="H81" r:id="rId23"/>
    <hyperlink xmlns:r="http://schemas.openxmlformats.org/officeDocument/2006/relationships" ref="H83" r:id="rId24"/>
    <hyperlink xmlns:r="http://schemas.openxmlformats.org/officeDocument/2006/relationships" ref="H84" r:id="rId25"/>
    <hyperlink xmlns:r="http://schemas.openxmlformats.org/officeDocument/2006/relationships" ref="H85" r:id="rId26"/>
    <hyperlink xmlns:r="http://schemas.openxmlformats.org/officeDocument/2006/relationships" ref="H86" r:id="rId27"/>
    <hyperlink xmlns:r="http://schemas.openxmlformats.org/officeDocument/2006/relationships" ref="H88" r:id="rId28"/>
    <hyperlink xmlns:r="http://schemas.openxmlformats.org/officeDocument/2006/relationships" ref="H89" r:id="rId29"/>
    <hyperlink xmlns:r="http://schemas.openxmlformats.org/officeDocument/2006/relationships" ref="H93" r:id="rId30"/>
    <hyperlink xmlns:r="http://schemas.openxmlformats.org/officeDocument/2006/relationships" ref="H98" r:id="rId31"/>
    <hyperlink xmlns:r="http://schemas.openxmlformats.org/officeDocument/2006/relationships" ref="H99" r:id="rId32"/>
    <hyperlink xmlns:r="http://schemas.openxmlformats.org/officeDocument/2006/relationships" ref="H106" r:id="rId33"/>
    <hyperlink xmlns:r="http://schemas.openxmlformats.org/officeDocument/2006/relationships" ref="H110" r:id="rId34"/>
    <hyperlink xmlns:r="http://schemas.openxmlformats.org/officeDocument/2006/relationships" ref="H111" r:id="rId35"/>
    <hyperlink xmlns:r="http://schemas.openxmlformats.org/officeDocument/2006/relationships" ref="H112" r:id="rId36"/>
    <hyperlink xmlns:r="http://schemas.openxmlformats.org/officeDocument/2006/relationships" ref="H114" r:id="rId37"/>
    <hyperlink xmlns:r="http://schemas.openxmlformats.org/officeDocument/2006/relationships" ref="H115" r:id="rId38"/>
    <hyperlink xmlns:r="http://schemas.openxmlformats.org/officeDocument/2006/relationships" ref="H117" r:id="rId39"/>
    <hyperlink xmlns:r="http://schemas.openxmlformats.org/officeDocument/2006/relationships" ref="H121" r:id="rId40"/>
    <hyperlink xmlns:r="http://schemas.openxmlformats.org/officeDocument/2006/relationships" ref="H124" r:id="rId41"/>
    <hyperlink xmlns:r="http://schemas.openxmlformats.org/officeDocument/2006/relationships" ref="H128" r:id="rId42"/>
    <hyperlink xmlns:r="http://schemas.openxmlformats.org/officeDocument/2006/relationships" ref="H130" r:id="rId43"/>
    <hyperlink xmlns:r="http://schemas.openxmlformats.org/officeDocument/2006/relationships" ref="H133" display="joyas_veronica@hotmail.com    " r:id="rId44"/>
    <hyperlink xmlns:r="http://schemas.openxmlformats.org/officeDocument/2006/relationships" ref="H134" r:id="rId45"/>
    <hyperlink xmlns:r="http://schemas.openxmlformats.org/officeDocument/2006/relationships" ref="H135" r:id="rId46"/>
    <hyperlink xmlns:r="http://schemas.openxmlformats.org/officeDocument/2006/relationships" ref="H136" display="TIENDAJOSSELIN@HOTMAIL.COM    " r:id="rId47"/>
    <hyperlink xmlns:r="http://schemas.openxmlformats.org/officeDocument/2006/relationships" ref="H137" r:id="rId48"/>
    <hyperlink xmlns:r="http://schemas.openxmlformats.org/officeDocument/2006/relationships" ref="H138" r:id="rId49"/>
    <hyperlink xmlns:r="http://schemas.openxmlformats.org/officeDocument/2006/relationships" ref="H139" r:id="rId50"/>
    <hyperlink xmlns:r="http://schemas.openxmlformats.org/officeDocument/2006/relationships" ref="H140" r:id="rId51"/>
    <hyperlink xmlns:r="http://schemas.openxmlformats.org/officeDocument/2006/relationships" ref="H141" r:id="rId52"/>
    <hyperlink xmlns:r="http://schemas.openxmlformats.org/officeDocument/2006/relationships" ref="H142" r:id="rId53"/>
    <hyperlink xmlns:r="http://schemas.openxmlformats.org/officeDocument/2006/relationships" ref="H143" r:id="rId54"/>
    <hyperlink xmlns:r="http://schemas.openxmlformats.org/officeDocument/2006/relationships" ref="H144" r:id="rId55"/>
    <hyperlink xmlns:r="http://schemas.openxmlformats.org/officeDocument/2006/relationships" ref="I144" r:id="rId56"/>
    <hyperlink xmlns:r="http://schemas.openxmlformats.org/officeDocument/2006/relationships" ref="H145" r:id="rId57"/>
    <hyperlink xmlns:r="http://schemas.openxmlformats.org/officeDocument/2006/relationships" ref="H147" r:id="rId58"/>
    <hyperlink xmlns:r="http://schemas.openxmlformats.org/officeDocument/2006/relationships" ref="H148" r:id="rId59"/>
    <hyperlink xmlns:r="http://schemas.openxmlformats.org/officeDocument/2006/relationships" ref="H149" r:id="rId60"/>
    <hyperlink xmlns:r="http://schemas.openxmlformats.org/officeDocument/2006/relationships" ref="H152" r:id="rId61"/>
    <hyperlink xmlns:r="http://schemas.openxmlformats.org/officeDocument/2006/relationships" ref="H153" r:id="rId62"/>
    <hyperlink xmlns:r="http://schemas.openxmlformats.org/officeDocument/2006/relationships" ref="H154" r:id="rId63"/>
    <hyperlink xmlns:r="http://schemas.openxmlformats.org/officeDocument/2006/relationships" ref="H155" r:id="rId64"/>
    <hyperlink xmlns:r="http://schemas.openxmlformats.org/officeDocument/2006/relationships" ref="H157" r:id="rId65"/>
    <hyperlink xmlns:r="http://schemas.openxmlformats.org/officeDocument/2006/relationships" ref="H160" r:id="rId66"/>
    <hyperlink xmlns:r="http://schemas.openxmlformats.org/officeDocument/2006/relationships" ref="H165" r:id="rId67"/>
    <hyperlink xmlns:r="http://schemas.openxmlformats.org/officeDocument/2006/relationships" ref="H166" r:id="rId68"/>
  </hyperlinks>
  <pageMargins left="0.7" right="0.7" top="0.75" bottom="0.75" header="0.3" footer="0.3"/>
  <pageSetup orientation="portrait" paperSize="9" scale="83" fitToHeight="0" fitToWidth="0"/>
  <legacyDrawing xmlns:r="http://schemas.openxmlformats.org/officeDocument/2006/relationships" r:id="anysvml"/>
  <tableParts count="1">
    <tablePart xmlns:r="http://schemas.openxmlformats.org/officeDocument/2006/relationships" r:id="rId69"/>
  </tableParts>
</worksheet>
</file>

<file path=xl/worksheets/sheet10.xml><?xml version="1.0" encoding="utf-8"?>
<worksheet xmlns="http://schemas.openxmlformats.org/spreadsheetml/2006/main">
  <sheetPr codeName="Hoja4">
    <outlinePr summaryBelow="1" summaryRight="1"/>
    <pageSetUpPr/>
  </sheetPr>
  <dimension ref="A1:I119"/>
  <sheetViews>
    <sheetView workbookViewId="0">
      <selection activeCell="J7" sqref="J7"/>
    </sheetView>
  </sheetViews>
  <sheetFormatPr baseColWidth="10" defaultRowHeight="13.2"/>
  <cols>
    <col width="16.6640625" customWidth="1" min="1" max="1"/>
    <col width="50.5546875" bestFit="1" customWidth="1" min="2" max="2"/>
    <col width="11.44140625" customWidth="1" style="25" min="3" max="3"/>
    <col width="29.88671875" customWidth="1" min="4" max="4"/>
    <col width="15.6640625" customWidth="1" style="25" min="6" max="6"/>
    <col width="16.6640625" customWidth="1" style="528" min="7" max="7"/>
    <col width="15.5546875" bestFit="1" customWidth="1" style="25" min="8" max="8"/>
    <col width="17" bestFit="1" customWidth="1" style="528" min="9" max="9"/>
  </cols>
  <sheetData>
    <row r="1">
      <c r="A1" t="inlineStr">
        <is>
          <t>RUT</t>
        </is>
      </c>
      <c r="B1" t="inlineStr">
        <is>
          <t>RAZON SOCIAL</t>
        </is>
      </c>
      <c r="C1" s="25" t="inlineStr">
        <is>
          <t>COD VEN</t>
        </is>
      </c>
      <c r="D1" t="inlineStr">
        <is>
          <t>VENDEDOR</t>
        </is>
      </c>
      <c r="E1" t="inlineStr">
        <is>
          <t>CIUDAD</t>
        </is>
      </c>
      <c r="F1" s="25" t="inlineStr">
        <is>
          <t>CANTIDAD T:38</t>
        </is>
      </c>
      <c r="G1" s="528" t="inlineStr">
        <is>
          <t>VALOR T:38</t>
        </is>
      </c>
      <c r="H1" s="25" t="inlineStr">
        <is>
          <t>FACTURADO T:38</t>
        </is>
      </c>
      <c r="I1" s="528" t="inlineStr">
        <is>
          <t>VALOR FACT. T:38</t>
        </is>
      </c>
    </row>
    <row r="2">
      <c r="A2" t="n">
        <v>48787584</v>
      </c>
      <c r="B2" t="inlineStr">
        <is>
          <t xml:space="preserve">ROBERTO KOBUS PEMSO                               </t>
        </is>
      </c>
      <c r="C2" s="25" t="n">
        <v>2</v>
      </c>
      <c r="D2" t="inlineStr">
        <is>
          <t xml:space="preserve">PATRICIO CUEVAS               </t>
        </is>
      </c>
      <c r="E2" t="inlineStr">
        <is>
          <t xml:space="preserve">ANCUD                         </t>
        </is>
      </c>
      <c r="F2" s="25" t="n">
        <v>505</v>
      </c>
      <c r="G2" s="528" t="n">
        <v>12867950</v>
      </c>
      <c r="H2" s="25" t="n">
        <v>438</v>
      </c>
      <c r="I2" s="528" t="n">
        <v>11150620</v>
      </c>
    </row>
    <row r="3">
      <c r="A3" t="n">
        <v>59133659</v>
      </c>
      <c r="B3" t="inlineStr">
        <is>
          <t xml:space="preserve">ANA MARIA MANFREDI CARRASCO                       </t>
        </is>
      </c>
      <c r="C3" s="25" t="n">
        <v>6</v>
      </c>
      <c r="D3" t="inlineStr">
        <is>
          <t xml:space="preserve">HECTOR CAFFIERO VASQUEZ       </t>
        </is>
      </c>
      <c r="E3" t="inlineStr">
        <is>
          <t xml:space="preserve">OVALLE                        </t>
        </is>
      </c>
      <c r="F3" s="25" t="n">
        <v>118</v>
      </c>
      <c r="G3" s="528" t="n">
        <v>2963820</v>
      </c>
      <c r="H3" s="25" t="n">
        <v>107</v>
      </c>
      <c r="I3" s="528" t="n">
        <v>2688930</v>
      </c>
    </row>
    <row r="4">
      <c r="A4" t="n">
        <v>60311234</v>
      </c>
      <c r="B4" t="inlineStr">
        <is>
          <t xml:space="preserve">FABIOLA BENAVENTE MEZA                            </t>
        </is>
      </c>
      <c r="C4" s="25" t="n">
        <v>12</v>
      </c>
      <c r="D4" t="inlineStr">
        <is>
          <t xml:space="preserve">CARLOS CUEVAS                 </t>
        </is>
      </c>
      <c r="E4" t="inlineStr">
        <is>
          <t xml:space="preserve">PARRAL                        </t>
        </is>
      </c>
      <c r="F4" s="25" t="n">
        <v>62</v>
      </c>
      <c r="G4" s="528" t="n">
        <v>1574380</v>
      </c>
      <c r="H4" s="25" t="n">
        <v>55</v>
      </c>
      <c r="I4" s="528" t="n">
        <v>1399450</v>
      </c>
    </row>
    <row r="5">
      <c r="A5" t="n">
        <v>60921830</v>
      </c>
      <c r="B5" t="inlineStr">
        <is>
          <t xml:space="preserve">NORA BARRAZA MILLA                                </t>
        </is>
      </c>
      <c r="C5" s="25" t="n">
        <v>6</v>
      </c>
      <c r="D5" t="inlineStr">
        <is>
          <t xml:space="preserve">HECTOR CAFFIERO VASQUEZ       </t>
        </is>
      </c>
      <c r="E5" t="inlineStr">
        <is>
          <t xml:space="preserve">DIEGO DE ALMAGRO              </t>
        </is>
      </c>
      <c r="F5" s="25" t="n">
        <v>67</v>
      </c>
      <c r="G5" s="528" t="n">
        <v>1737330</v>
      </c>
      <c r="H5" s="25" t="n">
        <v>60</v>
      </c>
      <c r="I5" s="528" t="n">
        <v>1562400</v>
      </c>
    </row>
    <row r="6">
      <c r="A6" t="n">
        <v>63319104</v>
      </c>
      <c r="B6" t="inlineStr">
        <is>
          <t xml:space="preserve">LUIS SOUMASTRE RAMIREZ                            </t>
        </is>
      </c>
      <c r="C6" s="25" t="n">
        <v>6</v>
      </c>
      <c r="D6" t="inlineStr">
        <is>
          <t xml:space="preserve">HECTOR CAFFIERO VASQUEZ       </t>
        </is>
      </c>
      <c r="E6" t="inlineStr">
        <is>
          <t xml:space="preserve">ARICA                         </t>
        </is>
      </c>
      <c r="F6" s="25" t="n">
        <v>71</v>
      </c>
      <c r="G6" s="528" t="n">
        <v>1821290</v>
      </c>
      <c r="H6" s="25" t="n">
        <v>65</v>
      </c>
      <c r="I6" s="528" t="n">
        <v>1665350</v>
      </c>
    </row>
    <row r="7">
      <c r="A7" t="n">
        <v>67999673</v>
      </c>
      <c r="B7" t="inlineStr">
        <is>
          <t xml:space="preserve">ANA MARIA SALVATIERRA TAPIA                       </t>
        </is>
      </c>
      <c r="C7" s="25" t="n">
        <v>2</v>
      </c>
      <c r="D7" t="inlineStr">
        <is>
          <t xml:space="preserve">PATRICIO CUEVAS               </t>
        </is>
      </c>
      <c r="E7" t="inlineStr">
        <is>
          <t xml:space="preserve">CABILDO                       </t>
        </is>
      </c>
      <c r="F7" s="25" t="n">
        <v>36</v>
      </c>
      <c r="G7" s="528" t="n">
        <v>917640</v>
      </c>
      <c r="H7" s="25" t="n">
        <v>36</v>
      </c>
      <c r="I7" s="528" t="n">
        <v>917640</v>
      </c>
    </row>
    <row r="8">
      <c r="A8" t="n">
        <v>70968371</v>
      </c>
      <c r="B8" t="inlineStr">
        <is>
          <t xml:space="preserve">GLORIA CECILIA OLIVARES TORRES                    </t>
        </is>
      </c>
      <c r="C8" s="25" t="n">
        <v>6</v>
      </c>
      <c r="D8" t="inlineStr">
        <is>
          <t xml:space="preserve">HECTOR CAFFIERO VASQUEZ       </t>
        </is>
      </c>
      <c r="E8" t="inlineStr">
        <is>
          <t xml:space="preserve">CHAﾑARAL                      </t>
        </is>
      </c>
      <c r="F8" s="25" t="n">
        <v>130</v>
      </c>
      <c r="G8" s="528" t="n">
        <v>3367700</v>
      </c>
      <c r="H8" s="25" t="n">
        <v>125</v>
      </c>
      <c r="I8" s="528" t="n">
        <v>3238750</v>
      </c>
    </row>
    <row r="9">
      <c r="A9" t="n">
        <v>71650685</v>
      </c>
      <c r="B9" t="inlineStr">
        <is>
          <t xml:space="preserve">SERGIO HERNAN CERDA ESCOBAR                       </t>
        </is>
      </c>
      <c r="C9" s="25" t="n">
        <v>2</v>
      </c>
      <c r="D9" t="inlineStr">
        <is>
          <t xml:space="preserve">PATRICIO CUEVAS               </t>
        </is>
      </c>
      <c r="E9" t="inlineStr">
        <is>
          <t xml:space="preserve">LOS ANGELES                   </t>
        </is>
      </c>
      <c r="F9" s="25" t="n">
        <v>290</v>
      </c>
      <c r="G9" s="528" t="n">
        <v>7297100</v>
      </c>
      <c r="H9" s="25" t="n">
        <v>138</v>
      </c>
      <c r="I9" s="528" t="n">
        <v>3473620</v>
      </c>
    </row>
    <row r="10">
      <c r="A10" t="n">
        <v>72952936</v>
      </c>
      <c r="B10" t="inlineStr">
        <is>
          <t xml:space="preserve">ANA SAAVEDRA ORTIZ                                </t>
        </is>
      </c>
      <c r="C10" s="25" t="n">
        <v>12</v>
      </c>
      <c r="D10" t="inlineStr">
        <is>
          <t xml:space="preserve">CARLOS CUEVAS                 </t>
        </is>
      </c>
      <c r="E10" t="inlineStr">
        <is>
          <t xml:space="preserve">CAﾑETE                        </t>
        </is>
      </c>
      <c r="F10" s="25" t="n">
        <v>104</v>
      </c>
      <c r="G10" s="528" t="n">
        <v>2694960</v>
      </c>
      <c r="H10" s="25" t="n">
        <v>93</v>
      </c>
      <c r="I10" s="528" t="n">
        <v>2418070</v>
      </c>
    </row>
    <row r="11">
      <c r="A11" t="n">
        <v>75099215</v>
      </c>
      <c r="B11" t="inlineStr">
        <is>
          <t xml:space="preserve">NOLBERTO AVILA CORTES                             </t>
        </is>
      </c>
      <c r="C11" s="25" t="n">
        <v>2</v>
      </c>
      <c r="D11" t="inlineStr">
        <is>
          <t xml:space="preserve">PATRICIO CUEVAS               </t>
        </is>
      </c>
      <c r="E11" t="inlineStr">
        <is>
          <t xml:space="preserve">CAUQUENES                     </t>
        </is>
      </c>
      <c r="F11" s="25" t="n">
        <v>166</v>
      </c>
      <c r="G11" s="528" t="n">
        <v>4210340</v>
      </c>
      <c r="H11" s="25" t="n">
        <v>163</v>
      </c>
      <c r="I11" s="528" t="n">
        <v>4135370</v>
      </c>
    </row>
    <row r="12">
      <c r="A12" t="n">
        <v>76348294</v>
      </c>
      <c r="B12" t="inlineStr">
        <is>
          <t xml:space="preserve">CARLOS MELLA ALVARADO                             </t>
        </is>
      </c>
      <c r="C12" s="25" t="n">
        <v>2</v>
      </c>
      <c r="D12" t="inlineStr">
        <is>
          <t xml:space="preserve">PATRICIO CUEVAS               </t>
        </is>
      </c>
      <c r="E12" t="n">
        <v>2</v>
      </c>
      <c r="F12" s="25" t="n">
        <v>259</v>
      </c>
      <c r="G12" s="528" t="n">
        <v>6558410</v>
      </c>
      <c r="H12" s="25" t="n">
        <v>221</v>
      </c>
      <c r="I12" s="528" t="n">
        <v>5596790</v>
      </c>
    </row>
    <row r="13">
      <c r="A13" t="n">
        <v>81838518</v>
      </c>
      <c r="B13" t="inlineStr">
        <is>
          <t xml:space="preserve">CLARA VARGAS NATER                                </t>
        </is>
      </c>
      <c r="C13" s="25" t="n">
        <v>12</v>
      </c>
      <c r="D13" t="inlineStr">
        <is>
          <t xml:space="preserve">CARLOS CUEVAS                 </t>
        </is>
      </c>
      <c r="E13" t="inlineStr">
        <is>
          <t xml:space="preserve">ANGOL                         </t>
        </is>
      </c>
      <c r="F13" s="25" t="n">
        <v>102</v>
      </c>
      <c r="G13" s="528" t="n">
        <v>2668980</v>
      </c>
      <c r="H13" s="25" t="n">
        <v>58</v>
      </c>
      <c r="I13" s="528" t="n">
        <v>1517420</v>
      </c>
    </row>
    <row r="14">
      <c r="A14" t="n">
        <v>86732041</v>
      </c>
      <c r="B14" t="inlineStr">
        <is>
          <t xml:space="preserve">ROMAN JUAN CASTRO CAYO                            </t>
        </is>
      </c>
      <c r="C14" s="25" t="n">
        <v>6</v>
      </c>
      <c r="D14" t="inlineStr">
        <is>
          <t xml:space="preserve">HECTOR CAFFIERO VASQUEZ       </t>
        </is>
      </c>
      <c r="E14" t="inlineStr">
        <is>
          <t xml:space="preserve">ARICA                         </t>
        </is>
      </c>
      <c r="F14" s="25" t="n">
        <v>41</v>
      </c>
      <c r="G14" s="528" t="n">
        <v>1029590</v>
      </c>
      <c r="H14" s="25" t="n">
        <v>42</v>
      </c>
      <c r="I14" s="528" t="n">
        <v>1057580</v>
      </c>
    </row>
    <row r="15">
      <c r="A15" s="286" t="inlineStr">
        <is>
          <t>8780898K</t>
        </is>
      </c>
      <c r="B15" t="inlineStr">
        <is>
          <t xml:space="preserve">PATRICIA HAFON DESMOND                            </t>
        </is>
      </c>
      <c r="C15" s="25" t="n">
        <v>6</v>
      </c>
      <c r="D15" t="inlineStr">
        <is>
          <t xml:space="preserve">HECTOR CAFFIERO VASQUEZ       </t>
        </is>
      </c>
      <c r="E15" t="inlineStr">
        <is>
          <t xml:space="preserve">TOCOPILLA                     </t>
        </is>
      </c>
      <c r="F15" s="25" t="n">
        <v>8</v>
      </c>
      <c r="G15" s="528" t="n">
        <v>207920</v>
      </c>
      <c r="H15" s="25" t="n">
        <v>0</v>
      </c>
      <c r="I15" s="528" t="n">
        <v>0</v>
      </c>
    </row>
    <row r="16">
      <c r="A16" t="n">
        <v>92761525</v>
      </c>
      <c r="B16" t="inlineStr">
        <is>
          <t xml:space="preserve">CARMEN GLORIA GALLARDO VALERIO                    </t>
        </is>
      </c>
      <c r="C16" s="25" t="n">
        <v>2</v>
      </c>
      <c r="D16" t="inlineStr">
        <is>
          <t xml:space="preserve">PATRICIO CUEVAS               </t>
        </is>
      </c>
      <c r="E16" t="inlineStr">
        <is>
          <t xml:space="preserve">LA UNION                      </t>
        </is>
      </c>
      <c r="F16" s="25" t="n">
        <v>121</v>
      </c>
      <c r="G16" s="528" t="n">
        <v>3165790</v>
      </c>
      <c r="H16" s="25" t="n">
        <v>106</v>
      </c>
      <c r="I16" s="528" t="n">
        <v>2771940</v>
      </c>
    </row>
    <row r="17">
      <c r="A17" t="n">
        <v>93052528</v>
      </c>
      <c r="B17" t="inlineStr">
        <is>
          <t xml:space="preserve">SABINA QUISPE PAIRO                               </t>
        </is>
      </c>
      <c r="C17" s="25" t="n">
        <v>6</v>
      </c>
      <c r="D17" t="inlineStr">
        <is>
          <t xml:space="preserve">HECTOR CAFFIERO VASQUEZ       </t>
        </is>
      </c>
      <c r="E17" t="inlineStr">
        <is>
          <t xml:space="preserve">ARICA                         </t>
        </is>
      </c>
      <c r="F17" s="25" t="n">
        <v>553</v>
      </c>
      <c r="G17" s="528" t="n">
        <v>14187470</v>
      </c>
      <c r="H17" s="25" t="n">
        <v>441</v>
      </c>
      <c r="I17" s="528" t="n">
        <v>11312590</v>
      </c>
    </row>
    <row r="18">
      <c r="A18" t="n">
        <v>94411564</v>
      </c>
      <c r="B18" t="inlineStr">
        <is>
          <t xml:space="preserve">ANA MARIA SANCHEZ LUENGO                          </t>
        </is>
      </c>
      <c r="C18" s="25" t="n">
        <v>12</v>
      </c>
      <c r="D18" t="inlineStr">
        <is>
          <t xml:space="preserve">CARLOS CUEVAS                 </t>
        </is>
      </c>
      <c r="E18" t="inlineStr">
        <is>
          <t xml:space="preserve">PUREN                         </t>
        </is>
      </c>
      <c r="F18" s="25" t="n">
        <v>90</v>
      </c>
      <c r="G18" s="528" t="n">
        <v>2316100</v>
      </c>
      <c r="H18" s="25" t="n">
        <v>84</v>
      </c>
      <c r="I18" s="528" t="n">
        <v>2154160</v>
      </c>
    </row>
    <row r="19">
      <c r="A19" t="n">
        <v>96234422</v>
      </c>
      <c r="B19" t="inlineStr">
        <is>
          <t xml:space="preserve">MIRNA PACHECO RABANAL                             </t>
        </is>
      </c>
      <c r="C19" s="25" t="n">
        <v>2</v>
      </c>
      <c r="D19" t="inlineStr">
        <is>
          <t xml:space="preserve">PATRICIO CUEVAS               </t>
        </is>
      </c>
      <c r="E19" t="inlineStr">
        <is>
          <t xml:space="preserve">CABRERO                       </t>
        </is>
      </c>
      <c r="F19" s="25" t="n">
        <v>228</v>
      </c>
      <c r="G19" s="528" t="n">
        <v>5836720</v>
      </c>
      <c r="H19" s="25" t="n">
        <v>198</v>
      </c>
      <c r="I19" s="528" t="n">
        <v>5030020</v>
      </c>
    </row>
    <row r="20">
      <c r="A20" t="n">
        <v>102705084</v>
      </c>
      <c r="B20" t="inlineStr">
        <is>
          <t xml:space="preserve">ELIANA VENTURELLI REGLA                           </t>
        </is>
      </c>
      <c r="C20" s="25" t="n">
        <v>12</v>
      </c>
      <c r="D20" t="inlineStr">
        <is>
          <t xml:space="preserve">CARLOS CUEVAS                 </t>
        </is>
      </c>
      <c r="E20" t="inlineStr">
        <is>
          <t xml:space="preserve">CAPITAN PASTENE               </t>
        </is>
      </c>
      <c r="F20" s="25" t="n">
        <v>190</v>
      </c>
      <c r="G20" s="528" t="n">
        <v>4834100</v>
      </c>
      <c r="H20" s="25" t="n">
        <v>121</v>
      </c>
      <c r="I20" s="528" t="n">
        <v>3051790</v>
      </c>
    </row>
    <row r="21">
      <c r="A21" t="n">
        <v>105613059</v>
      </c>
      <c r="B21" t="inlineStr">
        <is>
          <t xml:space="preserve">MARISOL DURAN NAVARRO                             </t>
        </is>
      </c>
      <c r="C21" s="25" t="n">
        <v>12</v>
      </c>
      <c r="D21" t="inlineStr">
        <is>
          <t xml:space="preserve">CARLOS CUEVAS                 </t>
        </is>
      </c>
      <c r="E21" t="inlineStr">
        <is>
          <t xml:space="preserve">MELIPILLA                     </t>
        </is>
      </c>
      <c r="F21" s="25" t="n">
        <v>42</v>
      </c>
      <c r="G21" s="528" t="n">
        <v>1112580</v>
      </c>
      <c r="H21" s="25" t="n">
        <v>41</v>
      </c>
      <c r="I21" s="528" t="n">
        <v>1086590</v>
      </c>
    </row>
    <row r="22">
      <c r="A22" t="inlineStr">
        <is>
          <t>10879819K</t>
        </is>
      </c>
      <c r="B22" t="inlineStr">
        <is>
          <t xml:space="preserve">CELIA VASQUEZ BARRERA                             </t>
        </is>
      </c>
      <c r="C22" s="25" t="n">
        <v>2</v>
      </c>
      <c r="D22" t="inlineStr">
        <is>
          <t xml:space="preserve">PATRICIO CUEVAS               </t>
        </is>
      </c>
      <c r="E22" t="inlineStr">
        <is>
          <t xml:space="preserve">VILLARICA                     </t>
        </is>
      </c>
      <c r="F22" s="25" t="n">
        <v>49</v>
      </c>
      <c r="G22" s="528" t="n">
        <v>1240510</v>
      </c>
      <c r="H22" s="25" t="n">
        <v>40</v>
      </c>
      <c r="I22" s="528" t="n">
        <v>1006600</v>
      </c>
    </row>
    <row r="23">
      <c r="A23" t="n">
        <v>114079979</v>
      </c>
      <c r="B23" t="inlineStr">
        <is>
          <t xml:space="preserve">DANITZA OSSES AEDO                                </t>
        </is>
      </c>
      <c r="C23" s="25" t="n">
        <v>12</v>
      </c>
      <c r="D23" t="inlineStr">
        <is>
          <t xml:space="preserve">CARLOS CUEVAS                 </t>
        </is>
      </c>
      <c r="E23" t="inlineStr">
        <is>
          <t xml:space="preserve">TRAIGUEN                      </t>
        </is>
      </c>
      <c r="F23" s="25" t="n">
        <v>106</v>
      </c>
      <c r="G23" s="528" t="n">
        <v>2716940</v>
      </c>
      <c r="H23" s="25" t="n">
        <v>95</v>
      </c>
      <c r="I23" s="528" t="n">
        <v>2438050</v>
      </c>
    </row>
    <row r="24">
      <c r="A24" t="n">
        <v>115643592</v>
      </c>
      <c r="B24" t="inlineStr">
        <is>
          <t xml:space="preserve">BELLA FUENTES PINCHEIRA                           </t>
        </is>
      </c>
      <c r="C24" s="25" t="n">
        <v>13</v>
      </c>
      <c r="D24" t="inlineStr">
        <is>
          <t xml:space="preserve">RICHARD CUEVAS                </t>
        </is>
      </c>
      <c r="E24" t="inlineStr">
        <is>
          <t xml:space="preserve">LINARES                       </t>
        </is>
      </c>
      <c r="F24" s="25" t="n">
        <v>623</v>
      </c>
      <c r="G24" s="528" t="n">
        <v>16052770</v>
      </c>
      <c r="H24" s="25" t="n">
        <v>497</v>
      </c>
      <c r="I24" s="528" t="n">
        <v>12767030</v>
      </c>
    </row>
    <row r="25">
      <c r="A25" t="n">
        <v>116841290</v>
      </c>
      <c r="B25" t="inlineStr">
        <is>
          <t xml:space="preserve">HUGO MONTERO FIGUEROA                             </t>
        </is>
      </c>
      <c r="C25" s="25" t="n">
        <v>2</v>
      </c>
      <c r="D25" t="inlineStr">
        <is>
          <t xml:space="preserve">PATRICIO CUEVAS               </t>
        </is>
      </c>
      <c r="E25" t="inlineStr">
        <is>
          <t xml:space="preserve">LOS ANGELES                   </t>
        </is>
      </c>
      <c r="F25" s="25" t="n">
        <v>397</v>
      </c>
      <c r="G25" s="528" t="n">
        <v>10084030</v>
      </c>
      <c r="H25" s="25" t="n">
        <v>380</v>
      </c>
      <c r="I25" s="528" t="n">
        <v>9639200</v>
      </c>
    </row>
    <row r="26">
      <c r="A26" t="n">
        <v>120037366</v>
      </c>
      <c r="B26" t="inlineStr">
        <is>
          <t xml:space="preserve">ARMANDO BARRIA LEGUE                              </t>
        </is>
      </c>
      <c r="C26" s="25" t="n">
        <v>3</v>
      </c>
      <c r="D26" t="inlineStr">
        <is>
          <t xml:space="preserve">SERGIO KRAMARENCO             </t>
        </is>
      </c>
      <c r="E26" t="inlineStr">
        <is>
          <t xml:space="preserve">PUERTO NATALES                </t>
        </is>
      </c>
      <c r="F26" s="25" t="n">
        <v>70</v>
      </c>
      <c r="G26" s="528" t="n">
        <v>1772300</v>
      </c>
      <c r="H26" s="25" t="n">
        <v>57</v>
      </c>
      <c r="I26" s="528" t="n">
        <v>1447430</v>
      </c>
    </row>
    <row r="27">
      <c r="A27" t="n">
        <v>123737024</v>
      </c>
      <c r="B27" t="inlineStr">
        <is>
          <t xml:space="preserve">ISVELDA MELO ACEVEDO                              </t>
        </is>
      </c>
      <c r="C27" s="25" t="n">
        <v>2</v>
      </c>
      <c r="D27" t="inlineStr">
        <is>
          <t xml:space="preserve">PATRICIO CUEVAS               </t>
        </is>
      </c>
      <c r="E27" t="inlineStr">
        <is>
          <t xml:space="preserve">LINARES                       </t>
        </is>
      </c>
      <c r="F27" s="25" t="n">
        <v>18</v>
      </c>
      <c r="G27" s="528" t="n">
        <v>467820</v>
      </c>
      <c r="H27" s="25" t="n">
        <v>0</v>
      </c>
      <c r="I27" s="528" t="n">
        <v>0</v>
      </c>
    </row>
    <row r="28">
      <c r="A28" t="inlineStr">
        <is>
          <t>12838491K</t>
        </is>
      </c>
      <c r="B28" t="inlineStr">
        <is>
          <t xml:space="preserve">JESSICA ARAYA CEPEDA                              </t>
        </is>
      </c>
      <c r="C28" s="25" t="n">
        <v>6</v>
      </c>
      <c r="D28" t="inlineStr">
        <is>
          <t xml:space="preserve">HECTOR CAFFIERO VASQUEZ       </t>
        </is>
      </c>
      <c r="E28" t="inlineStr">
        <is>
          <t xml:space="preserve">ANTOFAGASTA                   </t>
        </is>
      </c>
      <c r="F28" s="25" t="n">
        <v>4</v>
      </c>
      <c r="G28" s="528" t="n">
        <v>103960</v>
      </c>
      <c r="H28" s="25" t="n">
        <v>4</v>
      </c>
      <c r="I28" s="528" t="n">
        <v>103960</v>
      </c>
    </row>
    <row r="29">
      <c r="A29" t="n">
        <v>136381334</v>
      </c>
      <c r="B29" t="inlineStr">
        <is>
          <t xml:space="preserve">KAREN HUAMAN LOPEZ                                </t>
        </is>
      </c>
      <c r="C29" s="25" t="n">
        <v>6</v>
      </c>
      <c r="D29" t="inlineStr">
        <is>
          <t xml:space="preserve">HECTOR CAFFIERO VASQUEZ       </t>
        </is>
      </c>
      <c r="E29" t="inlineStr">
        <is>
          <t xml:space="preserve">ARICA                         </t>
        </is>
      </c>
      <c r="F29" s="25" t="n">
        <v>11</v>
      </c>
      <c r="G29" s="528" t="n">
        <v>296890</v>
      </c>
      <c r="H29" s="25" t="n">
        <v>11</v>
      </c>
      <c r="I29" s="528" t="n">
        <v>296890</v>
      </c>
    </row>
    <row r="30">
      <c r="A30" t="n">
        <v>137440369</v>
      </c>
      <c r="B30" t="inlineStr">
        <is>
          <t xml:space="preserve">CARLA ALIAGA                                      </t>
        </is>
      </c>
      <c r="C30" s="25" t="n">
        <v>6</v>
      </c>
      <c r="D30" t="inlineStr">
        <is>
          <t xml:space="preserve">HECTOR CAFFIERO VASQUEZ       </t>
        </is>
      </c>
      <c r="E30" t="inlineStr">
        <is>
          <t xml:space="preserve">VALLENAR                      </t>
        </is>
      </c>
      <c r="F30" s="25" t="n">
        <v>192</v>
      </c>
      <c r="G30" s="528" t="n">
        <v>4942080</v>
      </c>
      <c r="H30" s="25" t="n">
        <v>163</v>
      </c>
      <c r="I30" s="528" t="n">
        <v>4191370</v>
      </c>
    </row>
    <row r="31">
      <c r="A31" t="n">
        <v>138622045</v>
      </c>
      <c r="B31" t="inlineStr">
        <is>
          <t xml:space="preserve">PAOLA NAVARRO                                     </t>
        </is>
      </c>
      <c r="C31" s="25" t="n">
        <v>6</v>
      </c>
      <c r="D31" t="inlineStr">
        <is>
          <t xml:space="preserve">HECTOR CAFFIERO VASQUEZ       </t>
        </is>
      </c>
      <c r="E31" t="inlineStr">
        <is>
          <t xml:space="preserve">ARICA                         </t>
        </is>
      </c>
      <c r="F31" s="25" t="n">
        <v>48</v>
      </c>
      <c r="G31" s="528" t="n">
        <v>1253520</v>
      </c>
      <c r="H31" s="25" t="n">
        <v>22</v>
      </c>
      <c r="I31" s="528" t="n">
        <v>571780</v>
      </c>
    </row>
    <row r="32">
      <c r="A32" t="n">
        <v>139701321</v>
      </c>
      <c r="B32" t="inlineStr">
        <is>
          <t xml:space="preserve">GLORIA GALINDO PEREZ                              </t>
        </is>
      </c>
      <c r="C32" s="25" t="n">
        <v>3</v>
      </c>
      <c r="D32" t="inlineStr">
        <is>
          <t xml:space="preserve">SERGIO KRAMARENCO             </t>
        </is>
      </c>
      <c r="E32" t="inlineStr">
        <is>
          <t xml:space="preserve">COYHAIQUE                     </t>
        </is>
      </c>
      <c r="F32" s="25" t="n">
        <v>250</v>
      </c>
      <c r="G32" s="528" t="n">
        <v>6409500</v>
      </c>
      <c r="H32" s="25" t="n">
        <v>240</v>
      </c>
      <c r="I32" s="528" t="n">
        <v>6159600</v>
      </c>
    </row>
    <row r="33">
      <c r="A33" t="n">
        <v>143849244</v>
      </c>
      <c r="B33" t="inlineStr">
        <is>
          <t xml:space="preserve">MONICA SANDOVAL NAVARRETE                         </t>
        </is>
      </c>
      <c r="C33" s="25" t="n">
        <v>2</v>
      </c>
      <c r="D33" t="inlineStr">
        <is>
          <t xml:space="preserve">PATRICIO CUEVAS               </t>
        </is>
      </c>
      <c r="E33" t="inlineStr">
        <is>
          <t xml:space="preserve">COLLIPULLI                    </t>
        </is>
      </c>
      <c r="F33" s="25" t="n">
        <v>92</v>
      </c>
      <c r="G33" s="528" t="n">
        <v>2329080</v>
      </c>
      <c r="H33" s="25" t="n">
        <v>92</v>
      </c>
      <c r="I33" s="528" t="n">
        <v>2335080</v>
      </c>
    </row>
    <row r="34">
      <c r="A34" t="n">
        <v>144052439</v>
      </c>
      <c r="B34" t="inlineStr">
        <is>
          <t xml:space="preserve">CECILIA RIVERA ROMERO                             </t>
        </is>
      </c>
      <c r="C34" s="25" t="n">
        <v>2</v>
      </c>
      <c r="D34" t="inlineStr">
        <is>
          <t xml:space="preserve">PATRICIO CUEVAS               </t>
        </is>
      </c>
      <c r="E34" t="inlineStr">
        <is>
          <t xml:space="preserve">TEMUCO                        </t>
        </is>
      </c>
      <c r="F34" s="25" t="n">
        <v>366</v>
      </c>
      <c r="G34" s="528" t="n">
        <v>9408340</v>
      </c>
      <c r="H34" s="25" t="n">
        <v>340</v>
      </c>
      <c r="I34" s="528" t="n">
        <v>8732600</v>
      </c>
    </row>
    <row r="35">
      <c r="A35" t="n">
        <v>144967860</v>
      </c>
      <c r="B35" t="inlineStr">
        <is>
          <t xml:space="preserve">CRISTIAN ALEJANDRO FUENTES FLORES                 </t>
        </is>
      </c>
      <c r="C35" s="25" t="n">
        <v>12</v>
      </c>
      <c r="D35" t="inlineStr">
        <is>
          <t xml:space="preserve">CARLOS CUEVAS                 </t>
        </is>
      </c>
      <c r="E35" t="inlineStr">
        <is>
          <t xml:space="preserve">RANCAGUA                      </t>
        </is>
      </c>
      <c r="F35" s="25" t="n">
        <v>359</v>
      </c>
      <c r="G35" s="528" t="n">
        <v>9313410</v>
      </c>
      <c r="H35" s="25" t="n">
        <v>228</v>
      </c>
      <c r="I35" s="528" t="n">
        <v>5950720</v>
      </c>
    </row>
    <row r="36">
      <c r="A36" t="n">
        <v>146351107</v>
      </c>
      <c r="B36" t="inlineStr">
        <is>
          <t xml:space="preserve">CAROLINA MIRANDA                                  </t>
        </is>
      </c>
      <c r="C36" s="25" t="n">
        <v>12</v>
      </c>
      <c r="D36" t="inlineStr">
        <is>
          <t xml:space="preserve">CARLOS CUEVAS                 </t>
        </is>
      </c>
      <c r="E36" t="inlineStr">
        <is>
          <t xml:space="preserve">SANTA CRUZ                    </t>
        </is>
      </c>
      <c r="F36" s="25" t="n">
        <v>304</v>
      </c>
      <c r="G36" s="528" t="n">
        <v>7886960</v>
      </c>
      <c r="H36" s="25" t="n">
        <v>269</v>
      </c>
      <c r="I36" s="528" t="n">
        <v>6956310</v>
      </c>
    </row>
    <row r="37">
      <c r="A37" t="n">
        <v>154536493</v>
      </c>
      <c r="B37" t="inlineStr">
        <is>
          <t xml:space="preserve">MARITZA TOSSO CATRICURA                           </t>
        </is>
      </c>
      <c r="C37" s="25" t="n">
        <v>3</v>
      </c>
      <c r="D37" t="inlineStr">
        <is>
          <t xml:space="preserve">SERGIO KRAMARENCO             </t>
        </is>
      </c>
      <c r="E37" t="inlineStr">
        <is>
          <t xml:space="preserve">PANGUIPULLI                   </t>
        </is>
      </c>
      <c r="F37" s="25" t="n">
        <v>44</v>
      </c>
      <c r="G37" s="528" t="n">
        <v>1111560</v>
      </c>
      <c r="H37" s="25" t="n">
        <v>20</v>
      </c>
      <c r="I37" s="528" t="n">
        <v>511800</v>
      </c>
    </row>
    <row r="38">
      <c r="A38" t="inlineStr">
        <is>
          <t>16065905K</t>
        </is>
      </c>
      <c r="B38" t="inlineStr">
        <is>
          <t xml:space="preserve">PATRICIA CANALES OYARZUN                          </t>
        </is>
      </c>
      <c r="C38" s="25" t="n">
        <v>3</v>
      </c>
      <c r="D38" t="inlineStr">
        <is>
          <t xml:space="preserve">SERGIO KRAMARENCO             </t>
        </is>
      </c>
      <c r="E38" t="inlineStr">
        <is>
          <t xml:space="preserve">PUNTA ARENAS                  </t>
        </is>
      </c>
      <c r="F38" s="25" t="n">
        <v>216</v>
      </c>
      <c r="G38" s="528" t="n">
        <v>5676840</v>
      </c>
      <c r="H38" s="25" t="n">
        <v>125</v>
      </c>
      <c r="I38" s="528" t="n">
        <v>3276750</v>
      </c>
    </row>
    <row r="39">
      <c r="A39" t="n">
        <v>162593110</v>
      </c>
      <c r="B39" t="inlineStr">
        <is>
          <t xml:space="preserve">KATERIN FRANCHESCA CASANGA SANTANA                </t>
        </is>
      </c>
      <c r="C39" s="25" t="n">
        <v>6</v>
      </c>
      <c r="D39" t="inlineStr">
        <is>
          <t xml:space="preserve">HECTOR CAFFIERO VASQUEZ       </t>
        </is>
      </c>
      <c r="E39" t="inlineStr">
        <is>
          <t xml:space="preserve">CALAMA                        </t>
        </is>
      </c>
      <c r="F39" s="25" t="n">
        <v>214</v>
      </c>
      <c r="G39" s="528" t="n">
        <v>5603860</v>
      </c>
      <c r="H39" s="25" t="n">
        <v>125</v>
      </c>
      <c r="I39" s="528" t="n">
        <v>3258750</v>
      </c>
    </row>
    <row r="40">
      <c r="A40" t="n">
        <v>162603744</v>
      </c>
      <c r="B40" t="inlineStr">
        <is>
          <t xml:space="preserve">JETZABEL AGUIRRE ALVAREZ                          </t>
        </is>
      </c>
      <c r="C40" s="25" t="n">
        <v>6</v>
      </c>
      <c r="D40" t="inlineStr">
        <is>
          <t xml:space="preserve">HECTOR CAFFIERO VASQUEZ       </t>
        </is>
      </c>
      <c r="E40" t="inlineStr">
        <is>
          <t xml:space="preserve">CALAMA                        </t>
        </is>
      </c>
      <c r="F40" s="25" t="n">
        <v>446</v>
      </c>
      <c r="G40" s="528" t="n">
        <v>11605540</v>
      </c>
      <c r="H40" s="25" t="n">
        <v>396</v>
      </c>
      <c r="I40" s="528" t="n">
        <v>10290040</v>
      </c>
    </row>
    <row r="41">
      <c r="A41" t="n">
        <v>196950281</v>
      </c>
      <c r="B41" t="inlineStr">
        <is>
          <t xml:space="preserve">GABRIELA MANSILLA WUPPEELMANN                     </t>
        </is>
      </c>
      <c r="C41" s="25" t="n">
        <v>3</v>
      </c>
      <c r="D41" t="inlineStr">
        <is>
          <t xml:space="preserve">SERGIO KRAMARENCO             </t>
        </is>
      </c>
      <c r="E41" t="inlineStr">
        <is>
          <t xml:space="preserve">PUNTA ARENAS                  </t>
        </is>
      </c>
      <c r="F41" s="25" t="n">
        <v>164</v>
      </c>
      <c r="G41" s="528" t="n">
        <v>4262360</v>
      </c>
      <c r="H41" s="25" t="n">
        <v>149</v>
      </c>
      <c r="I41" s="528" t="n">
        <v>3876510</v>
      </c>
    </row>
    <row r="42">
      <c r="A42" t="inlineStr">
        <is>
          <t>52004390K</t>
        </is>
      </c>
      <c r="B42" t="inlineStr">
        <is>
          <t xml:space="preserve">WILFREDO ROJAS QUILODRAN EIRL                     </t>
        </is>
      </c>
      <c r="C42" s="25" t="n">
        <v>12</v>
      </c>
      <c r="D42" t="inlineStr">
        <is>
          <t xml:space="preserve">CARLOS CUEVAS                 </t>
        </is>
      </c>
      <c r="E42" t="inlineStr">
        <is>
          <t xml:space="preserve">SAN CARLOS                    </t>
        </is>
      </c>
      <c r="F42" s="25" t="n">
        <v>92</v>
      </c>
      <c r="G42" s="528" t="n">
        <v>2341080</v>
      </c>
      <c r="H42" s="25" t="n">
        <v>69</v>
      </c>
      <c r="I42" s="528" t="n">
        <v>1740310</v>
      </c>
    </row>
    <row r="43">
      <c r="A43" t="n">
        <v>760094900</v>
      </c>
      <c r="B43" t="inlineStr">
        <is>
          <t xml:space="preserve">COMERCIAL DIANCU LTDA.                            </t>
        </is>
      </c>
      <c r="C43" s="25" t="n">
        <v>2</v>
      </c>
      <c r="D43" t="inlineStr">
        <is>
          <t xml:space="preserve">PATRICIO CUEVAS               </t>
        </is>
      </c>
      <c r="E43" t="inlineStr">
        <is>
          <t xml:space="preserve">ANCUD                         </t>
        </is>
      </c>
      <c r="F43" s="25" t="n">
        <v>182</v>
      </c>
      <c r="G43" s="528" t="n">
        <v>4660180</v>
      </c>
      <c r="H43" s="25" t="n">
        <v>165</v>
      </c>
      <c r="I43" s="528" t="n">
        <v>4205350</v>
      </c>
    </row>
    <row r="44">
      <c r="A44" t="n">
        <v>760131962</v>
      </c>
      <c r="B44" t="inlineStr">
        <is>
          <t xml:space="preserve">MARIA PILAR JEREZ Y CIA.LTDA.                     </t>
        </is>
      </c>
      <c r="C44" s="25" t="n">
        <v>12</v>
      </c>
      <c r="D44" t="inlineStr">
        <is>
          <t xml:space="preserve">CARLOS CUEVAS                 </t>
        </is>
      </c>
      <c r="E44" t="inlineStr">
        <is>
          <t xml:space="preserve">ANGOL                         </t>
        </is>
      </c>
      <c r="F44" s="25" t="n">
        <v>83</v>
      </c>
      <c r="G44" s="528" t="n">
        <v>2114170</v>
      </c>
      <c r="H44" s="25" t="n">
        <v>96</v>
      </c>
      <c r="I44" s="528" t="n">
        <v>2446040</v>
      </c>
    </row>
    <row r="45">
      <c r="A45" t="n">
        <v>760176303</v>
      </c>
      <c r="B45" t="inlineStr">
        <is>
          <t xml:space="preserve">COMERCIAL Q &amp; M  LTDA                             </t>
        </is>
      </c>
      <c r="C45" s="25" t="n">
        <v>2</v>
      </c>
      <c r="D45" t="inlineStr">
        <is>
          <t xml:space="preserve">PATRICIO CUEVAS               </t>
        </is>
      </c>
      <c r="E45" t="inlineStr">
        <is>
          <t xml:space="preserve">LA UNION                      </t>
        </is>
      </c>
      <c r="F45" s="25" t="n">
        <v>364</v>
      </c>
      <c r="G45" s="528" t="n">
        <v>9376360</v>
      </c>
      <c r="H45" s="25" t="n">
        <v>356</v>
      </c>
      <c r="I45" s="528" t="n">
        <v>9174440</v>
      </c>
    </row>
    <row r="46">
      <c r="A46" t="n">
        <v>760381810</v>
      </c>
      <c r="B46" t="inlineStr">
        <is>
          <t xml:space="preserve">SOCIEDAD COMERCIAL ARS LTDA.                      </t>
        </is>
      </c>
      <c r="C46" s="25" t="n">
        <v>12</v>
      </c>
      <c r="D46" t="inlineStr">
        <is>
          <t xml:space="preserve">CARLOS CUEVAS                 </t>
        </is>
      </c>
      <c r="E46" t="inlineStr">
        <is>
          <t xml:space="preserve">YUNGAY                        </t>
        </is>
      </c>
      <c r="F46" s="25" t="n">
        <v>96</v>
      </c>
      <c r="G46" s="528" t="n">
        <v>2471040</v>
      </c>
      <c r="H46" s="25" t="n">
        <v>82</v>
      </c>
      <c r="I46" s="528" t="n">
        <v>2120180</v>
      </c>
    </row>
    <row r="47">
      <c r="A47" t="n">
        <v>760484040</v>
      </c>
      <c r="B47" t="inlineStr">
        <is>
          <t xml:space="preserve">SOC.COM. DON JORGE LTDA                           </t>
        </is>
      </c>
      <c r="C47" s="25" t="n">
        <v>2</v>
      </c>
      <c r="D47" t="inlineStr">
        <is>
          <t xml:space="preserve">PATRICIO CUEVAS               </t>
        </is>
      </c>
      <c r="E47" t="inlineStr">
        <is>
          <t xml:space="preserve">PANGUIPULLI                   </t>
        </is>
      </c>
      <c r="F47" s="25" t="n">
        <v>60</v>
      </c>
      <c r="G47" s="528" t="n">
        <v>1511400</v>
      </c>
      <c r="H47" s="25" t="n">
        <v>44</v>
      </c>
      <c r="I47" s="528" t="n">
        <v>1099560</v>
      </c>
    </row>
    <row r="48">
      <c r="A48" t="n">
        <v>760498424</v>
      </c>
      <c r="B48" t="inlineStr">
        <is>
          <t xml:space="preserve">INVERSIONES JULIAN S.A.                           </t>
        </is>
      </c>
      <c r="C48" s="25" t="n">
        <v>13</v>
      </c>
      <c r="D48" t="inlineStr">
        <is>
          <t xml:space="preserve">RICHARD CUEVAS                </t>
        </is>
      </c>
      <c r="E48" t="inlineStr">
        <is>
          <t xml:space="preserve">RENGO                         </t>
        </is>
      </c>
      <c r="F48" s="25" t="n">
        <v>1292</v>
      </c>
      <c r="G48" s="528" t="n">
        <v>33221080</v>
      </c>
      <c r="H48" s="25" t="n">
        <v>1159</v>
      </c>
      <c r="I48" s="528" t="n">
        <v>29769410</v>
      </c>
    </row>
    <row r="49">
      <c r="A49" t="n">
        <v>760678872</v>
      </c>
      <c r="B49" t="inlineStr">
        <is>
          <t xml:space="preserve">SOC COM SAN MARTIN Y TORRES LTDA                  </t>
        </is>
      </c>
      <c r="C49" s="25" t="n">
        <v>2</v>
      </c>
      <c r="D49" t="inlineStr">
        <is>
          <t xml:space="preserve">PATRICIO CUEVAS               </t>
        </is>
      </c>
      <c r="E49" t="inlineStr">
        <is>
          <t xml:space="preserve">SAN CARLOS                    </t>
        </is>
      </c>
      <c r="F49" s="25" t="n">
        <v>169</v>
      </c>
      <c r="G49" s="528" t="n">
        <v>4288310</v>
      </c>
      <c r="H49" s="25" t="n">
        <v>146</v>
      </c>
      <c r="I49" s="528" t="n">
        <v>3709540</v>
      </c>
    </row>
    <row r="50">
      <c r="A50" t="n">
        <v>760791865</v>
      </c>
      <c r="B50" t="inlineStr">
        <is>
          <t xml:space="preserve">COMERCIAL JAVBIAN SPA                             </t>
        </is>
      </c>
      <c r="C50" s="25" t="n">
        <v>3</v>
      </c>
      <c r="D50" t="inlineStr">
        <is>
          <t xml:space="preserve">SERGIO KRAMARENCO             </t>
        </is>
      </c>
      <c r="E50" t="inlineStr">
        <is>
          <t xml:space="preserve">PUERTO AYSEN                  </t>
        </is>
      </c>
      <c r="F50" s="25" t="n">
        <v>143</v>
      </c>
      <c r="G50" s="528" t="n">
        <v>3677570</v>
      </c>
      <c r="H50" s="25" t="n">
        <v>74</v>
      </c>
      <c r="I50" s="528" t="n">
        <v>1904260</v>
      </c>
    </row>
    <row r="51">
      <c r="A51" t="n">
        <v>760993476</v>
      </c>
      <c r="B51" t="inlineStr">
        <is>
          <t xml:space="preserve">GLADYS VALDIVIA PEREZ EIRL                        </t>
        </is>
      </c>
      <c r="C51" s="25" t="n">
        <v>12</v>
      </c>
      <c r="D51" t="inlineStr">
        <is>
          <t xml:space="preserve">CARLOS CUEVAS                 </t>
        </is>
      </c>
      <c r="E51" t="inlineStr">
        <is>
          <t xml:space="preserve">LA LIGUA                      </t>
        </is>
      </c>
      <c r="F51" s="25" t="n">
        <v>79</v>
      </c>
      <c r="G51" s="528" t="n">
        <v>1980210</v>
      </c>
      <c r="H51" s="25" t="n">
        <v>51</v>
      </c>
      <c r="I51" s="528" t="n">
        <v>1280490</v>
      </c>
    </row>
    <row r="52">
      <c r="A52" t="n">
        <v>761212206</v>
      </c>
      <c r="B52" t="inlineStr">
        <is>
          <t xml:space="preserve">SOC. COM. INOSTROZA GOMEZ LTDA.                   </t>
        </is>
      </c>
      <c r="C52" s="25" t="n">
        <v>3</v>
      </c>
      <c r="D52" t="inlineStr">
        <is>
          <t xml:space="preserve">SERGIO KRAMARENCO             </t>
        </is>
      </c>
      <c r="E52" t="inlineStr">
        <is>
          <t xml:space="preserve">COYHAIQUE                     </t>
        </is>
      </c>
      <c r="F52" s="25" t="n">
        <v>277</v>
      </c>
      <c r="G52" s="528" t="n">
        <v>6961230</v>
      </c>
      <c r="H52" s="25" t="n">
        <v>252</v>
      </c>
      <c r="I52" s="528" t="n">
        <v>6335480</v>
      </c>
    </row>
    <row r="53">
      <c r="A53" t="n">
        <v>761687794</v>
      </c>
      <c r="B53" t="inlineStr">
        <is>
          <t xml:space="preserve">SOCIEDAD COMERCIAL C'MUA LIMITADA                 </t>
        </is>
      </c>
      <c r="C53" s="25" t="n">
        <v>13</v>
      </c>
      <c r="D53" t="inlineStr">
        <is>
          <t xml:space="preserve">RICHARD CUEVAS                </t>
        </is>
      </c>
      <c r="E53" t="inlineStr">
        <is>
          <t xml:space="preserve">SANTA CRUZ                    </t>
        </is>
      </c>
      <c r="F53" s="25" t="n">
        <v>179</v>
      </c>
      <c r="G53" s="528" t="n">
        <v>4557210</v>
      </c>
      <c r="H53" s="25" t="n">
        <v>125</v>
      </c>
      <c r="I53" s="528" t="n">
        <v>3197750</v>
      </c>
    </row>
    <row r="54">
      <c r="A54" t="n">
        <v>761839098</v>
      </c>
      <c r="B54" t="inlineStr">
        <is>
          <t xml:space="preserve">SOCIEDAD COMERCIAL MKD CLOTHING LIMITADA          </t>
        </is>
      </c>
      <c r="C54" s="25" t="n">
        <v>2</v>
      </c>
      <c r="D54" t="inlineStr">
        <is>
          <t xml:space="preserve">PATRICIO CUEVAS               </t>
        </is>
      </c>
      <c r="E54" t="inlineStr">
        <is>
          <t xml:space="preserve">SANTIAGO                      </t>
        </is>
      </c>
      <c r="F54" s="25" t="n">
        <v>394</v>
      </c>
      <c r="G54" s="528" t="n">
        <v>10268060</v>
      </c>
      <c r="H54" s="25" t="n">
        <v>349</v>
      </c>
      <c r="I54" s="528" t="n">
        <v>9101510</v>
      </c>
    </row>
    <row r="55">
      <c r="A55" t="n">
        <v>761952552</v>
      </c>
      <c r="B55" t="inlineStr">
        <is>
          <t xml:space="preserve">COMERCIAL NACE SPA                                </t>
        </is>
      </c>
      <c r="C55" s="25" t="n">
        <v>2</v>
      </c>
      <c r="D55" t="inlineStr">
        <is>
          <t xml:space="preserve">PATRICIO CUEVAS               </t>
        </is>
      </c>
      <c r="E55" t="inlineStr">
        <is>
          <t xml:space="preserve">CASTRO                        </t>
        </is>
      </c>
      <c r="F55" s="25" t="n">
        <v>770</v>
      </c>
      <c r="G55" s="528" t="n">
        <v>19801300</v>
      </c>
      <c r="H55" s="25" t="n">
        <v>703</v>
      </c>
      <c r="I55" s="528" t="n">
        <v>18096970</v>
      </c>
    </row>
    <row r="56">
      <c r="A56" t="n">
        <v>761981951</v>
      </c>
      <c r="B56" t="inlineStr">
        <is>
          <t xml:space="preserve">COMERCIALIZADORA FACHAS Y CIA LTDA                </t>
        </is>
      </c>
      <c r="C56" s="25" t="n">
        <v>12</v>
      </c>
      <c r="D56" t="inlineStr">
        <is>
          <t xml:space="preserve">CARLOS CUEVAS                 </t>
        </is>
      </c>
      <c r="E56" t="inlineStr">
        <is>
          <t xml:space="preserve">LA LIGUA                      </t>
        </is>
      </c>
      <c r="F56" s="25" t="n">
        <v>144</v>
      </c>
      <c r="G56" s="528" t="n">
        <v>3646560</v>
      </c>
      <c r="H56" s="25" t="n">
        <v>130</v>
      </c>
      <c r="I56" s="528" t="n">
        <v>3272700</v>
      </c>
    </row>
    <row r="57">
      <c r="A57" t="n">
        <v>762535491</v>
      </c>
      <c r="B57" t="inlineStr">
        <is>
          <t xml:space="preserve">MAGIC WORLD SPA                                   </t>
        </is>
      </c>
      <c r="C57" s="25" t="n">
        <v>41</v>
      </c>
      <c r="D57" t="inlineStr">
        <is>
          <t xml:space="preserve">MAGIC KENNEDY                 </t>
        </is>
      </c>
      <c r="E57" t="inlineStr">
        <is>
          <t xml:space="preserve">SANTIAGO                      </t>
        </is>
      </c>
      <c r="F57" s="25" t="n">
        <v>9155</v>
      </c>
      <c r="G57" s="528" t="n">
        <v>236778450</v>
      </c>
      <c r="H57" s="25" t="n">
        <v>5365</v>
      </c>
      <c r="I57" s="528" t="n">
        <v>138886350</v>
      </c>
    </row>
    <row r="58">
      <c r="A58" t="n">
        <v>763395200</v>
      </c>
      <c r="B58" t="inlineStr">
        <is>
          <t xml:space="preserve">CONFECCIONES ARAUCO EIRL                          </t>
        </is>
      </c>
      <c r="C58" s="25" t="n">
        <v>12</v>
      </c>
      <c r="D58" t="inlineStr">
        <is>
          <t xml:space="preserve">CARLOS CUEVAS                 </t>
        </is>
      </c>
      <c r="E58" t="inlineStr">
        <is>
          <t xml:space="preserve">ARAUCO                        </t>
        </is>
      </c>
      <c r="F58" s="25" t="n">
        <v>119</v>
      </c>
      <c r="G58" s="528" t="n">
        <v>2990810</v>
      </c>
      <c r="H58" s="25" t="n">
        <v>116</v>
      </c>
      <c r="I58" s="528" t="n">
        <v>2914840</v>
      </c>
    </row>
    <row r="59">
      <c r="A59" t="n">
        <v>763565270</v>
      </c>
      <c r="B59" t="inlineStr">
        <is>
          <t xml:space="preserve">ACAR BORDADOS  SPA                                </t>
        </is>
      </c>
      <c r="C59" s="25" t="n">
        <v>2</v>
      </c>
      <c r="D59" t="inlineStr">
        <is>
          <t xml:space="preserve">PATRICIO CUEVAS               </t>
        </is>
      </c>
      <c r="E59" t="inlineStr">
        <is>
          <t xml:space="preserve">TALCA                         </t>
        </is>
      </c>
      <c r="F59" s="25" t="n">
        <v>46</v>
      </c>
      <c r="G59" s="528" t="n">
        <v>1149540</v>
      </c>
      <c r="H59" s="25" t="n">
        <v>35</v>
      </c>
      <c r="I59" s="528" t="n">
        <v>874650</v>
      </c>
    </row>
    <row r="60">
      <c r="A60" t="n">
        <v>764058496</v>
      </c>
      <c r="B60" t="inlineStr">
        <is>
          <t xml:space="preserve">COMERCIAL LE PETIT BOUTIQUE                       </t>
        </is>
      </c>
      <c r="C60" s="25" t="n">
        <v>2</v>
      </c>
      <c r="D60" t="inlineStr">
        <is>
          <t xml:space="preserve">PATRICIO CUEVAS               </t>
        </is>
      </c>
      <c r="E60" t="inlineStr">
        <is>
          <t xml:space="preserve">LA CALERA                     </t>
        </is>
      </c>
      <c r="F60" s="25" t="n">
        <v>127</v>
      </c>
      <c r="G60" s="528" t="n">
        <v>3291730</v>
      </c>
      <c r="H60" s="25" t="n">
        <v>127</v>
      </c>
      <c r="I60" s="528" t="n">
        <v>3291730</v>
      </c>
    </row>
    <row r="61">
      <c r="A61" t="inlineStr">
        <is>
          <t>76415150K</t>
        </is>
      </c>
      <c r="B61" t="inlineStr">
        <is>
          <t xml:space="preserve">COMERCIAL CHELECH S.A.                            </t>
        </is>
      </c>
      <c r="C61" s="25" t="n">
        <v>3</v>
      </c>
      <c r="D61" t="inlineStr">
        <is>
          <t xml:space="preserve">SERGIO KRAMARENCO             </t>
        </is>
      </c>
      <c r="E61" t="inlineStr">
        <is>
          <t xml:space="preserve">PUERTO NATALES                </t>
        </is>
      </c>
      <c r="F61" s="25" t="n">
        <v>144</v>
      </c>
      <c r="G61" s="528" t="n">
        <v>3706560</v>
      </c>
      <c r="H61" s="25" t="n">
        <v>133</v>
      </c>
      <c r="I61" s="528" t="n">
        <v>3429670</v>
      </c>
    </row>
    <row r="62">
      <c r="A62" t="inlineStr">
        <is>
          <t>76421739K</t>
        </is>
      </c>
      <c r="B62" t="inlineStr">
        <is>
          <t xml:space="preserve">COMERCIAL DIWEB LTDA                              </t>
        </is>
      </c>
      <c r="C62" s="25" t="n">
        <v>2</v>
      </c>
      <c r="D62" t="inlineStr">
        <is>
          <t xml:space="preserve">PATRICIO CUEVAS               </t>
        </is>
      </c>
      <c r="E62" t="inlineStr">
        <is>
          <t xml:space="preserve">PUERTO MONTT                  </t>
        </is>
      </c>
      <c r="F62" s="25" t="n">
        <v>324</v>
      </c>
      <c r="G62" s="528" t="n">
        <v>8204760</v>
      </c>
      <c r="H62" s="25" t="n">
        <v>287</v>
      </c>
      <c r="I62" s="528" t="n">
        <v>7280130</v>
      </c>
    </row>
    <row r="63">
      <c r="A63" t="n">
        <v>764509315</v>
      </c>
      <c r="B63" t="inlineStr">
        <is>
          <t xml:space="preserve">COMERCIAL ACTUAL SPA                              </t>
        </is>
      </c>
      <c r="C63" s="25" t="n">
        <v>13</v>
      </c>
      <c r="D63" t="inlineStr">
        <is>
          <t xml:space="preserve">RICHARD CUEVAS                </t>
        </is>
      </c>
      <c r="E63" t="inlineStr">
        <is>
          <t xml:space="preserve">SANTA CRUZ                    </t>
        </is>
      </c>
      <c r="F63" s="25" t="n">
        <v>132</v>
      </c>
      <c r="G63" s="528" t="n">
        <v>3430680</v>
      </c>
      <c r="H63" s="25" t="n">
        <v>129</v>
      </c>
      <c r="I63" s="528" t="n">
        <v>3355710</v>
      </c>
    </row>
    <row r="64">
      <c r="A64" t="n">
        <v>764543548</v>
      </c>
      <c r="B64" t="inlineStr">
        <is>
          <t xml:space="preserve"> GRANDES TIENDAS ALFREDO NAZAL SPA                </t>
        </is>
      </c>
      <c r="C64" s="25" t="n">
        <v>12</v>
      </c>
      <c r="D64" t="inlineStr">
        <is>
          <t xml:space="preserve">CARLOS CUEVAS                 </t>
        </is>
      </c>
      <c r="E64" t="inlineStr">
        <is>
          <t xml:space="preserve">ANGOL                         </t>
        </is>
      </c>
      <c r="F64" s="25" t="n">
        <v>157</v>
      </c>
      <c r="G64" s="528" t="n">
        <v>4023430</v>
      </c>
      <c r="H64" s="25" t="n">
        <v>117</v>
      </c>
      <c r="I64" s="528" t="n">
        <v>2981830</v>
      </c>
    </row>
    <row r="65">
      <c r="A65" t="n">
        <v>765118298</v>
      </c>
      <c r="B65" t="inlineStr">
        <is>
          <t xml:space="preserve">GRANDES TIENDAS CASA BROWN SPA                    </t>
        </is>
      </c>
      <c r="C65" s="25" t="n">
        <v>2</v>
      </c>
      <c r="D65" t="inlineStr">
        <is>
          <t xml:space="preserve">PATRICIO CUEVAS               </t>
        </is>
      </c>
      <c r="E65" t="inlineStr">
        <is>
          <t xml:space="preserve">CASTRO                        </t>
        </is>
      </c>
      <c r="F65" s="25" t="n">
        <v>195</v>
      </c>
      <c r="G65" s="528" t="n">
        <v>4999050</v>
      </c>
      <c r="H65" s="25" t="n">
        <v>166</v>
      </c>
      <c r="I65" s="528" t="n">
        <v>4271340</v>
      </c>
    </row>
    <row r="66">
      <c r="A66" t="n">
        <v>765183685</v>
      </c>
      <c r="B66" t="inlineStr">
        <is>
          <t xml:space="preserve">COMERCIALIZADORA HERNANDO GUZMAN ROJAS            </t>
        </is>
      </c>
      <c r="C66" s="25" t="n">
        <v>6</v>
      </c>
      <c r="D66" t="inlineStr">
        <is>
          <t xml:space="preserve">HECTOR CAFFIERO VASQUEZ       </t>
        </is>
      </c>
      <c r="E66" t="inlineStr">
        <is>
          <t xml:space="preserve">COQUIMBO                      </t>
        </is>
      </c>
      <c r="F66" s="25" t="n">
        <v>35</v>
      </c>
      <c r="G66" s="528" t="n">
        <v>896650</v>
      </c>
      <c r="H66" s="25" t="n">
        <v>33</v>
      </c>
      <c r="I66" s="528" t="n">
        <v>846670</v>
      </c>
    </row>
    <row r="67">
      <c r="A67" t="n">
        <v>766400809</v>
      </c>
      <c r="B67" t="inlineStr">
        <is>
          <t xml:space="preserve">MULTITIENDAS DIAYSEN lIMITADA                     </t>
        </is>
      </c>
      <c r="C67" s="25" t="n">
        <v>2</v>
      </c>
      <c r="D67" t="inlineStr">
        <is>
          <t xml:space="preserve">PATRICIO CUEVAS               </t>
        </is>
      </c>
      <c r="E67" t="inlineStr">
        <is>
          <t xml:space="preserve">PUERTO AYSEN                  </t>
        </is>
      </c>
      <c r="F67" s="25" t="n">
        <v>266</v>
      </c>
      <c r="G67" s="528" t="n">
        <v>6857340</v>
      </c>
      <c r="H67" s="25" t="n">
        <v>258</v>
      </c>
      <c r="I67" s="528" t="n">
        <v>6649420</v>
      </c>
    </row>
    <row r="68">
      <c r="A68" t="n">
        <v>766518486</v>
      </c>
      <c r="B68" t="inlineStr">
        <is>
          <t xml:space="preserve">FORCAEL INOSTROZA LTD                             </t>
        </is>
      </c>
      <c r="C68" s="25" t="n">
        <v>2</v>
      </c>
      <c r="D68" t="inlineStr">
        <is>
          <t xml:space="preserve">PATRICIO CUEVAS               </t>
        </is>
      </c>
      <c r="E68" t="inlineStr">
        <is>
          <t xml:space="preserve">LOS ANGELES                   </t>
        </is>
      </c>
      <c r="F68" s="25" t="n">
        <v>780</v>
      </c>
      <c r="G68" s="528" t="n">
        <v>19898200</v>
      </c>
      <c r="H68" s="25" t="n">
        <v>704</v>
      </c>
      <c r="I68" s="528" t="n">
        <v>17953960</v>
      </c>
    </row>
    <row r="69">
      <c r="A69" t="n">
        <v>766589502</v>
      </c>
      <c r="B69" t="inlineStr">
        <is>
          <t xml:space="preserve">COOPELAN COMERCIAL S.A                            </t>
        </is>
      </c>
      <c r="C69" s="25" t="n">
        <v>2</v>
      </c>
      <c r="D69" t="inlineStr">
        <is>
          <t xml:space="preserve">PATRICIO CUEVAS               </t>
        </is>
      </c>
      <c r="E69" t="inlineStr">
        <is>
          <t xml:space="preserve">LOS ANGELES                   </t>
        </is>
      </c>
      <c r="F69" s="25" t="n">
        <v>477</v>
      </c>
      <c r="G69" s="528" t="n">
        <v>12150230</v>
      </c>
      <c r="H69" s="25" t="n">
        <v>402</v>
      </c>
      <c r="I69" s="528" t="n">
        <v>10195980</v>
      </c>
    </row>
    <row r="70">
      <c r="A70" t="n">
        <v>766623522</v>
      </c>
      <c r="B70" t="inlineStr">
        <is>
          <t xml:space="preserve">SOCIEDAD COMERCIAL NATALIAS SAEZ SPA              </t>
        </is>
      </c>
      <c r="C70" s="25" t="n">
        <v>2</v>
      </c>
      <c r="D70" t="inlineStr">
        <is>
          <t xml:space="preserve">PATRICIO CUEVAS               </t>
        </is>
      </c>
      <c r="E70" t="inlineStr">
        <is>
          <t xml:space="preserve">CHILLAN                       </t>
        </is>
      </c>
      <c r="F70" s="25" t="n">
        <v>658</v>
      </c>
      <c r="G70" s="528" t="n">
        <v>16993420</v>
      </c>
      <c r="H70" s="25" t="n">
        <v>488</v>
      </c>
      <c r="I70" s="528" t="n">
        <v>12597120</v>
      </c>
    </row>
    <row r="71">
      <c r="A71" t="n">
        <v>766871836</v>
      </c>
      <c r="B71" t="inlineStr">
        <is>
          <t xml:space="preserve">NOELIA BOUTIQUE                                   </t>
        </is>
      </c>
      <c r="C71" s="25" t="n">
        <v>13</v>
      </c>
      <c r="D71" t="inlineStr">
        <is>
          <t xml:space="preserve">RICHARD CUEVAS                </t>
        </is>
      </c>
      <c r="E71" t="inlineStr">
        <is>
          <t xml:space="preserve">LINARES                       </t>
        </is>
      </c>
      <c r="F71" s="25" t="n">
        <v>540</v>
      </c>
      <c r="G71" s="528" t="n">
        <v>13782600</v>
      </c>
      <c r="H71" s="25" t="n">
        <v>444</v>
      </c>
      <c r="I71" s="528" t="n">
        <v>11290560</v>
      </c>
    </row>
    <row r="72">
      <c r="A72" t="n">
        <v>767469861</v>
      </c>
      <c r="B72" t="inlineStr">
        <is>
          <t xml:space="preserve">COMERCIAL E INMOBILIRIA RAPALLO S.P.A             </t>
        </is>
      </c>
      <c r="C72" s="25" t="n">
        <v>6</v>
      </c>
      <c r="D72" t="inlineStr">
        <is>
          <t xml:space="preserve">HECTOR CAFFIERO VASQUEZ       </t>
        </is>
      </c>
      <c r="E72" t="inlineStr">
        <is>
          <t xml:space="preserve">IQUIQUE                       </t>
        </is>
      </c>
      <c r="F72" s="25" t="n">
        <v>40</v>
      </c>
      <c r="G72" s="528" t="n">
        <v>1016600</v>
      </c>
      <c r="H72" s="25" t="n">
        <v>40</v>
      </c>
      <c r="I72" s="528" t="n">
        <v>1016600</v>
      </c>
    </row>
    <row r="73">
      <c r="A73" t="n">
        <v>767756089</v>
      </c>
      <c r="B73" t="inlineStr">
        <is>
          <t xml:space="preserve">VTA. PRENDAS DE VESTIR SALLY LTDA                 </t>
        </is>
      </c>
      <c r="C73" s="25" t="n">
        <v>6</v>
      </c>
      <c r="D73" t="inlineStr">
        <is>
          <t xml:space="preserve">HECTOR CAFFIERO VASQUEZ       </t>
        </is>
      </c>
      <c r="E73" t="inlineStr">
        <is>
          <t xml:space="preserve">LA SERENA                     </t>
        </is>
      </c>
      <c r="F73" s="25" t="n">
        <v>293</v>
      </c>
      <c r="G73" s="528" t="n">
        <v>7554070</v>
      </c>
      <c r="H73" s="25" t="n">
        <v>262</v>
      </c>
      <c r="I73" s="528" t="n">
        <v>6752380</v>
      </c>
    </row>
    <row r="74">
      <c r="A74" t="n">
        <v>768243794</v>
      </c>
      <c r="B74" t="inlineStr">
        <is>
          <t xml:space="preserve">BOUTIQUE LA HERRADURA LIMITADA                    </t>
        </is>
      </c>
      <c r="C74" s="25" t="n">
        <v>2</v>
      </c>
      <c r="D74" t="inlineStr">
        <is>
          <t xml:space="preserve">PATRICIO CUEVAS               </t>
        </is>
      </c>
      <c r="E74" t="inlineStr">
        <is>
          <t xml:space="preserve">OSORNO                        </t>
        </is>
      </c>
      <c r="F74" s="25" t="n">
        <v>104</v>
      </c>
      <c r="G74" s="528" t="n">
        <v>2702960</v>
      </c>
      <c r="H74" s="25" t="n">
        <v>68</v>
      </c>
      <c r="I74" s="528" t="n">
        <v>1785320</v>
      </c>
    </row>
    <row r="75">
      <c r="A75" t="n">
        <v>768994374</v>
      </c>
      <c r="B75" t="inlineStr">
        <is>
          <t xml:space="preserve">COMERCIAL CALBUMAR LTDA                           </t>
        </is>
      </c>
      <c r="C75" s="25" t="n">
        <v>2</v>
      </c>
      <c r="D75" t="inlineStr">
        <is>
          <t xml:space="preserve">PATRICIO CUEVAS               </t>
        </is>
      </c>
      <c r="E75" t="inlineStr">
        <is>
          <t xml:space="preserve">CALBUCO                       </t>
        </is>
      </c>
      <c r="F75" s="25" t="n">
        <v>182</v>
      </c>
      <c r="G75" s="528" t="n">
        <v>4660180</v>
      </c>
      <c r="H75" s="25" t="n">
        <v>178</v>
      </c>
      <c r="I75" s="528" t="n">
        <v>4556220</v>
      </c>
    </row>
    <row r="76">
      <c r="A76" t="n">
        <v>769654313</v>
      </c>
      <c r="B76" t="inlineStr">
        <is>
          <t xml:space="preserve">OPALO VESTUARIO SPA.                              </t>
        </is>
      </c>
      <c r="C76" s="25" t="n">
        <v>2</v>
      </c>
      <c r="D76" t="inlineStr">
        <is>
          <t xml:space="preserve">PATRICIO CUEVAS               </t>
        </is>
      </c>
      <c r="E76" t="inlineStr">
        <is>
          <t xml:space="preserve">CONCEPCION                    </t>
        </is>
      </c>
      <c r="F76" s="25" t="n">
        <v>704</v>
      </c>
      <c r="G76" s="528" t="n">
        <v>18150960</v>
      </c>
      <c r="H76" s="25" t="n">
        <v>555</v>
      </c>
      <c r="I76" s="528" t="n">
        <v>14347450</v>
      </c>
    </row>
    <row r="77">
      <c r="A77" t="n">
        <v>769734309</v>
      </c>
      <c r="B77" t="inlineStr">
        <is>
          <t xml:space="preserve">MULTITIENDAS ROBINSON SPA                         </t>
        </is>
      </c>
      <c r="C77" s="25" t="n">
        <v>2</v>
      </c>
      <c r="D77" t="inlineStr">
        <is>
          <t xml:space="preserve">PATRICIO CUEVAS               </t>
        </is>
      </c>
      <c r="E77" t="inlineStr">
        <is>
          <t xml:space="preserve">CABRERO                       </t>
        </is>
      </c>
      <c r="F77" s="25" t="n">
        <v>437</v>
      </c>
      <c r="G77" s="528" t="n">
        <v>11224630</v>
      </c>
      <c r="H77" s="25" t="n">
        <v>314</v>
      </c>
      <c r="I77" s="528" t="n">
        <v>8052860</v>
      </c>
    </row>
    <row r="78">
      <c r="A78" t="n">
        <v>770295106</v>
      </c>
      <c r="B78" t="inlineStr">
        <is>
          <t xml:space="preserve">SIEGMUND HNOS.LTDA.                               </t>
        </is>
      </c>
      <c r="C78" s="25" t="n">
        <v>2</v>
      </c>
      <c r="D78" t="inlineStr">
        <is>
          <t xml:space="preserve">PATRICIO CUEVAS               </t>
        </is>
      </c>
      <c r="E78" t="inlineStr">
        <is>
          <t xml:space="preserve">VICTORIA                      </t>
        </is>
      </c>
      <c r="F78" s="25" t="n">
        <v>252</v>
      </c>
      <c r="G78" s="528" t="n">
        <v>6437480</v>
      </c>
      <c r="H78" s="25" t="n">
        <v>219</v>
      </c>
      <c r="I78" s="528" t="n">
        <v>5580810</v>
      </c>
    </row>
    <row r="79">
      <c r="A79" t="n">
        <v>770301300</v>
      </c>
      <c r="B79" t="inlineStr">
        <is>
          <t xml:space="preserve">DOLLY S.A.                                        </t>
        </is>
      </c>
      <c r="C79" s="25" t="n">
        <v>2</v>
      </c>
      <c r="D79" t="inlineStr">
        <is>
          <t xml:space="preserve">PATRICIO CUEVAS               </t>
        </is>
      </c>
      <c r="E79" t="inlineStr">
        <is>
          <t xml:space="preserve">PUERTO MONTT                  </t>
        </is>
      </c>
      <c r="F79" s="25" t="n">
        <v>464</v>
      </c>
      <c r="G79" s="528" t="n">
        <v>11893360</v>
      </c>
      <c r="H79" s="25" t="n">
        <v>421</v>
      </c>
      <c r="I79" s="528" t="n">
        <v>10799790</v>
      </c>
    </row>
    <row r="80">
      <c r="A80" t="n">
        <v>770657679</v>
      </c>
      <c r="B80" t="inlineStr">
        <is>
          <t xml:space="preserve">CASA ARAUCO SPA                                   </t>
        </is>
      </c>
      <c r="C80" s="25" t="n">
        <v>12</v>
      </c>
      <c r="D80" t="inlineStr">
        <is>
          <t xml:space="preserve">CARLOS CUEVAS                 </t>
        </is>
      </c>
      <c r="E80" t="inlineStr">
        <is>
          <t xml:space="preserve">ARAUCO                        </t>
        </is>
      </c>
      <c r="F80" s="25" t="n">
        <v>81</v>
      </c>
      <c r="G80" s="528" t="n">
        <v>2048190</v>
      </c>
      <c r="H80" s="25" t="n">
        <v>77</v>
      </c>
      <c r="I80" s="528" t="n">
        <v>1946230</v>
      </c>
    </row>
    <row r="81">
      <c r="A81" t="n">
        <v>770913578</v>
      </c>
      <c r="B81" t="inlineStr">
        <is>
          <t xml:space="preserve">EMILIA PALMA SPA                                  </t>
        </is>
      </c>
      <c r="C81" s="25" t="n">
        <v>2</v>
      </c>
      <c r="D81" t="inlineStr">
        <is>
          <t xml:space="preserve">PATRICIO CUEVAS               </t>
        </is>
      </c>
      <c r="E81" t="inlineStr">
        <is>
          <t xml:space="preserve">SAN JAVIER                    </t>
        </is>
      </c>
      <c r="F81" s="25" t="n">
        <v>141</v>
      </c>
      <c r="G81" s="528" t="n">
        <v>3562590</v>
      </c>
      <c r="H81" s="25" t="n">
        <v>129</v>
      </c>
      <c r="I81" s="528" t="n">
        <v>3262710</v>
      </c>
    </row>
    <row r="82">
      <c r="A82" t="n">
        <v>770927439</v>
      </c>
      <c r="B82" t="inlineStr">
        <is>
          <t xml:space="preserve">GRANDES TIENDAS CASA GAZINO SPA                   </t>
        </is>
      </c>
      <c r="C82" s="25" t="n">
        <v>2</v>
      </c>
      <c r="D82" t="inlineStr">
        <is>
          <t xml:space="preserve">PATRICIO CUEVAS               </t>
        </is>
      </c>
      <c r="E82" t="inlineStr">
        <is>
          <t xml:space="preserve">CURANILAHUE                   </t>
        </is>
      </c>
      <c r="F82" s="25" t="n">
        <v>72</v>
      </c>
      <c r="G82" s="528" t="n">
        <v>1859280</v>
      </c>
      <c r="H82" s="25" t="n">
        <v>71</v>
      </c>
      <c r="I82" s="528" t="n">
        <v>1834290</v>
      </c>
    </row>
    <row r="83">
      <c r="A83" t="n">
        <v>771000207</v>
      </c>
      <c r="B83" t="inlineStr">
        <is>
          <t xml:space="preserve">SOCIEDAD COMERCIAL CUMMING LTDA.                  </t>
        </is>
      </c>
      <c r="C83" s="25" t="n">
        <v>2</v>
      </c>
      <c r="D83" t="inlineStr">
        <is>
          <t xml:space="preserve">PATRICIO CUEVAS               </t>
        </is>
      </c>
      <c r="E83" t="inlineStr">
        <is>
          <t xml:space="preserve">SANTIAGO                      </t>
        </is>
      </c>
      <c r="F83" s="25" t="n">
        <v>98</v>
      </c>
      <c r="G83" s="528" t="n">
        <v>2511020</v>
      </c>
      <c r="H83" s="25" t="n">
        <v>55</v>
      </c>
      <c r="I83" s="528" t="n">
        <v>1403450</v>
      </c>
    </row>
    <row r="84">
      <c r="A84" t="n">
        <v>771017215</v>
      </c>
      <c r="B84" t="inlineStr">
        <is>
          <t xml:space="preserve">COMERCIALIZADORA GRAN AVENTURA SPA                </t>
        </is>
      </c>
      <c r="C84" s="25" t="n">
        <v>2</v>
      </c>
      <c r="D84" t="inlineStr">
        <is>
          <t xml:space="preserve">PATRICIO CUEVAS               </t>
        </is>
      </c>
      <c r="E84" t="inlineStr">
        <is>
          <t xml:space="preserve">TEMUCO                        </t>
        </is>
      </c>
      <c r="F84" s="25" t="n">
        <v>390</v>
      </c>
      <c r="G84" s="528" t="n">
        <v>10081100</v>
      </c>
      <c r="H84" s="25" t="n">
        <v>335</v>
      </c>
      <c r="I84" s="528" t="n">
        <v>8643650</v>
      </c>
    </row>
    <row r="85">
      <c r="A85" t="n">
        <v>771250688</v>
      </c>
      <c r="B85" t="inlineStr">
        <is>
          <t xml:space="preserve">BOUTIQUE DIVAZ LIMITADA                           </t>
        </is>
      </c>
      <c r="C85" s="25" t="n">
        <v>12</v>
      </c>
      <c r="D85" t="inlineStr">
        <is>
          <t xml:space="preserve">CARLOS CUEVAS                 </t>
        </is>
      </c>
      <c r="E85" t="inlineStr">
        <is>
          <t xml:space="preserve">LA LIGUA                      </t>
        </is>
      </c>
      <c r="F85" s="25" t="n">
        <v>381</v>
      </c>
      <c r="G85" s="528" t="n">
        <v>9763190</v>
      </c>
      <c r="H85" s="25" t="n">
        <v>259</v>
      </c>
      <c r="I85" s="528" t="n">
        <v>6612410</v>
      </c>
    </row>
    <row r="86">
      <c r="A86" t="n">
        <v>771418651</v>
      </c>
      <c r="B86" t="inlineStr">
        <is>
          <t xml:space="preserve">COMERCIAL JOHANNA BOUTIQUE LIMITADA               </t>
        </is>
      </c>
      <c r="C86" s="25" t="n">
        <v>2</v>
      </c>
      <c r="D86" t="inlineStr">
        <is>
          <t xml:space="preserve">PATRICIO CUEVAS               </t>
        </is>
      </c>
      <c r="E86" t="inlineStr">
        <is>
          <t xml:space="preserve">PARRAL                        </t>
        </is>
      </c>
      <c r="F86" s="25" t="n">
        <v>259</v>
      </c>
      <c r="G86" s="528" t="n">
        <v>6598410</v>
      </c>
      <c r="H86" s="25" t="n">
        <v>137</v>
      </c>
      <c r="I86" s="528" t="n">
        <v>3517630</v>
      </c>
    </row>
    <row r="87">
      <c r="A87" t="n">
        <v>771432808</v>
      </c>
      <c r="B87" t="inlineStr">
        <is>
          <t xml:space="preserve">SOC.COM.JORGE ANANIAS                             </t>
        </is>
      </c>
      <c r="C87" s="25" t="n">
        <v>12</v>
      </c>
      <c r="D87" t="inlineStr">
        <is>
          <t xml:space="preserve">CARLOS CUEVAS                 </t>
        </is>
      </c>
      <c r="E87" t="inlineStr">
        <is>
          <t xml:space="preserve">MULCHEN                       </t>
        </is>
      </c>
      <c r="F87" s="25" t="n">
        <v>168</v>
      </c>
      <c r="G87" s="528" t="n">
        <v>4268320</v>
      </c>
      <c r="H87" s="25" t="n">
        <v>148</v>
      </c>
      <c r="I87" s="528" t="n">
        <v>3768520</v>
      </c>
    </row>
    <row r="88">
      <c r="A88" t="n">
        <v>772090390</v>
      </c>
      <c r="B88" t="inlineStr">
        <is>
          <t xml:space="preserve">DUSAN SPA                                         </t>
        </is>
      </c>
      <c r="C88" s="25" t="n">
        <v>2</v>
      </c>
      <c r="D88" t="inlineStr">
        <is>
          <t xml:space="preserve">PATRICIO CUEVAS               </t>
        </is>
      </c>
      <c r="E88" t="inlineStr">
        <is>
          <t xml:space="preserve">CHILLAN                       </t>
        </is>
      </c>
      <c r="F88" s="25" t="n">
        <v>445</v>
      </c>
      <c r="G88" s="528" t="n">
        <v>11487550</v>
      </c>
      <c r="H88" s="25" t="n">
        <v>241</v>
      </c>
      <c r="I88" s="528" t="n">
        <v>6172590</v>
      </c>
    </row>
    <row r="89">
      <c r="A89" t="inlineStr">
        <is>
          <t>77226836K</t>
        </is>
      </c>
      <c r="B89" t="inlineStr">
        <is>
          <t xml:space="preserve">CAMILA BOUTIQUE SPA                               </t>
        </is>
      </c>
      <c r="C89" s="25" t="n">
        <v>6</v>
      </c>
      <c r="D89" t="inlineStr">
        <is>
          <t xml:space="preserve">HECTOR CAFFIERO VASQUEZ       </t>
        </is>
      </c>
      <c r="E89" t="inlineStr">
        <is>
          <t xml:space="preserve">LA SERENA                     </t>
        </is>
      </c>
      <c r="F89" s="25" t="n">
        <v>79</v>
      </c>
      <c r="G89" s="528" t="n">
        <v>2004210</v>
      </c>
      <c r="H89" s="25" t="n">
        <v>72</v>
      </c>
      <c r="I89" s="528" t="n">
        <v>1828280</v>
      </c>
    </row>
    <row r="90">
      <c r="A90" t="inlineStr">
        <is>
          <t>77297650K</t>
        </is>
      </c>
      <c r="B90" t="inlineStr">
        <is>
          <t xml:space="preserve">ADECOM LTDA.                                      </t>
        </is>
      </c>
      <c r="C90" s="25" t="n">
        <v>1</v>
      </c>
      <c r="D90" t="inlineStr">
        <is>
          <t xml:space="preserve">JORGE CUEVAS                  </t>
        </is>
      </c>
      <c r="E90" t="inlineStr">
        <is>
          <t xml:space="preserve">SANTIAGO                      </t>
        </is>
      </c>
      <c r="F90" s="25" t="n">
        <v>3</v>
      </c>
      <c r="G90" s="528" t="n">
        <v>77970</v>
      </c>
      <c r="H90" s="25" t="n">
        <v>0</v>
      </c>
      <c r="I90" s="528" t="n">
        <v>0</v>
      </c>
    </row>
    <row r="91">
      <c r="A91" t="inlineStr">
        <is>
          <t>77326810K</t>
        </is>
      </c>
      <c r="B91" t="inlineStr">
        <is>
          <t xml:space="preserve">GONART MODAS LTDA                                 </t>
        </is>
      </c>
      <c r="C91" s="25" t="n">
        <v>6</v>
      </c>
      <c r="D91" t="inlineStr">
        <is>
          <t xml:space="preserve">HECTOR CAFFIERO VASQUEZ       </t>
        </is>
      </c>
      <c r="E91" t="inlineStr">
        <is>
          <t xml:space="preserve">OVALLE                        </t>
        </is>
      </c>
      <c r="F91" s="25" t="n">
        <v>119</v>
      </c>
      <c r="G91" s="528" t="n">
        <v>3032810</v>
      </c>
      <c r="H91" s="25" t="n">
        <v>111</v>
      </c>
      <c r="I91" s="528" t="n">
        <v>2824890</v>
      </c>
    </row>
    <row r="92">
      <c r="A92" t="n">
        <v>774518029</v>
      </c>
      <c r="B92" t="inlineStr">
        <is>
          <t xml:space="preserve">BOUTIQUE JUANA ELIZABETH ARAYA CAMPUSANO EIRL     </t>
        </is>
      </c>
      <c r="C92" s="25" t="n">
        <v>6</v>
      </c>
      <c r="D92" t="inlineStr">
        <is>
          <t xml:space="preserve">HECTOR CAFFIERO VASQUEZ       </t>
        </is>
      </c>
      <c r="E92" t="inlineStr">
        <is>
          <t xml:space="preserve">OVALLE                        </t>
        </is>
      </c>
      <c r="F92" s="25" t="n">
        <v>291</v>
      </c>
      <c r="G92" s="528" t="n">
        <v>7498090</v>
      </c>
      <c r="H92" s="25" t="n">
        <v>257</v>
      </c>
      <c r="I92" s="528" t="n">
        <v>6607430</v>
      </c>
    </row>
    <row r="93">
      <c r="A93" t="n">
        <v>774998772</v>
      </c>
      <c r="B93" t="inlineStr">
        <is>
          <t xml:space="preserve">COMERCIAL CASA DE PIEDRA LIMITADA                 </t>
        </is>
      </c>
      <c r="C93" s="25" t="n">
        <v>3</v>
      </c>
      <c r="D93" t="inlineStr">
        <is>
          <t xml:space="preserve">SERGIO KRAMARENCO             </t>
        </is>
      </c>
      <c r="E93" t="inlineStr">
        <is>
          <t xml:space="preserve">PUERTO AYSEN                  </t>
        </is>
      </c>
      <c r="F93" s="25" t="n">
        <v>10</v>
      </c>
      <c r="G93" s="528" t="n">
        <v>259900</v>
      </c>
      <c r="H93" s="25" t="n">
        <v>10</v>
      </c>
      <c r="I93" s="528" t="n">
        <v>259900</v>
      </c>
    </row>
    <row r="94">
      <c r="A94" t="n">
        <v>775142286</v>
      </c>
      <c r="B94" t="inlineStr">
        <is>
          <t xml:space="preserve">COMERCIAL JOSE ANDRES CARRASCO CID EIRL           </t>
        </is>
      </c>
      <c r="C94" s="25" t="n">
        <v>2</v>
      </c>
      <c r="D94" t="inlineStr">
        <is>
          <t xml:space="preserve">PATRICIO CUEVAS               </t>
        </is>
      </c>
      <c r="E94" t="inlineStr">
        <is>
          <t xml:space="preserve">SAN FERNANDO                  </t>
        </is>
      </c>
      <c r="F94" s="25" t="n">
        <v>273</v>
      </c>
      <c r="G94" s="528" t="n">
        <v>7084270</v>
      </c>
      <c r="H94" s="25" t="n">
        <v>187</v>
      </c>
      <c r="I94" s="528" t="n">
        <v>4800130</v>
      </c>
    </row>
    <row r="95">
      <c r="A95" t="n">
        <v>775196882</v>
      </c>
      <c r="B95" t="inlineStr">
        <is>
          <t xml:space="preserve">DIVINA BOUTIQUE SPA                               </t>
        </is>
      </c>
      <c r="C95" s="25" t="n">
        <v>12</v>
      </c>
      <c r="D95" t="inlineStr">
        <is>
          <t xml:space="preserve">CARLOS CUEVAS                 </t>
        </is>
      </c>
      <c r="E95" t="inlineStr">
        <is>
          <t xml:space="preserve">NACIMIENTO                    </t>
        </is>
      </c>
      <c r="F95" s="25" t="n">
        <v>110</v>
      </c>
      <c r="G95" s="528" t="n">
        <v>2792900</v>
      </c>
      <c r="H95" s="25" t="n">
        <v>68</v>
      </c>
      <c r="I95" s="528" t="n">
        <v>1737320</v>
      </c>
    </row>
    <row r="96">
      <c r="A96" t="n">
        <v>775867256</v>
      </c>
      <c r="B96" t="inlineStr">
        <is>
          <t xml:space="preserve">COMERCIAL GUARDIA  SPA                            </t>
        </is>
      </c>
      <c r="C96" s="25" t="n">
        <v>2</v>
      </c>
      <c r="D96" t="inlineStr">
        <is>
          <t xml:space="preserve">PATRICIO CUEVAS               </t>
        </is>
      </c>
      <c r="E96" t="inlineStr">
        <is>
          <t xml:space="preserve">SAN JAVIER                    </t>
        </is>
      </c>
      <c r="F96" s="25" t="n">
        <v>30</v>
      </c>
      <c r="G96" s="528" t="n">
        <v>779700</v>
      </c>
      <c r="H96" s="25" t="n">
        <v>29</v>
      </c>
      <c r="I96" s="528" t="n">
        <v>752710</v>
      </c>
    </row>
    <row r="97">
      <c r="A97" t="n">
        <v>775945109</v>
      </c>
      <c r="B97" t="inlineStr">
        <is>
          <t xml:space="preserve">SOC. MATURANA GALVAN Y CIA.LTDA.                  </t>
        </is>
      </c>
      <c r="C97" s="25" t="n">
        <v>6</v>
      </c>
      <c r="D97" t="inlineStr">
        <is>
          <t xml:space="preserve">HECTOR CAFFIERO VASQUEZ       </t>
        </is>
      </c>
      <c r="E97" t="inlineStr">
        <is>
          <t xml:space="preserve">COPIAPO                       </t>
        </is>
      </c>
      <c r="F97" s="25" t="n">
        <v>14</v>
      </c>
      <c r="G97" s="528" t="n">
        <v>363860</v>
      </c>
      <c r="H97" s="25" t="n">
        <v>14</v>
      </c>
      <c r="I97" s="528" t="n">
        <v>363860</v>
      </c>
    </row>
    <row r="98">
      <c r="A98" t="n">
        <v>776161667</v>
      </c>
      <c r="B98" t="inlineStr">
        <is>
          <t xml:space="preserve">BOUTIQUE EXCLUSIVA GIVE COYHAIQUE SPA.            </t>
        </is>
      </c>
      <c r="C98" s="25" t="n">
        <v>3</v>
      </c>
      <c r="D98" t="inlineStr">
        <is>
          <t xml:space="preserve">SERGIO KRAMARENCO             </t>
        </is>
      </c>
      <c r="E98" t="inlineStr">
        <is>
          <t xml:space="preserve">COYHAIQUE                     </t>
        </is>
      </c>
      <c r="F98" s="25" t="n">
        <v>63</v>
      </c>
      <c r="G98" s="528" t="n">
        <v>1584370</v>
      </c>
      <c r="H98" s="25" t="n">
        <v>62</v>
      </c>
      <c r="I98" s="528" t="n">
        <v>1559380</v>
      </c>
    </row>
    <row r="99">
      <c r="A99" t="n">
        <v>776449733</v>
      </c>
      <c r="B99" t="inlineStr">
        <is>
          <t xml:space="preserve">BOUTIQUE BIGNONIA SPA                             </t>
        </is>
      </c>
      <c r="C99" s="25" t="n">
        <v>2</v>
      </c>
      <c r="D99" t="inlineStr">
        <is>
          <t xml:space="preserve">PATRICIO CUEVAS               </t>
        </is>
      </c>
      <c r="E99" t="inlineStr">
        <is>
          <t xml:space="preserve">QUILLOTA                      </t>
        </is>
      </c>
      <c r="F99" s="25" t="n">
        <v>75</v>
      </c>
      <c r="G99" s="528" t="n">
        <v>1957250</v>
      </c>
      <c r="H99" s="25" t="n">
        <v>58</v>
      </c>
      <c r="I99" s="528" t="n">
        <v>1518420</v>
      </c>
    </row>
    <row r="100">
      <c r="A100" t="n">
        <v>776506435</v>
      </c>
      <c r="B100" t="inlineStr">
        <is>
          <t xml:space="preserve">ANDREA ALARCON SPA                                </t>
        </is>
      </c>
      <c r="C100" s="25" t="n">
        <v>6</v>
      </c>
      <c r="D100" t="inlineStr">
        <is>
          <t xml:space="preserve">HECTOR CAFFIERO VASQUEZ       </t>
        </is>
      </c>
      <c r="E100" t="inlineStr">
        <is>
          <t xml:space="preserve">ARICA                         </t>
        </is>
      </c>
      <c r="F100" s="25" t="n">
        <v>18</v>
      </c>
      <c r="G100" s="528" t="n">
        <v>461820</v>
      </c>
      <c r="H100" s="25" t="n">
        <v>0</v>
      </c>
      <c r="I100" s="528" t="n">
        <v>0</v>
      </c>
    </row>
    <row r="101">
      <c r="A101" t="n">
        <v>777307800</v>
      </c>
      <c r="B101" t="inlineStr">
        <is>
          <t xml:space="preserve">MANUFACTURAS E IMP.TITANIUM CHILE S.P.A           </t>
        </is>
      </c>
      <c r="C101" s="25" t="n">
        <v>10</v>
      </c>
      <c r="D101" t="inlineStr">
        <is>
          <t xml:space="preserve">ANGELICA MELLA                </t>
        </is>
      </c>
      <c r="E101" t="inlineStr">
        <is>
          <t xml:space="preserve">SANTIAGO                      </t>
        </is>
      </c>
      <c r="F101" s="25" t="n">
        <v>799</v>
      </c>
      <c r="G101" s="528" t="n">
        <v>20698010</v>
      </c>
      <c r="H101" s="25" t="n">
        <v>625</v>
      </c>
      <c r="I101" s="528" t="n">
        <v>16077750</v>
      </c>
    </row>
    <row r="102">
      <c r="A102" t="n">
        <v>779115070</v>
      </c>
      <c r="B102" t="inlineStr">
        <is>
          <t xml:space="preserve">NAYRA NYR SPA                                     </t>
        </is>
      </c>
      <c r="C102" s="25" t="n">
        <v>2</v>
      </c>
      <c r="D102" t="inlineStr">
        <is>
          <t xml:space="preserve">PATRICIO CUEVAS               </t>
        </is>
      </c>
      <c r="E102" t="inlineStr">
        <is>
          <t xml:space="preserve">PARRAL                        </t>
        </is>
      </c>
      <c r="F102" s="25" t="n">
        <v>96</v>
      </c>
      <c r="G102" s="528" t="n">
        <v>2447040</v>
      </c>
      <c r="H102" s="25" t="n">
        <v>86</v>
      </c>
      <c r="I102" s="528" t="n">
        <v>2197140</v>
      </c>
    </row>
    <row r="103">
      <c r="A103" t="n">
        <v>779568032</v>
      </c>
      <c r="B103" t="inlineStr">
        <is>
          <t xml:space="preserve">SOCIEDAD COMERCIAL JORGE CABETT LTDA.             </t>
        </is>
      </c>
      <c r="C103" s="25" t="n">
        <v>3</v>
      </c>
      <c r="D103" t="inlineStr">
        <is>
          <t xml:space="preserve">SERGIO KRAMARENCO             </t>
        </is>
      </c>
      <c r="E103" t="inlineStr">
        <is>
          <t xml:space="preserve">PUNTA ARENAS                  </t>
        </is>
      </c>
      <c r="F103" s="25" t="n">
        <v>484</v>
      </c>
      <c r="G103" s="528" t="n">
        <v>12719160</v>
      </c>
      <c r="H103" s="25" t="n">
        <v>399</v>
      </c>
      <c r="I103" s="528" t="n">
        <v>10501010</v>
      </c>
    </row>
    <row r="104">
      <c r="A104" t="n">
        <v>781827843</v>
      </c>
      <c r="B104" t="inlineStr">
        <is>
          <t xml:space="preserve">BOUTIQUE MERCEDES SPA                             </t>
        </is>
      </c>
      <c r="C104" s="25" t="n">
        <v>2</v>
      </c>
      <c r="D104" t="inlineStr">
        <is>
          <t xml:space="preserve">PATRICIO CUEVAS               </t>
        </is>
      </c>
      <c r="E104" t="inlineStr">
        <is>
          <t xml:space="preserve">OVALLE                        </t>
        </is>
      </c>
      <c r="F104" s="25" t="n">
        <v>9</v>
      </c>
      <c r="G104" s="528" t="n">
        <v>242910</v>
      </c>
      <c r="H104" s="25" t="n">
        <v>9</v>
      </c>
      <c r="I104" s="528" t="n">
        <v>242910</v>
      </c>
    </row>
    <row r="105">
      <c r="A105" t="n">
        <v>784161900</v>
      </c>
      <c r="B105" t="inlineStr">
        <is>
          <t xml:space="preserve">SOC.COM. BUVINIC Y BUVINIC LTDA.                  </t>
        </is>
      </c>
      <c r="C105" s="25" t="n">
        <v>3</v>
      </c>
      <c r="D105" t="inlineStr">
        <is>
          <t xml:space="preserve">SERGIO KRAMARENCO             </t>
        </is>
      </c>
      <c r="E105" t="inlineStr">
        <is>
          <t xml:space="preserve">PUNTA ARENAS                  </t>
        </is>
      </c>
      <c r="F105" s="25" t="n">
        <v>291</v>
      </c>
      <c r="G105" s="528" t="n">
        <v>7612090</v>
      </c>
      <c r="H105" s="25" t="n">
        <v>177</v>
      </c>
      <c r="I105" s="528" t="n">
        <v>4610230</v>
      </c>
    </row>
    <row r="106">
      <c r="A106" t="n">
        <v>788014902</v>
      </c>
      <c r="B106" t="inlineStr">
        <is>
          <t xml:space="preserve">ALBASINI E HIJOS LIMITADA                         </t>
        </is>
      </c>
      <c r="C106" s="25" t="n">
        <v>6</v>
      </c>
      <c r="D106" t="inlineStr">
        <is>
          <t xml:space="preserve">HECTOR CAFFIERO VASQUEZ       </t>
        </is>
      </c>
      <c r="E106" t="inlineStr">
        <is>
          <t xml:space="preserve">COPIAPO                       </t>
        </is>
      </c>
      <c r="F106" s="25" t="n">
        <v>247</v>
      </c>
      <c r="G106" s="528" t="n">
        <v>6380530</v>
      </c>
      <c r="H106" s="25" t="n">
        <v>217</v>
      </c>
      <c r="I106" s="528" t="n">
        <v>5651830</v>
      </c>
    </row>
    <row r="107">
      <c r="A107" t="inlineStr">
        <is>
          <t>78840090K</t>
        </is>
      </c>
      <c r="B107" t="inlineStr">
        <is>
          <t xml:space="preserve">BOUTIQUE ADIQTUS LTDA.                            </t>
        </is>
      </c>
      <c r="C107" s="25" t="n">
        <v>2</v>
      </c>
      <c r="D107" t="inlineStr">
        <is>
          <t xml:space="preserve">PATRICIO CUEVAS               </t>
        </is>
      </c>
      <c r="E107" t="inlineStr">
        <is>
          <t xml:space="preserve">OSORNO                        </t>
        </is>
      </c>
      <c r="F107" s="25" t="n">
        <v>129</v>
      </c>
      <c r="G107" s="528" t="n">
        <v>3320710</v>
      </c>
      <c r="H107" s="25" t="n">
        <v>115</v>
      </c>
      <c r="I107" s="528" t="n">
        <v>2955850</v>
      </c>
    </row>
    <row r="108">
      <c r="A108" t="n">
        <v>798629603</v>
      </c>
      <c r="B108" t="inlineStr">
        <is>
          <t xml:space="preserve">EL ARTE DE VESTIR S.P.A                           </t>
        </is>
      </c>
      <c r="C108" s="25" t="n">
        <v>3</v>
      </c>
      <c r="D108" t="inlineStr">
        <is>
          <t xml:space="preserve">SERGIO KRAMARENCO             </t>
        </is>
      </c>
      <c r="E108" t="inlineStr">
        <is>
          <t xml:space="preserve">PUNTA ARENAS                  </t>
        </is>
      </c>
      <c r="F108" s="25" t="n">
        <v>240</v>
      </c>
      <c r="G108" s="528" t="n">
        <v>6077600</v>
      </c>
      <c r="H108" s="25" t="n">
        <v>234</v>
      </c>
      <c r="I108" s="528" t="n">
        <v>5927660</v>
      </c>
    </row>
    <row r="109">
      <c r="A109" t="n">
        <v>799824906</v>
      </c>
      <c r="B109" t="inlineStr">
        <is>
          <t xml:space="preserve">COMERCIAL MULTICENTRO LTDA.                       </t>
        </is>
      </c>
      <c r="C109" s="25" t="n">
        <v>42</v>
      </c>
      <c r="D109" t="inlineStr">
        <is>
          <t xml:space="preserve">MULTICENTRO                   </t>
        </is>
      </c>
      <c r="E109" t="inlineStr">
        <is>
          <t xml:space="preserve">TALCA                         </t>
        </is>
      </c>
      <c r="F109" s="25" t="n">
        <v>2190</v>
      </c>
      <c r="G109" s="528" t="n">
        <v>55418100</v>
      </c>
      <c r="H109" s="25" t="n">
        <v>2046</v>
      </c>
      <c r="I109" s="528" t="n">
        <v>51787540</v>
      </c>
    </row>
    <row r="110">
      <c r="A110" t="n">
        <v>808569000</v>
      </c>
      <c r="B110" t="inlineStr">
        <is>
          <t xml:space="preserve">SOC.COM.E INMOB. SANTOLAYA HNOS LTDA.             </t>
        </is>
      </c>
      <c r="C110" s="25" t="n">
        <v>6</v>
      </c>
      <c r="D110" t="inlineStr">
        <is>
          <t xml:space="preserve">HECTOR CAFFIERO VASQUEZ       </t>
        </is>
      </c>
      <c r="E110" t="inlineStr">
        <is>
          <t xml:space="preserve">ANTOFAGASTA                   </t>
        </is>
      </c>
      <c r="F110" s="25" t="n">
        <v>98</v>
      </c>
      <c r="G110" s="528" t="n">
        <v>2463020</v>
      </c>
      <c r="H110" s="25" t="n">
        <v>92</v>
      </c>
      <c r="I110" s="528" t="n">
        <v>2313080</v>
      </c>
    </row>
    <row r="111">
      <c r="A111" t="n">
        <v>812103008</v>
      </c>
      <c r="B111" t="inlineStr">
        <is>
          <t xml:space="preserve">JAVER HNOS Y CIA LTDA                             </t>
        </is>
      </c>
      <c r="C111" s="25" t="n">
        <v>13</v>
      </c>
      <c r="D111" t="inlineStr">
        <is>
          <t xml:space="preserve">RICHARD CUEVAS                </t>
        </is>
      </c>
      <c r="E111" t="inlineStr">
        <is>
          <t xml:space="preserve">SANTIAGO                      </t>
        </is>
      </c>
      <c r="F111" s="25" t="n">
        <v>168</v>
      </c>
      <c r="G111" s="528" t="n">
        <v>4328320</v>
      </c>
      <c r="H111" s="25" t="n">
        <v>157</v>
      </c>
      <c r="I111" s="528" t="n">
        <v>4045430</v>
      </c>
    </row>
    <row r="112">
      <c r="A112" t="n">
        <v>812425005</v>
      </c>
      <c r="B112" t="inlineStr">
        <is>
          <t xml:space="preserve">COOPERCARAB                                       </t>
        </is>
      </c>
      <c r="C112" s="25" t="n">
        <v>2</v>
      </c>
      <c r="D112" t="inlineStr">
        <is>
          <t xml:space="preserve">PATRICIO CUEVAS               </t>
        </is>
      </c>
      <c r="E112" t="inlineStr">
        <is>
          <t xml:space="preserve">CHILLAN                       </t>
        </is>
      </c>
      <c r="F112" s="25" t="n">
        <v>367</v>
      </c>
      <c r="G112" s="528" t="n">
        <v>9501330</v>
      </c>
      <c r="H112" s="25" t="n">
        <v>330</v>
      </c>
      <c r="I112" s="528" t="n">
        <v>8543700</v>
      </c>
    </row>
    <row r="113">
      <c r="A113" t="n">
        <v>820166000</v>
      </c>
      <c r="B113" t="inlineStr">
        <is>
          <t xml:space="preserve">HADWEH HERMANOS LTDA                              </t>
        </is>
      </c>
      <c r="C113" s="25" t="n">
        <v>12</v>
      </c>
      <c r="D113" t="inlineStr">
        <is>
          <t xml:space="preserve">CARLOS CUEVAS                 </t>
        </is>
      </c>
      <c r="E113" t="inlineStr">
        <is>
          <t xml:space="preserve">SAN JAVIER                    </t>
        </is>
      </c>
      <c r="F113" s="25" t="n">
        <v>152</v>
      </c>
      <c r="G113" s="528" t="n">
        <v>3811480</v>
      </c>
      <c r="H113" s="25" t="n">
        <v>133</v>
      </c>
      <c r="I113" s="528" t="n">
        <v>3323670</v>
      </c>
    </row>
    <row r="114">
      <c r="A114" t="n">
        <v>837158001</v>
      </c>
      <c r="B114" t="inlineStr">
        <is>
          <t xml:space="preserve">SOC.FLORES ALMANDOZ NAIR Y CIA LTDA               </t>
        </is>
      </c>
      <c r="C114" s="25" t="n">
        <v>13</v>
      </c>
      <c r="D114" t="inlineStr">
        <is>
          <t xml:space="preserve">RICHARD CUEVAS                </t>
        </is>
      </c>
      <c r="E114" t="inlineStr">
        <is>
          <t xml:space="preserve">VALLENAR                      </t>
        </is>
      </c>
      <c r="F114" s="25" t="n">
        <v>108</v>
      </c>
      <c r="G114" s="528" t="n">
        <v>2782920</v>
      </c>
      <c r="H114" s="25" t="n">
        <v>91</v>
      </c>
      <c r="I114" s="528" t="n">
        <v>2353090</v>
      </c>
    </row>
    <row r="115">
      <c r="A115" t="n">
        <v>856907007</v>
      </c>
      <c r="B115" t="inlineStr">
        <is>
          <t xml:space="preserve">COMERCIAL GERMANI SPA.                            </t>
        </is>
      </c>
      <c r="C115" s="25" t="n">
        <v>13</v>
      </c>
      <c r="D115" t="inlineStr">
        <is>
          <t xml:space="preserve">RICHARD CUEVAS                </t>
        </is>
      </c>
      <c r="E115" t="inlineStr">
        <is>
          <t xml:space="preserve">LINARES                       </t>
        </is>
      </c>
      <c r="F115" s="25" t="n">
        <v>1254</v>
      </c>
      <c r="G115" s="528" t="n">
        <v>32154460</v>
      </c>
      <c r="H115" s="25" t="n">
        <v>1102</v>
      </c>
      <c r="I115" s="528" t="n">
        <v>28166980</v>
      </c>
    </row>
    <row r="116">
      <c r="A116" t="n">
        <v>869336009</v>
      </c>
      <c r="B116" t="inlineStr">
        <is>
          <t xml:space="preserve">EVITA LTDA.                                       </t>
        </is>
      </c>
      <c r="C116" s="25" t="n">
        <v>2</v>
      </c>
      <c r="D116" t="inlineStr">
        <is>
          <t xml:space="preserve">PATRICIO CUEVAS               </t>
        </is>
      </c>
      <c r="E116" t="inlineStr">
        <is>
          <t xml:space="preserve">CONCEPCION                    </t>
        </is>
      </c>
      <c r="F116" s="25" t="n">
        <v>50</v>
      </c>
      <c r="G116" s="528" t="n">
        <v>1249500</v>
      </c>
      <c r="H116" s="25" t="n">
        <v>49</v>
      </c>
      <c r="I116" s="528" t="n">
        <v>1224510</v>
      </c>
    </row>
    <row r="117">
      <c r="A117" t="n">
        <v>892586004</v>
      </c>
      <c r="B117" t="inlineStr">
        <is>
          <t xml:space="preserve">ESTABLECIMIENTOS GERMANI SPA                      </t>
        </is>
      </c>
      <c r="C117" s="25" t="n">
        <v>13</v>
      </c>
      <c r="D117" t="inlineStr">
        <is>
          <t xml:space="preserve">RICHARD CUEVAS                </t>
        </is>
      </c>
      <c r="E117" t="inlineStr">
        <is>
          <t xml:space="preserve">TALCA                         </t>
        </is>
      </c>
      <c r="F117" s="25" t="n">
        <v>481</v>
      </c>
      <c r="G117" s="528" t="n">
        <v>12363190</v>
      </c>
      <c r="H117" s="25" t="n">
        <v>454</v>
      </c>
      <c r="I117" s="528" t="n">
        <v>11679460</v>
      </c>
    </row>
    <row r="118">
      <c r="A118" t="n">
        <v>929460006</v>
      </c>
      <c r="B118" t="inlineStr">
        <is>
          <t xml:space="preserve">ESTAB. COMERC. SEIDEMANN                          </t>
        </is>
      </c>
      <c r="C118" s="25" t="n">
        <v>2</v>
      </c>
      <c r="D118" t="inlineStr">
        <is>
          <t xml:space="preserve">PATRICIO CUEVAS               </t>
        </is>
      </c>
      <c r="E118" t="inlineStr">
        <is>
          <t xml:space="preserve">LA CALERA                     </t>
        </is>
      </c>
      <c r="F118" s="25" t="n">
        <v>640</v>
      </c>
      <c r="G118" s="528" t="n">
        <v>16482600</v>
      </c>
      <c r="H118" s="25" t="n">
        <v>534</v>
      </c>
      <c r="I118" s="528" t="n">
        <v>13672660</v>
      </c>
    </row>
    <row r="119">
      <c r="A119" t="n">
        <v>932240009</v>
      </c>
      <c r="B119" t="inlineStr">
        <is>
          <t xml:space="preserve">DISTRIB. IMPORT. DIMARSA LTDA                     </t>
        </is>
      </c>
      <c r="C119" s="25" t="n">
        <v>2</v>
      </c>
      <c r="D119" t="inlineStr">
        <is>
          <t xml:space="preserve">PATRICIO CUEVAS               </t>
        </is>
      </c>
      <c r="E119" t="inlineStr">
        <is>
          <t xml:space="preserve">PUERTO MONTT                  </t>
        </is>
      </c>
      <c r="F119" s="25" t="n">
        <v>1848</v>
      </c>
      <c r="G119" s="528" t="n">
        <v>47623520</v>
      </c>
      <c r="H119" s="25" t="n">
        <v>1781</v>
      </c>
      <c r="I119" s="528" t="n">
        <v>45855190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Hoja5">
    <outlinePr summaryBelow="1" summaryRight="1"/>
    <pageSetUpPr/>
  </sheetPr>
  <dimension ref="A1:D13"/>
  <sheetViews>
    <sheetView workbookViewId="0">
      <selection activeCell="B20" sqref="B20"/>
    </sheetView>
  </sheetViews>
  <sheetFormatPr baseColWidth="10" defaultRowHeight="13.8"/>
  <cols>
    <col width="11.44140625" customWidth="1" style="26" min="1" max="1"/>
    <col width="50.33203125" customWidth="1" style="26" min="2" max="2"/>
    <col width="11.44140625" customWidth="1" style="25" min="3" max="3"/>
  </cols>
  <sheetData>
    <row r="1" ht="15.6" customHeight="1">
      <c r="A1" s="436" t="inlineStr">
        <is>
          <t>CLIENTES DE TRAYECTORIA</t>
        </is>
      </c>
    </row>
    <row r="2">
      <c r="D2" s="27" t="n"/>
    </row>
    <row r="3">
      <c r="A3" s="30" t="inlineStr">
        <is>
          <t>N°</t>
        </is>
      </c>
      <c r="B3" s="30" t="inlineStr">
        <is>
          <t>CLIENTES</t>
        </is>
      </c>
      <c r="C3" s="31" t="inlineStr">
        <is>
          <t>DESCUENTO</t>
        </is>
      </c>
    </row>
    <row r="4" customFormat="1" s="24">
      <c r="A4" s="29" t="n">
        <v>1</v>
      </c>
      <c r="B4" s="29" t="inlineStr">
        <is>
          <t>COMERCIAL GERMANI</t>
        </is>
      </c>
      <c r="C4" s="28" t="n">
        <v>0.05</v>
      </c>
    </row>
    <row r="5" customFormat="1" s="24">
      <c r="A5" s="29" t="n">
        <v>2</v>
      </c>
      <c r="B5" s="29" t="inlineStr">
        <is>
          <t>ESTABLECIMIENTO GERMANI</t>
        </is>
      </c>
      <c r="C5" s="28" t="n">
        <v>0.05</v>
      </c>
    </row>
    <row r="6" customFormat="1" s="24">
      <c r="A6" s="29" t="n">
        <v>3</v>
      </c>
      <c r="B6" s="29" t="inlineStr">
        <is>
          <t>SEIDEMAN</t>
        </is>
      </c>
      <c r="C6" s="28" t="n">
        <v>0.05</v>
      </c>
    </row>
    <row r="7" customFormat="1" s="24">
      <c r="A7" s="29" t="n">
        <v>4</v>
      </c>
      <c r="B7" s="29" t="inlineStr">
        <is>
          <t>MULTICENTRO</t>
        </is>
      </c>
      <c r="C7" s="28" t="inlineStr">
        <is>
          <t>-</t>
        </is>
      </c>
    </row>
    <row r="8" customFormat="1" s="24">
      <c r="A8" s="29" t="n">
        <v>5</v>
      </c>
      <c r="B8" s="29" t="inlineStr">
        <is>
          <t>INV JULIAN</t>
        </is>
      </c>
      <c r="C8" s="28" t="n">
        <v>0.05</v>
      </c>
    </row>
    <row r="9" customFormat="1" s="24">
      <c r="A9" s="29" t="n">
        <v>6</v>
      </c>
      <c r="B9" s="29" t="inlineStr">
        <is>
          <t>JAVER HNOS</t>
        </is>
      </c>
      <c r="C9" s="28" t="n">
        <v>0.05</v>
      </c>
    </row>
    <row r="10" customFormat="1" s="24">
      <c r="A10" s="29" t="n">
        <v>7</v>
      </c>
      <c r="B10" s="29" t="inlineStr">
        <is>
          <t>COMERCIAL NACE</t>
        </is>
      </c>
      <c r="C10" s="28" t="n">
        <v>0.05</v>
      </c>
    </row>
    <row r="11" customFormat="1" s="24">
      <c r="A11" s="29" t="n">
        <v>8</v>
      </c>
      <c r="B11" s="29" t="inlineStr">
        <is>
          <t>ALMACENES ELTIT</t>
        </is>
      </c>
      <c r="C11" s="28" t="n">
        <v>0.05</v>
      </c>
    </row>
    <row r="12">
      <c r="A12" s="29" t="n">
        <v>9</v>
      </c>
      <c r="B12" s="29" t="inlineStr">
        <is>
          <t>DOLLY</t>
        </is>
      </c>
      <c r="C12" s="28" t="n">
        <v>0.05</v>
      </c>
    </row>
    <row r="13">
      <c r="A13" s="29" t="n">
        <v>10</v>
      </c>
      <c r="B13" s="29" t="inlineStr">
        <is>
          <t>ROBERTO KOBUS</t>
        </is>
      </c>
      <c r="C13" s="28" t="n">
        <v>0.05</v>
      </c>
    </row>
  </sheetData>
  <mergeCells count="1">
    <mergeCell ref="A1:D1"/>
  </mergeCells>
  <pageMargins left="1.05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Hoja6">
    <outlinePr summaryBelow="1" summaryRight="1"/>
    <pageSetUpPr/>
  </sheetPr>
  <dimension ref="A2:E37"/>
  <sheetViews>
    <sheetView workbookViewId="0">
      <selection activeCell="D37" sqref="D37"/>
    </sheetView>
  </sheetViews>
  <sheetFormatPr baseColWidth="10" defaultRowHeight="13.2"/>
  <cols>
    <col width="7.44140625" customWidth="1" min="2" max="2"/>
    <col width="27.6640625" customWidth="1" min="3" max="3"/>
    <col width="17.6640625" customWidth="1" min="4" max="4"/>
  </cols>
  <sheetData>
    <row r="2" ht="15.6" customHeight="1">
      <c r="A2" s="436" t="inlineStr">
        <is>
          <t>DESCUENTO COLE 18 (10/09/2021) POR PAGO DE CONTADO</t>
        </is>
      </c>
    </row>
    <row r="4" ht="13.8" customHeight="1">
      <c r="B4" s="30" t="inlineStr">
        <is>
          <t>N°</t>
        </is>
      </c>
      <c r="C4" s="30" t="inlineStr">
        <is>
          <t>CLIENTES</t>
        </is>
      </c>
      <c r="D4" s="30" t="inlineStr">
        <is>
          <t>DESCUENTO</t>
        </is>
      </c>
    </row>
    <row r="5">
      <c r="B5" s="32" t="n">
        <v>1</v>
      </c>
      <c r="C5" s="33" t="inlineStr">
        <is>
          <t xml:space="preserve">SOC.FLORES ALMANDOZ NA        </t>
        </is>
      </c>
      <c r="D5" s="34" t="n">
        <v>0.05</v>
      </c>
    </row>
    <row r="6">
      <c r="B6" s="32" t="n">
        <v>2</v>
      </c>
      <c r="C6" s="35" t="inlineStr">
        <is>
          <t>FORCAEL</t>
        </is>
      </c>
      <c r="D6" s="34" t="n">
        <v>0.05</v>
      </c>
    </row>
    <row r="7">
      <c r="B7" s="32" t="n">
        <v>3</v>
      </c>
      <c r="C7" s="35" t="inlineStr">
        <is>
          <t>DOLLY</t>
        </is>
      </c>
      <c r="D7" s="34" t="n">
        <v>0.05</v>
      </c>
    </row>
    <row r="8">
      <c r="B8" s="32" t="n">
        <v>4</v>
      </c>
      <c r="C8" s="35" t="inlineStr">
        <is>
          <t>ROBERTO KOBUS</t>
        </is>
      </c>
      <c r="D8" s="34" t="n">
        <v>0.05</v>
      </c>
    </row>
    <row r="9">
      <c r="B9" s="32" t="n">
        <v>5</v>
      </c>
      <c r="C9" s="35" t="inlineStr">
        <is>
          <t>DUSAN</t>
        </is>
      </c>
      <c r="D9" s="34" t="n">
        <v>0.05</v>
      </c>
    </row>
    <row r="10">
      <c r="B10" s="32" t="n">
        <v>6</v>
      </c>
      <c r="C10" s="35" t="inlineStr">
        <is>
          <t>HUGO MONTERO</t>
        </is>
      </c>
      <c r="D10" s="34" t="n">
        <v>0.05</v>
      </c>
    </row>
    <row r="11">
      <c r="B11" s="32" t="n">
        <v>7</v>
      </c>
      <c r="C11" s="35" t="inlineStr">
        <is>
          <t>GRAN AVENTURA</t>
        </is>
      </c>
      <c r="D11" s="34" t="n">
        <v>0.05</v>
      </c>
    </row>
    <row r="12">
      <c r="B12" s="32" t="n">
        <v>8</v>
      </c>
      <c r="C12" s="35" t="inlineStr">
        <is>
          <t>SOC. COM. DON JORGE</t>
        </is>
      </c>
      <c r="D12" s="34" t="n">
        <v>0.05</v>
      </c>
    </row>
    <row r="13">
      <c r="B13" s="32" t="n">
        <v>9</v>
      </c>
      <c r="C13" s="35" t="inlineStr">
        <is>
          <t>MIRNA PACHECO</t>
        </is>
      </c>
      <c r="D13" s="34" t="n">
        <v>0.05</v>
      </c>
    </row>
    <row r="14">
      <c r="B14" s="32" t="n">
        <v>10</v>
      </c>
      <c r="C14" s="35" t="inlineStr">
        <is>
          <t>SABINA QUISPE</t>
        </is>
      </c>
      <c r="D14" s="34" t="n">
        <v>0.05</v>
      </c>
    </row>
    <row r="15">
      <c r="B15" s="32" t="n">
        <v>11</v>
      </c>
      <c r="C15" s="35" t="inlineStr">
        <is>
          <t>WILFREDO ROJAS</t>
        </is>
      </c>
      <c r="D15" s="34" t="n">
        <v>0.05</v>
      </c>
    </row>
    <row r="16">
      <c r="B16" s="32" t="n">
        <v>12</v>
      </c>
      <c r="C16" s="35" t="inlineStr">
        <is>
          <t>SOC COMERCIAL CMUA</t>
        </is>
      </c>
      <c r="D16" s="34" t="n">
        <v>0.05</v>
      </c>
    </row>
    <row r="17">
      <c r="B17" s="32" t="n">
        <v>13</v>
      </c>
      <c r="C17" s="35" t="inlineStr">
        <is>
          <t>MARIA CONCHA CACERES</t>
        </is>
      </c>
      <c r="D17" s="34" t="n">
        <v>0.05</v>
      </c>
    </row>
    <row r="18">
      <c r="B18" s="32" t="n">
        <v>14</v>
      </c>
      <c r="C18" s="35" t="inlineStr">
        <is>
          <t>ANA GABRIELA JIMENEZ</t>
        </is>
      </c>
      <c r="D18" s="34" t="n">
        <v>0.05</v>
      </c>
    </row>
    <row r="19">
      <c r="B19" s="32" t="n">
        <v>15</v>
      </c>
      <c r="C19" s="35" t="inlineStr">
        <is>
          <t>CELIA VASQUEZ</t>
        </is>
      </c>
      <c r="D19" s="34" t="n">
        <v>0.05</v>
      </c>
    </row>
    <row r="20">
      <c r="B20" s="32" t="n">
        <v>16</v>
      </c>
      <c r="C20" s="35" t="inlineStr">
        <is>
          <t>NOLBERTO AVILA</t>
        </is>
      </c>
      <c r="D20" s="34" t="n">
        <v>0.05</v>
      </c>
    </row>
    <row r="21">
      <c r="B21" s="32" t="n">
        <v>17</v>
      </c>
      <c r="C21" s="35" t="inlineStr">
        <is>
          <t>OLGA POBLETE</t>
        </is>
      </c>
      <c r="D21" s="34" t="n">
        <v>0.05</v>
      </c>
    </row>
    <row r="22">
      <c r="B22" s="32" t="n">
        <v>18</v>
      </c>
      <c r="C22" s="35" t="inlineStr">
        <is>
          <t>CONFECCIONES ARAUCO</t>
        </is>
      </c>
      <c r="D22" s="34" t="n">
        <v>0.05</v>
      </c>
    </row>
    <row r="23">
      <c r="B23" s="32" t="n">
        <v>19</v>
      </c>
      <c r="C23" s="35" t="inlineStr">
        <is>
          <t>LUIS CARRASCO</t>
        </is>
      </c>
      <c r="D23" s="34" t="n">
        <v>0.05</v>
      </c>
    </row>
    <row r="24">
      <c r="B24" s="32" t="n">
        <v>20</v>
      </c>
      <c r="C24" s="35" t="inlineStr">
        <is>
          <t>CARLOS MELLA</t>
        </is>
      </c>
      <c r="D24" s="34" t="n">
        <v>0.05</v>
      </c>
    </row>
    <row r="25">
      <c r="B25" s="32" t="n">
        <v>21</v>
      </c>
      <c r="C25" s="35" t="inlineStr">
        <is>
          <t>FARMACEUTICA QUELLON</t>
        </is>
      </c>
      <c r="D25" s="34" t="n">
        <v>0.05</v>
      </c>
    </row>
    <row r="26">
      <c r="B26" s="32" t="n">
        <v>22</v>
      </c>
      <c r="C26" s="35" t="inlineStr">
        <is>
          <t>SOL Y VENUS</t>
        </is>
      </c>
      <c r="D26" s="34" t="n">
        <v>0.05</v>
      </c>
    </row>
    <row r="27">
      <c r="B27" s="32" t="n">
        <v>23</v>
      </c>
      <c r="C27" s="35" t="inlineStr">
        <is>
          <t>COMERCIAL AGATTA</t>
        </is>
      </c>
      <c r="D27" s="34" t="n">
        <v>0.05</v>
      </c>
    </row>
    <row r="28">
      <c r="B28" s="32" t="n">
        <v>24</v>
      </c>
      <c r="C28" s="35" t="inlineStr">
        <is>
          <t>ADIQTUS</t>
        </is>
      </c>
      <c r="D28" s="34" t="n">
        <v>0.05</v>
      </c>
    </row>
    <row r="29">
      <c r="B29" s="32" t="n">
        <v>25</v>
      </c>
      <c r="C29" s="35" t="inlineStr">
        <is>
          <t>TIENDAS ALFREDO NAZAL</t>
        </is>
      </c>
      <c r="D29" s="34" t="n">
        <v>0.05</v>
      </c>
    </row>
    <row r="30">
      <c r="B30" s="32" t="n">
        <v>26</v>
      </c>
      <c r="C30" s="35" t="inlineStr">
        <is>
          <t>NORMA RIFFO</t>
        </is>
      </c>
      <c r="D30" s="34" t="n">
        <v>0.05</v>
      </c>
    </row>
    <row r="31">
      <c r="B31" s="32" t="n">
        <v>27</v>
      </c>
      <c r="C31" s="35" t="inlineStr">
        <is>
          <t>GLADYS VALDIVIA</t>
        </is>
      </c>
      <c r="D31" s="34" t="n">
        <v>0.05</v>
      </c>
    </row>
    <row r="32">
      <c r="B32" s="32" t="n">
        <v>28</v>
      </c>
      <c r="C32" s="35" t="inlineStr">
        <is>
          <t>BELLAFUENTES</t>
        </is>
      </c>
      <c r="D32" s="34" t="n">
        <v>0.05</v>
      </c>
    </row>
    <row r="33">
      <c r="B33" s="32" t="n">
        <v>29</v>
      </c>
      <c r="C33" s="35" t="inlineStr">
        <is>
          <t>NOELIA BOUTIQUE</t>
        </is>
      </c>
      <c r="D33" s="34" t="n">
        <v>0.05</v>
      </c>
    </row>
    <row r="34">
      <c r="B34" s="32" t="n">
        <v>30</v>
      </c>
      <c r="C34" s="35" t="inlineStr">
        <is>
          <t>OPALO</t>
        </is>
      </c>
      <c r="D34" s="34" t="n">
        <v>0.05</v>
      </c>
    </row>
    <row r="35">
      <c r="B35" s="32" t="n">
        <v>31</v>
      </c>
      <c r="C35" s="35" t="inlineStr">
        <is>
          <t>EL ARTE DE VESTIR</t>
        </is>
      </c>
      <c r="D35" s="34" t="n">
        <v>0.05</v>
      </c>
    </row>
    <row r="36">
      <c r="B36" s="32" t="n">
        <v>32</v>
      </c>
      <c r="C36" s="35" t="inlineStr">
        <is>
          <t>MARISOL DURAN</t>
        </is>
      </c>
      <c r="D36" s="34" t="n">
        <v>0.05</v>
      </c>
    </row>
    <row r="37">
      <c r="B37" s="36" t="n">
        <v>33</v>
      </c>
      <c r="C37" s="37" t="inlineStr">
        <is>
          <t>BOUTIQUE LA HERRADURA</t>
        </is>
      </c>
      <c r="D37" s="38" t="n">
        <v>0.05</v>
      </c>
    </row>
  </sheetData>
  <mergeCells count="1">
    <mergeCell ref="A2:E2"/>
  </mergeCells>
  <pageMargins left="0.7086614173228347" right="0.7086614173228347" top="0.7480314960629921" bottom="0.7480314960629921" header="0.3149606299212598" footer="0.3149606299212598"/>
  <pageSetup orientation="portrait"/>
</worksheet>
</file>

<file path=xl/worksheets/sheet13.xml><?xml version="1.0" encoding="utf-8"?>
<worksheet xmlns="http://schemas.openxmlformats.org/spreadsheetml/2006/main">
  <sheetPr codeName="Hoja7">
    <outlinePr summaryBelow="1" summaryRight="1"/>
    <pageSetUpPr/>
  </sheetPr>
  <dimension ref="A1:D13"/>
  <sheetViews>
    <sheetView workbookViewId="0">
      <selection activeCell="H3" sqref="H3"/>
    </sheetView>
  </sheetViews>
  <sheetFormatPr baseColWidth="10" defaultRowHeight="13.2"/>
  <cols>
    <col width="47" customWidth="1" min="2" max="2"/>
  </cols>
  <sheetData>
    <row r="1" ht="15.6" customHeight="1">
      <c r="A1" s="436" t="inlineStr">
        <is>
          <t>CLIENTES DE TRAYECTORIA</t>
        </is>
      </c>
    </row>
    <row r="2" ht="13.8" customHeight="1">
      <c r="A2" s="26" t="n"/>
      <c r="B2" s="26" t="n"/>
      <c r="C2" s="25" t="n"/>
      <c r="D2" s="27" t="n"/>
    </row>
    <row r="3" ht="13.8" customHeight="1">
      <c r="A3" s="30" t="inlineStr">
        <is>
          <t>N°</t>
        </is>
      </c>
      <c r="B3" s="30" t="inlineStr">
        <is>
          <t>CLIENTES</t>
        </is>
      </c>
      <c r="C3" s="31" t="inlineStr">
        <is>
          <t>DESCUENTO</t>
        </is>
      </c>
    </row>
    <row r="4" ht="13.8" customHeight="1">
      <c r="A4" s="29" t="n">
        <v>1</v>
      </c>
      <c r="B4" s="29" t="inlineStr">
        <is>
          <t>COMERCIAL GERMANI</t>
        </is>
      </c>
      <c r="C4" s="28" t="n">
        <v>0.05</v>
      </c>
      <c r="D4" s="24" t="n"/>
    </row>
    <row r="5" ht="13.8" customHeight="1">
      <c r="A5" s="29" t="n">
        <v>2</v>
      </c>
      <c r="B5" s="29" t="inlineStr">
        <is>
          <t>ESTABLECIMIENTO GERMANI</t>
        </is>
      </c>
      <c r="C5" s="28" t="n">
        <v>0.05</v>
      </c>
      <c r="D5" s="24" t="n"/>
    </row>
    <row r="6" ht="13.8" customHeight="1">
      <c r="A6" s="29" t="n">
        <v>3</v>
      </c>
      <c r="B6" s="29" t="inlineStr">
        <is>
          <t>SEIDEMAN</t>
        </is>
      </c>
      <c r="C6" s="28" t="n">
        <v>0.05</v>
      </c>
      <c r="D6" s="24" t="n"/>
    </row>
    <row r="7" ht="13.8" customHeight="1">
      <c r="A7" s="29" t="n">
        <v>4</v>
      </c>
      <c r="B7" s="29" t="inlineStr">
        <is>
          <t>MULTICENTRO</t>
        </is>
      </c>
      <c r="C7" s="28" t="inlineStr">
        <is>
          <t>-</t>
        </is>
      </c>
      <c r="D7" s="24" t="n"/>
    </row>
    <row r="8" ht="13.8" customHeight="1">
      <c r="A8" s="29" t="n">
        <v>5</v>
      </c>
      <c r="B8" s="29" t="inlineStr">
        <is>
          <t>INV JULIAN</t>
        </is>
      </c>
      <c r="C8" s="28" t="n">
        <v>0.05</v>
      </c>
      <c r="D8" s="24" t="n"/>
    </row>
    <row r="9" ht="13.8" customHeight="1">
      <c r="A9" s="29" t="n">
        <v>6</v>
      </c>
      <c r="B9" s="29" t="inlineStr">
        <is>
          <t>JAVER HNOS</t>
        </is>
      </c>
      <c r="C9" s="28" t="n">
        <v>0.05</v>
      </c>
      <c r="D9" s="24" t="n"/>
    </row>
    <row r="10" ht="13.8" customHeight="1">
      <c r="A10" s="29" t="n">
        <v>7</v>
      </c>
      <c r="B10" s="29" t="inlineStr">
        <is>
          <t>COMERCIAL NACE</t>
        </is>
      </c>
      <c r="C10" s="28" t="n">
        <v>0.05</v>
      </c>
      <c r="D10" s="24" t="n"/>
    </row>
    <row r="11" ht="13.8" customHeight="1">
      <c r="A11" s="29" t="n">
        <v>8</v>
      </c>
      <c r="B11" s="29" t="inlineStr">
        <is>
          <t>ALMACENES ELTIT</t>
        </is>
      </c>
      <c r="C11" s="28" t="n">
        <v>0.05</v>
      </c>
      <c r="D11" s="24" t="n"/>
    </row>
    <row r="12" ht="13.8" customHeight="1">
      <c r="A12" s="29" t="n">
        <v>9</v>
      </c>
      <c r="B12" s="29" t="inlineStr">
        <is>
          <t>DOLLY</t>
        </is>
      </c>
      <c r="C12" s="28" t="n">
        <v>0.05</v>
      </c>
    </row>
    <row r="13" ht="13.8" customHeight="1">
      <c r="A13" s="29" t="n">
        <v>10</v>
      </c>
      <c r="B13" s="29" t="inlineStr">
        <is>
          <t>ROBERTO KOBUS</t>
        </is>
      </c>
      <c r="C13" s="28" t="n">
        <v>0.05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MOHICANO</dc:creator>
  <dc:title>Nota de pedido</dc:title>
  <dc:subject>Colección 76</dc:subject>
  <dcterms:created xsi:type="dcterms:W3CDTF">2012-01-21T00:26:35Z</dcterms:created>
  <dcterms:modified xsi:type="dcterms:W3CDTF">2026-05-22T14:47:53Z</dcterms:modified>
  <cp:lastModifiedBy>Jaime Sasmay Pontigo</cp:lastModifiedBy>
  <cp:lastPrinted>2026-05-14T19:38:00Z</cp:lastPrinted>
</cp:coreProperties>
</file>