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araz211724\Downloads\"/>
    </mc:Choice>
  </mc:AlternateContent>
  <xr:revisionPtr revIDLastSave="0" documentId="13_ncr:1_{635BF808-1418-40FF-891D-B1CDF9643D7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5" sheetId="5" r:id="rId2"/>
    <sheet name="Sheet2" sheetId="2" r:id="rId3"/>
    <sheet name="Sheet3" sheetId="3" r:id="rId4"/>
    <sheet name="Sheet4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0" i="1" l="1"/>
  <c r="J87" i="1"/>
  <c r="I92" i="1"/>
  <c r="I91" i="1"/>
  <c r="I90" i="1"/>
  <c r="I89" i="1"/>
  <c r="I88" i="1"/>
  <c r="I87" i="1"/>
  <c r="H91" i="1"/>
  <c r="H88" i="1"/>
  <c r="H92" i="1"/>
  <c r="H87" i="1"/>
  <c r="F75" i="1"/>
  <c r="F71" i="1"/>
  <c r="I63" i="1"/>
  <c r="I56" i="1"/>
  <c r="H63" i="1"/>
  <c r="G56" i="1"/>
  <c r="F61" i="1"/>
  <c r="F57" i="1"/>
  <c r="F56" i="1"/>
  <c r="F63" i="1"/>
  <c r="D63" i="1"/>
  <c r="G105" i="1"/>
  <c r="H104" i="1"/>
  <c r="G103" i="1"/>
  <c r="H100" i="1"/>
  <c r="J95" i="1"/>
  <c r="J91" i="1"/>
  <c r="J89" i="1"/>
  <c r="J88" i="1"/>
  <c r="H73" i="1"/>
  <c r="I69" i="1"/>
  <c r="D44" i="1"/>
  <c r="E44" i="1"/>
  <c r="E24" i="1"/>
  <c r="L62" i="2" l="1"/>
  <c r="K62" i="2"/>
  <c r="L54" i="2"/>
  <c r="L53" i="2"/>
  <c r="K67" i="2"/>
  <c r="L67" i="2" s="1"/>
  <c r="M67" i="2" s="1"/>
  <c r="K66" i="2"/>
  <c r="L66" i="2" s="1"/>
  <c r="M66" i="2" s="1"/>
  <c r="K65" i="2"/>
  <c r="L65" i="2" s="1"/>
  <c r="M65" i="2" s="1"/>
  <c r="K64" i="2"/>
  <c r="L64" i="2" s="1"/>
  <c r="M64" i="2" s="1"/>
  <c r="K63" i="2"/>
  <c r="L63" i="2" s="1"/>
  <c r="M63" i="2" s="1"/>
  <c r="M62" i="2"/>
  <c r="J47" i="2"/>
  <c r="K43" i="2" s="1"/>
  <c r="H47" i="2"/>
  <c r="J45" i="2" s="1"/>
  <c r="E24" i="2"/>
  <c r="E23" i="2"/>
  <c r="E22" i="2"/>
  <c r="E21" i="2"/>
  <c r="E20" i="2"/>
  <c r="E19" i="2"/>
  <c r="D11" i="2"/>
  <c r="D16" i="1"/>
  <c r="J43" i="2" l="1"/>
  <c r="J41" i="2"/>
  <c r="M41" i="2" s="1"/>
  <c r="E26" i="2"/>
  <c r="K40" i="2"/>
  <c r="J44" i="2"/>
  <c r="K42" i="2"/>
  <c r="J42" i="2"/>
  <c r="M42" i="2" s="1"/>
  <c r="K45" i="2"/>
  <c r="L45" i="2" s="1"/>
  <c r="K41" i="2"/>
  <c r="J40" i="2"/>
  <c r="M40" i="2" s="1"/>
  <c r="K44" i="2"/>
  <c r="M70" i="2"/>
  <c r="M45" i="2"/>
  <c r="L40" i="2"/>
  <c r="J92" i="1"/>
  <c r="H89" i="1"/>
  <c r="H90" i="1"/>
  <c r="J90" i="1" s="1"/>
  <c r="I58" i="1"/>
  <c r="I59" i="1"/>
  <c r="I57" i="1"/>
  <c r="F58" i="1"/>
  <c r="F59" i="1"/>
  <c r="F60" i="1"/>
  <c r="I60" i="1" s="1"/>
  <c r="I61" i="1"/>
  <c r="L41" i="2" l="1"/>
  <c r="L42" i="2"/>
  <c r="L43" i="2"/>
  <c r="M43" i="2"/>
  <c r="M47" i="2" s="1"/>
  <c r="L44" i="2"/>
  <c r="M44" i="2"/>
  <c r="L47" i="2"/>
  <c r="H56" i="1"/>
  <c r="G61" i="1"/>
  <c r="H61" i="1" s="1"/>
  <c r="G59" i="1"/>
  <c r="H59" i="1" s="1"/>
  <c r="G60" i="1"/>
  <c r="H60" i="1" s="1"/>
  <c r="G58" i="1"/>
  <c r="H58" i="1" s="1"/>
  <c r="G57" i="1"/>
  <c r="H57" i="1" s="1"/>
  <c r="E25" i="1"/>
  <c r="E26" i="1"/>
  <c r="E27" i="1"/>
  <c r="E28" i="1"/>
  <c r="E29" i="1"/>
  <c r="G27" i="1" l="1"/>
</calcChain>
</file>

<file path=xl/sharedStrings.xml><?xml version="1.0" encoding="utf-8"?>
<sst xmlns="http://schemas.openxmlformats.org/spreadsheetml/2006/main" count="172" uniqueCount="125">
  <si>
    <t>Meal Number</t>
  </si>
  <si>
    <t>Tip Amount in $</t>
  </si>
  <si>
    <t>Average=</t>
  </si>
  <si>
    <t>Residual square</t>
  </si>
  <si>
    <t>Meal #</t>
  </si>
  <si>
    <t>Sum of Squared Errors</t>
  </si>
  <si>
    <t>Bill in $</t>
  </si>
  <si>
    <t xml:space="preserve">Meal </t>
  </si>
  <si>
    <t xml:space="preserve">Bill Deviation </t>
  </si>
  <si>
    <t>Tip Deviatation</t>
  </si>
  <si>
    <t>Deviation Product</t>
  </si>
  <si>
    <t>Bill Deviation Square</t>
  </si>
  <si>
    <t xml:space="preserve">Total Bill </t>
  </si>
  <si>
    <t xml:space="preserve">Total Amount  </t>
  </si>
  <si>
    <t>x</t>
  </si>
  <si>
    <t>y</t>
  </si>
  <si>
    <r>
      <t>(xi-x</t>
    </r>
    <r>
      <rPr>
        <sz val="11"/>
        <color theme="1"/>
        <rFont val="Calibri"/>
        <family val="2"/>
      </rPr>
      <t>̄</t>
    </r>
    <r>
      <rPr>
        <sz val="14.3"/>
        <color theme="1"/>
        <rFont val="Calibri"/>
        <family val="2"/>
      </rPr>
      <t>)</t>
    </r>
  </si>
  <si>
    <r>
      <t>(yi-y</t>
    </r>
    <r>
      <rPr>
        <sz val="11"/>
        <color theme="1"/>
        <rFont val="Calibri"/>
        <family val="2"/>
      </rPr>
      <t>̄</t>
    </r>
    <r>
      <rPr>
        <sz val="14.3"/>
        <color theme="1"/>
        <rFont val="Calibri"/>
        <family val="2"/>
      </rPr>
      <t>)</t>
    </r>
  </si>
  <si>
    <r>
      <t>(xi-x</t>
    </r>
    <r>
      <rPr>
        <sz val="11"/>
        <color theme="1"/>
        <rFont val="Calibri"/>
        <family val="2"/>
      </rPr>
      <t>̄</t>
    </r>
    <r>
      <rPr>
        <sz val="14.3"/>
        <color theme="1"/>
        <rFont val="Calibri"/>
        <family val="2"/>
      </rPr>
      <t>)(yi-ȳ)</t>
    </r>
  </si>
  <si>
    <r>
      <t>(xi-x</t>
    </r>
    <r>
      <rPr>
        <sz val="11"/>
        <color theme="1"/>
        <rFont val="Calibri"/>
        <family val="2"/>
      </rPr>
      <t>̄</t>
    </r>
    <r>
      <rPr>
        <sz val="14.3"/>
        <color theme="1"/>
        <rFont val="Calibri"/>
        <family val="2"/>
      </rPr>
      <t>)^2</t>
    </r>
  </si>
  <si>
    <r>
      <t>x</t>
    </r>
    <r>
      <rPr>
        <sz val="16"/>
        <color theme="1"/>
        <rFont val="Calibri"/>
        <family val="2"/>
      </rPr>
      <t>̅=</t>
    </r>
  </si>
  <si>
    <r>
      <t>y</t>
    </r>
    <r>
      <rPr>
        <sz val="16"/>
        <color theme="1"/>
        <rFont val="Calibri"/>
        <family val="2"/>
      </rPr>
      <t>̅ =</t>
    </r>
  </si>
  <si>
    <t>Ʃ= 4206</t>
  </si>
  <si>
    <t>Slope b1=</t>
  </si>
  <si>
    <t>Slope (b1)=</t>
  </si>
  <si>
    <r>
      <rPr>
        <sz val="11"/>
        <color theme="1"/>
        <rFont val="Calibri"/>
        <family val="2"/>
      </rPr>
      <t>Ʃ</t>
    </r>
    <r>
      <rPr>
        <sz val="11"/>
        <color theme="1"/>
        <rFont val="Calibri"/>
        <family val="2"/>
        <scheme val="minor"/>
      </rPr>
      <t>(xi-x̄)(yi-ȳ)/</t>
    </r>
    <r>
      <rPr>
        <sz val="11"/>
        <color theme="1"/>
        <rFont val="Calibri"/>
        <family val="2"/>
      </rPr>
      <t>Ʃ</t>
    </r>
    <r>
      <rPr>
        <sz val="11"/>
        <color theme="1"/>
        <rFont val="Calibri"/>
        <family val="2"/>
        <scheme val="minor"/>
      </rPr>
      <t>(xi-x̄)^2</t>
    </r>
  </si>
  <si>
    <r>
      <t>b0=y</t>
    </r>
    <r>
      <rPr>
        <sz val="11"/>
        <color theme="1"/>
        <rFont val="Calibri"/>
        <family val="2"/>
      </rPr>
      <t>̅</t>
    </r>
    <r>
      <rPr>
        <sz val="14.3"/>
        <color theme="1"/>
        <rFont val="Calibri"/>
        <family val="2"/>
      </rPr>
      <t>-b1x̄</t>
    </r>
  </si>
  <si>
    <t>y intercept (b0)=</t>
  </si>
  <si>
    <t>y intercept =</t>
  </si>
  <si>
    <t>Estimated Regression Values</t>
  </si>
  <si>
    <t>y = 0.1462x - 0.8203</t>
  </si>
  <si>
    <t>ŷ(predicted tip amount)</t>
  </si>
  <si>
    <t>0.1462*(34)-0.8203</t>
  </si>
  <si>
    <r>
      <t>y</t>
    </r>
    <r>
      <rPr>
        <sz val="16"/>
        <color theme="1"/>
        <rFont val="Calibri"/>
        <family val="2"/>
      </rPr>
      <t>̅ =10</t>
    </r>
  </si>
  <si>
    <r>
      <t>x</t>
    </r>
    <r>
      <rPr>
        <sz val="16"/>
        <color theme="1"/>
        <rFont val="Calibri"/>
        <family val="2"/>
      </rPr>
      <t>̅=74</t>
    </r>
  </si>
  <si>
    <t>Error: (Observed-Predicted)</t>
  </si>
  <si>
    <t xml:space="preserve">Total Amount (Observed) </t>
  </si>
  <si>
    <t xml:space="preserve"> </t>
  </si>
  <si>
    <t>Squared Error</t>
  </si>
  <si>
    <r>
      <t xml:space="preserve">SSE= </t>
    </r>
    <r>
      <rPr>
        <sz val="11"/>
        <color theme="1"/>
        <rFont val="Calibri"/>
        <family val="2"/>
      </rPr>
      <t>Ʃ=</t>
    </r>
  </si>
  <si>
    <t>0.1462*(108)-0.8203</t>
  </si>
  <si>
    <t>0.1462*(64)-0.8203</t>
  </si>
  <si>
    <t>0.1462*(88)-0.8203</t>
  </si>
  <si>
    <t>0.1462*(99)-0.8203</t>
  </si>
  <si>
    <t>0.1462*(51)-0.8203</t>
  </si>
  <si>
    <t xml:space="preserve">Residual/Error </t>
  </si>
  <si>
    <t>x̅=</t>
  </si>
  <si>
    <t>y̅ =</t>
  </si>
  <si>
    <t>(xi-x̄)</t>
  </si>
  <si>
    <t>(yi-ȳ)</t>
  </si>
  <si>
    <t>(xi-x̄)(yi-ȳ)</t>
  </si>
  <si>
    <t>(xi-x̄)^2</t>
  </si>
  <si>
    <t>Ʃ = 615</t>
  </si>
  <si>
    <t>x̅=74</t>
  </si>
  <si>
    <t>y̅ =10</t>
  </si>
  <si>
    <t>SSE= Ʃ=</t>
  </si>
  <si>
    <t>SSE/SSR</t>
  </si>
  <si>
    <r>
      <rPr>
        <b/>
        <sz val="11"/>
        <color theme="1"/>
        <rFont val="Calibri"/>
        <family val="2"/>
      </rPr>
      <t>Ʃ</t>
    </r>
    <r>
      <rPr>
        <b/>
        <sz val="11"/>
        <color theme="1"/>
        <rFont val="Calibri"/>
        <family val="2"/>
        <scheme val="minor"/>
      </rPr>
      <t>(xi-x̄)(yi-ȳ)/</t>
    </r>
    <r>
      <rPr>
        <b/>
        <sz val="11"/>
        <color theme="1"/>
        <rFont val="Calibri"/>
        <family val="2"/>
      </rPr>
      <t>Ʃ</t>
    </r>
    <r>
      <rPr>
        <b/>
        <sz val="11"/>
        <color theme="1"/>
        <rFont val="Calibri"/>
        <family val="2"/>
        <scheme val="minor"/>
      </rPr>
      <t>(xi-x̄)^2</t>
    </r>
  </si>
  <si>
    <r>
      <t>b0=y</t>
    </r>
    <r>
      <rPr>
        <b/>
        <sz val="11"/>
        <color theme="1"/>
        <rFont val="Calibri"/>
        <family val="2"/>
      </rPr>
      <t>̅</t>
    </r>
    <r>
      <rPr>
        <b/>
        <sz val="14.3"/>
        <color theme="1"/>
        <rFont val="Calibri"/>
        <family val="2"/>
      </rPr>
      <t>-b1x̄</t>
    </r>
  </si>
  <si>
    <t>SST=SSR</t>
  </si>
  <si>
    <t>When we have one variable</t>
  </si>
  <si>
    <t>Sum of Square Residual</t>
  </si>
  <si>
    <t>When we have two variable</t>
  </si>
  <si>
    <t>SST=SSR+SSRegression</t>
  </si>
  <si>
    <t>Y=m*34+c</t>
  </si>
  <si>
    <t>M=Slope</t>
  </si>
  <si>
    <t>C=Intercept</t>
  </si>
  <si>
    <t>Xi</t>
  </si>
  <si>
    <t>Yj = mXi+C</t>
  </si>
  <si>
    <t>YPredicted</t>
  </si>
  <si>
    <t>Yobserved</t>
  </si>
  <si>
    <t>Min:Yobserved-Ypredicted</t>
  </si>
  <si>
    <r>
      <t>Error: (</t>
    </r>
    <r>
      <rPr>
        <sz val="11"/>
        <color rgb="FFFF0000"/>
        <rFont val="Calibri"/>
        <family val="2"/>
        <scheme val="minor"/>
      </rPr>
      <t>Observed</t>
    </r>
    <r>
      <rPr>
        <sz val="11"/>
        <color theme="1"/>
        <rFont val="Calibri"/>
        <family val="2"/>
        <scheme val="minor"/>
      </rPr>
      <t>-</t>
    </r>
    <r>
      <rPr>
        <sz val="11"/>
        <color rgb="FFFFFF00"/>
        <rFont val="Calibri"/>
        <family val="2"/>
        <scheme val="minor"/>
      </rPr>
      <t>Predicted</t>
    </r>
    <r>
      <rPr>
        <sz val="11"/>
        <color theme="1"/>
        <rFont val="Calibri"/>
        <family val="2"/>
        <scheme val="minor"/>
      </rPr>
      <t>)</t>
    </r>
  </si>
  <si>
    <t>SST</t>
  </si>
  <si>
    <t>SSRegression</t>
  </si>
  <si>
    <t>SSResidual/Error</t>
  </si>
  <si>
    <t>SST=SSRegression+SSResidual</t>
  </si>
  <si>
    <t>SSRegression=SST-SSResidual</t>
  </si>
  <si>
    <t>Coefficient of Determination</t>
  </si>
  <si>
    <t>SSRegression/SST</t>
  </si>
  <si>
    <t>y = mx + c</t>
  </si>
  <si>
    <t>y = b1x + b0</t>
  </si>
  <si>
    <t>Bill in $ (x)</t>
  </si>
  <si>
    <t>Tip Amount in $ (y)</t>
  </si>
  <si>
    <t>y is the dependent variable</t>
  </si>
  <si>
    <t>x is the independent variable</t>
  </si>
  <si>
    <r>
      <rPr>
        <sz val="16"/>
        <color theme="1"/>
        <rFont val="Calibri"/>
        <family val="2"/>
      </rPr>
      <t>Ʃ</t>
    </r>
    <r>
      <rPr>
        <sz val="12"/>
        <color theme="1"/>
        <rFont val="Calibri"/>
        <family val="2"/>
      </rPr>
      <t>(xi-x̄)(yi-ȳ)</t>
    </r>
    <r>
      <rPr>
        <sz val="14.3"/>
        <color theme="1"/>
        <rFont val="Calibri"/>
        <family val="2"/>
      </rPr>
      <t xml:space="preserve"> = 615</t>
    </r>
  </si>
  <si>
    <t>Ʃ(xi-x̄)^2= 4206</t>
  </si>
  <si>
    <t>Slope</t>
  </si>
  <si>
    <t xml:space="preserve"> =615/4206</t>
  </si>
  <si>
    <t xml:space="preserve"> =10-(0.146219868*74)</t>
  </si>
  <si>
    <t>Regression Equation</t>
  </si>
  <si>
    <t>Calculation:</t>
  </si>
  <si>
    <t>Formula for Intercept</t>
  </si>
  <si>
    <t>Total Amount (Observed)/ Actual Value</t>
  </si>
  <si>
    <t>yi</t>
  </si>
  <si>
    <t>ŷi(predicted tip amount)</t>
  </si>
  <si>
    <t>SSRegression = 120 - 30.075</t>
  </si>
  <si>
    <t xml:space="preserve"> =89.925/120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</si>
  <si>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</si>
  <si>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</si>
  <si>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</si>
  <si>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</si>
  <si>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</si>
  <si>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</si>
  <si>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</si>
  <si>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</si>
  <si>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</si>
  <si>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</si>
  <si>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</si>
  <si>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</si>
  <si>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</si>
  <si>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</si>
  <si>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</si>
  <si>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</si>
  <si>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</si>
  <si>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</si>
  <si>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</si>
  <si>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</si>
  <si>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</si>
  <si>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</si>
  <si>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</si>
  <si>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</si>
  <si>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b0 = y̅ - b1x̅</t>
  </si>
  <si>
    <t xml:space="preserve"> =Ʃ(xi-x̄)(yi-ȳ) / Ʃ(xi-x̄)^2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</si>
</sst>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.3"/>
      <color theme="1"/>
      <name val="Calibri"/>
      <family val="2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  <font>
      <sz val="16"/>
      <color theme="1"/>
      <name val="Calibri"/>
      <family val="2"/>
    </font>
    <font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1"/>
      <color theme="1"/>
      <name val="Calibri"/>
      <family val="2"/>
    </font>
    <font>
      <b/>
      <sz val="14.3"/>
      <color theme="1"/>
      <name val="Calibri"/>
      <family val="2"/>
    </font>
    <font>
      <sz val="13"/>
      <color rgb="FFFF0000"/>
      <name val="Times New Roman"/>
      <family val="1"/>
    </font>
    <font>
      <sz val="2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FF00"/>
      <name val="Calibri"/>
      <family val="2"/>
    </font>
    <font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2" borderId="1" xfId="0" applyFill="1" applyBorder="1"/>
    <xf numFmtId="2" fontId="0" fillId="0" borderId="1" xfId="0" applyNumberFormat="1" applyBorder="1"/>
    <xf numFmtId="2" fontId="0" fillId="0" borderId="0" xfId="0" applyNumberFormat="1"/>
    <xf numFmtId="0" fontId="0" fillId="2" borderId="0" xfId="0" applyFill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5" fillId="2" borderId="1" xfId="0" applyFont="1" applyFill="1" applyBorder="1"/>
    <xf numFmtId="0" fontId="0" fillId="0" borderId="0" xfId="0" applyAlignment="1">
      <alignment horizontal="right"/>
    </xf>
    <xf numFmtId="0" fontId="0" fillId="4" borderId="1" xfId="0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9" fillId="2" borderId="1" xfId="0" applyFont="1" applyFill="1" applyBorder="1"/>
    <xf numFmtId="0" fontId="9" fillId="0" borderId="0" xfId="0" applyFont="1"/>
    <xf numFmtId="0" fontId="9" fillId="0" borderId="1" xfId="0" applyFont="1" applyBorder="1"/>
    <xf numFmtId="2" fontId="9" fillId="0" borderId="1" xfId="0" applyNumberFormat="1" applyFont="1" applyBorder="1"/>
    <xf numFmtId="0" fontId="9" fillId="2" borderId="0" xfId="0" applyFont="1" applyFill="1"/>
    <xf numFmtId="2" fontId="9" fillId="0" borderId="0" xfId="0" applyNumberFormat="1" applyFont="1"/>
    <xf numFmtId="0" fontId="9" fillId="6" borderId="0" xfId="0" applyFont="1" applyFill="1"/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left"/>
    </xf>
    <xf numFmtId="0" fontId="9" fillId="4" borderId="1" xfId="0" applyFont="1" applyFill="1" applyBorder="1"/>
    <xf numFmtId="0" fontId="9" fillId="0" borderId="1" xfId="0" applyFont="1" applyBorder="1" applyAlignment="1">
      <alignment horizontal="right"/>
    </xf>
    <xf numFmtId="0" fontId="9" fillId="3" borderId="1" xfId="0" applyFont="1" applyFill="1" applyBorder="1"/>
    <xf numFmtId="0" fontId="9" fillId="3" borderId="1" xfId="0" applyFont="1" applyFill="1" applyBorder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12" fillId="2" borderId="1" xfId="0" applyFont="1" applyFill="1" applyBorder="1"/>
    <xf numFmtId="0" fontId="12" fillId="6" borderId="0" xfId="0" applyFont="1" applyFill="1"/>
    <xf numFmtId="0" fontId="13" fillId="0" borderId="0" xfId="0" applyFont="1"/>
    <xf numFmtId="0" fontId="14" fillId="0" borderId="0" xfId="0" applyFont="1" applyAlignment="1">
      <alignment horizontal="center"/>
    </xf>
    <xf numFmtId="0" fontId="15" fillId="0" borderId="0" xfId="0" applyFont="1"/>
    <xf numFmtId="0" fontId="7" fillId="2" borderId="1" xfId="0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8" fillId="0" borderId="11" xfId="0" applyFont="1" applyBorder="1" applyAlignment="1">
      <alignment horizontal="right"/>
    </xf>
    <xf numFmtId="0" fontId="8" fillId="0" borderId="13" xfId="0" applyFont="1" applyBorder="1" applyAlignment="1">
      <alignment horizontal="right"/>
    </xf>
    <xf numFmtId="0" fontId="8" fillId="0" borderId="14" xfId="0" applyFont="1" applyBorder="1"/>
    <xf numFmtId="0" fontId="0" fillId="0" borderId="14" xfId="0" applyBorder="1"/>
    <xf numFmtId="0" fontId="0" fillId="0" borderId="15" xfId="0" applyBorder="1"/>
    <xf numFmtId="0" fontId="18" fillId="0" borderId="8" xfId="0" applyFont="1" applyBorder="1"/>
    <xf numFmtId="0" fontId="8" fillId="0" borderId="11" xfId="0" applyFont="1" applyBorder="1"/>
    <xf numFmtId="0" fontId="19" fillId="2" borderId="1" xfId="0" applyFont="1" applyFill="1" applyBorder="1"/>
    <xf numFmtId="0" fontId="19" fillId="0" borderId="1" xfId="0" applyFont="1" applyBorder="1"/>
    <xf numFmtId="2" fontId="19" fillId="0" borderId="1" xfId="0" applyNumberFormat="1" applyFont="1" applyBorder="1"/>
    <xf numFmtId="0" fontId="6" fillId="0" borderId="0" xfId="0" applyFont="1"/>
    <xf numFmtId="0" fontId="3" fillId="0" borderId="0" xfId="0" applyFont="1"/>
    <xf numFmtId="0" fontId="20" fillId="0" borderId="0" xfId="0" applyFont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>
      <alignment horizontal="centerContinuous"/>
    </xf>
    <xf numFmtId="0" fontId="0" fillId="2" borderId="3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/>
    </xf>
    <xf numFmtId="0" fontId="6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Sheet1!$E$5</c:f>
              <c:strCache>
                <c:ptCount val="1"/>
                <c:pt idx="0">
                  <c:v>Tip Amount in $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Sheet1!$E$6:$E$11</c:f>
              <c:numCache>
                <c:formatCode>0.00</c:formatCode>
                <c:ptCount val="6"/>
                <c:pt idx="0">
                  <c:v>5</c:v>
                </c:pt>
                <c:pt idx="1">
                  <c:v>17</c:v>
                </c:pt>
                <c:pt idx="2">
                  <c:v>11</c:v>
                </c:pt>
                <c:pt idx="3">
                  <c:v>8</c:v>
                </c:pt>
                <c:pt idx="4">
                  <c:v>14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7-494E-9A98-2FA66DE44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14176"/>
        <c:axId val="74116096"/>
      </c:scatterChart>
      <c:valAx>
        <c:axId val="7411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Meal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16096"/>
        <c:crosses val="autoZero"/>
        <c:crossBetween val="midCat"/>
      </c:valAx>
      <c:valAx>
        <c:axId val="741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Tip in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1417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Meal vs</a:t>
            </a:r>
            <a:r>
              <a:rPr lang="en-US" baseline="0"/>
              <a:t> </a:t>
            </a:r>
            <a:r>
              <a:rPr lang="en-US"/>
              <a:t>Tip Amount in $</a:t>
            </a:r>
          </a:p>
        </c:rich>
      </c:tx>
      <c:layout>
        <c:manualLayout>
          <c:xMode val="edge"/>
          <c:yMode val="edge"/>
          <c:x val="0.22079855643044621"/>
          <c:y val="2.77777777777777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Sheet1!$E$36</c:f>
              <c:strCache>
                <c:ptCount val="1"/>
                <c:pt idx="0">
                  <c:v>Tip Amount in $ (y)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7.9236565006663789E-2"/>
                  <c:y val="-0.1563955755530558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0.1462x - 0.8203
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Sheet1!$D$37:$D$42</c:f>
              <c:numCache>
                <c:formatCode>General</c:formatCode>
                <c:ptCount val="6"/>
                <c:pt idx="0">
                  <c:v>34</c:v>
                </c:pt>
                <c:pt idx="1">
                  <c:v>108</c:v>
                </c:pt>
                <c:pt idx="2">
                  <c:v>64</c:v>
                </c:pt>
                <c:pt idx="3">
                  <c:v>88</c:v>
                </c:pt>
                <c:pt idx="4">
                  <c:v>99</c:v>
                </c:pt>
                <c:pt idx="5">
                  <c:v>51</c:v>
                </c:pt>
              </c:numCache>
            </c:numRef>
          </c:xVal>
          <c:yVal>
            <c:numRef>
              <c:f>Sheet1!$E$37:$E$42</c:f>
              <c:numCache>
                <c:formatCode>0.00</c:formatCode>
                <c:ptCount val="6"/>
                <c:pt idx="0">
                  <c:v>5</c:v>
                </c:pt>
                <c:pt idx="1">
                  <c:v>17</c:v>
                </c:pt>
                <c:pt idx="2">
                  <c:v>11</c:v>
                </c:pt>
                <c:pt idx="3">
                  <c:v>8</c:v>
                </c:pt>
                <c:pt idx="4">
                  <c:v>14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21-4E18-8E7B-01BE9FE6FB83}"/>
            </c:ext>
          </c:extLst>
        </c:ser>
        <c:ser>
          <c:idx val="1"/>
          <c:order val="1"/>
          <c:tx>
            <c:v>Centroid(74,10)</c:v>
          </c:tx>
          <c:spPr>
            <a:ln w="28575">
              <a:noFill/>
            </a:ln>
          </c:spPr>
          <c:xVal>
            <c:numRef>
              <c:f>Sheet1!$D$63</c:f>
              <c:numCache>
                <c:formatCode>General</c:formatCode>
                <c:ptCount val="1"/>
                <c:pt idx="0">
                  <c:v>74</c:v>
                </c:pt>
              </c:numCache>
            </c:numRef>
          </c:xVal>
          <c:yVal>
            <c:numRef>
              <c:f>Sheet1!$F$63</c:f>
              <c:numCache>
                <c:formatCode>General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21-4E18-8E7B-01BE9FE6F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61152"/>
        <c:axId val="74179712"/>
      </c:scatterChart>
      <c:valAx>
        <c:axId val="741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Bill Amount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179712"/>
        <c:crosses val="autoZero"/>
        <c:crossBetween val="midCat"/>
      </c:valAx>
      <c:valAx>
        <c:axId val="74179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Tip Amount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74161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Sheet5!$F$4</c:f>
              <c:strCache>
                <c:ptCount val="1"/>
                <c:pt idx="0">
                  <c:v>Tip Amount in $ (y)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68963211792044"/>
                  <c:y val="-9.724147299738283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Sheet5!$E$5:$E$10</c:f>
              <c:numCache>
                <c:formatCode>General</c:formatCode>
                <c:ptCount val="6"/>
                <c:pt idx="0">
                  <c:v>34</c:v>
                </c:pt>
                <c:pt idx="1">
                  <c:v>108</c:v>
                </c:pt>
                <c:pt idx="2">
                  <c:v>64</c:v>
                </c:pt>
                <c:pt idx="3">
                  <c:v>88</c:v>
                </c:pt>
                <c:pt idx="4">
                  <c:v>99</c:v>
                </c:pt>
                <c:pt idx="5">
                  <c:v>51</c:v>
                </c:pt>
              </c:numCache>
            </c:numRef>
          </c:xVal>
          <c:yVal>
            <c:numRef>
              <c:f>Sheet5!$F$5:$F$10</c:f>
              <c:numCache>
                <c:formatCode>0.00</c:formatCode>
                <c:ptCount val="6"/>
                <c:pt idx="0">
                  <c:v>5</c:v>
                </c:pt>
                <c:pt idx="1">
                  <c:v>17</c:v>
                </c:pt>
                <c:pt idx="2">
                  <c:v>11</c:v>
                </c:pt>
                <c:pt idx="3">
                  <c:v>8</c:v>
                </c:pt>
                <c:pt idx="4">
                  <c:v>14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F-4CB4-BCEF-63D9D0C9C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240208"/>
        <c:axId val="2073243088"/>
      </c:scatterChart>
      <c:valAx>
        <c:axId val="207324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243088"/>
        <c:crosses val="autoZero"/>
        <c:crossBetween val="midCat"/>
      </c:valAx>
      <c:valAx>
        <c:axId val="20732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24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Sheet2!$D$31</c:f>
              <c:strCache>
                <c:ptCount val="1"/>
                <c:pt idx="0">
                  <c:v>Tip Amount in $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Sheet2!$C$32:$C$37</c:f>
              <c:numCache>
                <c:formatCode>General</c:formatCode>
                <c:ptCount val="6"/>
                <c:pt idx="0">
                  <c:v>34</c:v>
                </c:pt>
                <c:pt idx="1">
                  <c:v>108</c:v>
                </c:pt>
                <c:pt idx="2">
                  <c:v>64</c:v>
                </c:pt>
                <c:pt idx="3">
                  <c:v>88</c:v>
                </c:pt>
                <c:pt idx="4">
                  <c:v>99</c:v>
                </c:pt>
                <c:pt idx="5">
                  <c:v>51</c:v>
                </c:pt>
              </c:numCache>
            </c:numRef>
          </c:xVal>
          <c:yVal>
            <c:numRef>
              <c:f>Sheet2!$D$32:$D$37</c:f>
              <c:numCache>
                <c:formatCode>0.00</c:formatCode>
                <c:ptCount val="6"/>
                <c:pt idx="0">
                  <c:v>5</c:v>
                </c:pt>
                <c:pt idx="1">
                  <c:v>17</c:v>
                </c:pt>
                <c:pt idx="2">
                  <c:v>11</c:v>
                </c:pt>
                <c:pt idx="3">
                  <c:v>8</c:v>
                </c:pt>
                <c:pt idx="4">
                  <c:v>14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6F-47D4-BE7C-CE1966FC7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754351"/>
        <c:axId val="1956000159"/>
      </c:scatterChart>
      <c:valAx>
        <c:axId val="176575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000159"/>
        <c:crosses val="autoZero"/>
        <c:crossBetween val="midCat"/>
      </c:valAx>
      <c:valAx>
        <c:axId val="1956000159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75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Sheet2!$D$3</c:f>
              <c:strCache>
                <c:ptCount val="1"/>
                <c:pt idx="0">
                  <c:v>Tip Amount in $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Sheet2!$D$4:$D$9</c:f>
              <c:numCache>
                <c:formatCode>0.00</c:formatCode>
                <c:ptCount val="6"/>
                <c:pt idx="0">
                  <c:v>5</c:v>
                </c:pt>
                <c:pt idx="1">
                  <c:v>17</c:v>
                </c:pt>
                <c:pt idx="2">
                  <c:v>11</c:v>
                </c:pt>
                <c:pt idx="3">
                  <c:v>8</c:v>
                </c:pt>
                <c:pt idx="4">
                  <c:v>14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3C-42E9-AEB2-00471F7A3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892400"/>
        <c:axId val="1840958416"/>
      </c:scatterChart>
      <c:valAx>
        <c:axId val="177889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958416"/>
        <c:crosses val="autoZero"/>
        <c:crossBetween val="midCat"/>
      </c:valAx>
      <c:valAx>
        <c:axId val="184095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9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Sheet3!$G$4</c:f>
              <c:strCache>
                <c:ptCount val="1"/>
                <c:pt idx="0">
                  <c:v>Tip Amount in $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391417166935246"/>
                  <c:y val="0.557730987032177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3200" baseline="0"/>
                      <a:t>y = 0.1462x - 0.8203</a:t>
                    </a:r>
                    <a:br>
                      <a:rPr lang="en-US" sz="3200" baseline="0"/>
                    </a:br>
                    <a:r>
                      <a:rPr lang="en-US" sz="3200" baseline="0"/>
                      <a:t>R² = 0.7494</a:t>
                    </a:r>
                    <a:endParaRPr lang="en-US" sz="3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Sheet3!$F$5:$F$10</c:f>
              <c:numCache>
                <c:formatCode>General</c:formatCode>
                <c:ptCount val="6"/>
                <c:pt idx="0">
                  <c:v>34</c:v>
                </c:pt>
                <c:pt idx="1">
                  <c:v>108</c:v>
                </c:pt>
                <c:pt idx="2">
                  <c:v>64</c:v>
                </c:pt>
                <c:pt idx="3">
                  <c:v>88</c:v>
                </c:pt>
                <c:pt idx="4">
                  <c:v>99</c:v>
                </c:pt>
                <c:pt idx="5">
                  <c:v>51</c:v>
                </c:pt>
              </c:numCache>
            </c:numRef>
          </c:xVal>
          <c:yVal>
            <c:numRef>
              <c:f>Sheet3!$G$5:$G$10</c:f>
              <c:numCache>
                <c:formatCode>0.00</c:formatCode>
                <c:ptCount val="6"/>
                <c:pt idx="0">
                  <c:v>5</c:v>
                </c:pt>
                <c:pt idx="1">
                  <c:v>17</c:v>
                </c:pt>
                <c:pt idx="2">
                  <c:v>11</c:v>
                </c:pt>
                <c:pt idx="3">
                  <c:v>8</c:v>
                </c:pt>
                <c:pt idx="4">
                  <c:v>14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5-40CC-9863-AA6A03A4E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869264"/>
        <c:axId val="1828127168"/>
      </c:scatterChart>
      <c:valAx>
        <c:axId val="182986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127168"/>
        <c:crosses val="autoZero"/>
        <c:crossBetween val="midCat"/>
      </c:valAx>
      <c:valAx>
        <c:axId val="18281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86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Sheet4!$F$5</c:f>
              <c:strCache>
                <c:ptCount val="1"/>
                <c:pt idx="0">
                  <c:v>Tip Amount in $ (y)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211202323113867E-2"/>
                  <c:y val="0.4925356762428865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aseline="0"/>
                      <a:t>y = 0.1462x - 0.8203</a:t>
                    </a:r>
                    <a:br>
                      <a:rPr lang="en-US" sz="2400" baseline="0"/>
                    </a:br>
                    <a:r>
                      <a:rPr lang="en-US" sz="2400" baseline="0"/>
                      <a:t>R² = 0.7494</a:t>
                    </a:r>
                    <a:endParaRPr lang="en-US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Sheet4!$E$6:$E$11</c:f>
              <c:numCache>
                <c:formatCode>General</c:formatCode>
                <c:ptCount val="6"/>
                <c:pt idx="0">
                  <c:v>34</c:v>
                </c:pt>
                <c:pt idx="1">
                  <c:v>108</c:v>
                </c:pt>
                <c:pt idx="2">
                  <c:v>64</c:v>
                </c:pt>
                <c:pt idx="3">
                  <c:v>88</c:v>
                </c:pt>
                <c:pt idx="4">
                  <c:v>99</c:v>
                </c:pt>
                <c:pt idx="5">
                  <c:v>51</c:v>
                </c:pt>
              </c:numCache>
            </c:numRef>
          </c:xVal>
          <c:yVal>
            <c:numRef>
              <c:f>Sheet4!$F$6:$F$11</c:f>
              <c:numCache>
                <c:formatCode>0.00</c:formatCode>
                <c:ptCount val="6"/>
                <c:pt idx="0">
                  <c:v>5</c:v>
                </c:pt>
                <c:pt idx="1">
                  <c:v>17</c:v>
                </c:pt>
                <c:pt idx="2">
                  <c:v>11</c:v>
                </c:pt>
                <c:pt idx="3">
                  <c:v>8</c:v>
                </c:pt>
                <c:pt idx="4">
                  <c:v>14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81-4E46-A737-F443CF45F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081759"/>
        <c:axId val="983078431"/>
      </c:scatterChart>
      <c:valAx>
        <c:axId val="98308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078431"/>
        <c:crosses val="autoZero"/>
        <c:crossBetween val="midCat"/>
      </c:valAx>
      <c:valAx>
        <c:axId val="98307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08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498231</xdr:colOff>
      <xdr:row>2</xdr:row>
      <xdr:rowOff>82795</xdr:rowOff>
    </xdr:from>
    <xdr:to>
      <xdr:col>13</xdr:col>
      <xdr:colOff>205154</xdr:colOff>
      <xdr:row>16</xdr:row>
      <xdr:rowOff>158995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630115</xdr:colOff>
      <xdr:row>32</xdr:row>
      <xdr:rowOff>68139</xdr:rowOff>
    </xdr:from>
    <xdr:to>
      <xdr:col>13</xdr:col>
      <xdr:colOff>51288</xdr:colOff>
      <xdr:row>46</xdr:row>
      <xdr:rowOff>144339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732692</xdr:colOff>
      <xdr:row>69</xdr:row>
      <xdr:rowOff>51289</xdr:rowOff>
    </xdr:from>
    <xdr:ext cx="981808" cy="38099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7407519" y="13342327"/>
          <a:ext cx="981808" cy="3809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en-IN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96715</xdr:colOff>
      <xdr:row>0</xdr:row>
      <xdr:rowOff>0</xdr:rowOff>
    </xdr:from>
    <xdr:to>
      <xdr:col>14</xdr:col>
      <xdr:colOff>586152</xdr:colOff>
      <xdr:row>20</xdr:row>
      <xdr:rowOff>134814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AB317B-498F-DD1E-67E0-03F561B9D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472440</xdr:colOff>
      <xdr:row>22</xdr:row>
      <xdr:rowOff>152400</xdr:rowOff>
    </xdr:from>
    <xdr:to>
      <xdr:col>15</xdr:col>
      <xdr:colOff>167640</xdr:colOff>
      <xdr:row>36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EA59FA-F65C-4538-B3D8-449CCD179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407377</xdr:colOff>
      <xdr:row>1</xdr:row>
      <xdr:rowOff>161192</xdr:rowOff>
    </xdr:from>
    <xdr:to>
      <xdr:col>9</xdr:col>
      <xdr:colOff>606669</xdr:colOff>
      <xdr:row>14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5DC9A6-9561-41EA-BC26-AFD42D79F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386541</xdr:colOff>
      <xdr:row>0</xdr:row>
      <xdr:rowOff>0</xdr:rowOff>
    </xdr:from>
    <xdr:to>
      <xdr:col>8</xdr:col>
      <xdr:colOff>443344</xdr:colOff>
      <xdr:row>18</xdr:row>
      <xdr:rowOff>160021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657A28-F03E-494A-B8EF-ABC5301BB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0</xdr:row>
      <xdr:rowOff>156210</xdr:rowOff>
    </xdr:from>
    <xdr:to>
      <xdr:col>21</xdr:col>
      <xdr:colOff>381000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9A51C3-0714-820D-8801-D0E8BE73E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L105"/>
  <sheetViews>
    <sheetView tabSelected="1" topLeftCell="B89" zoomScale="110" zoomScaleNormal="110" zoomScaleSheetLayoutView="184" workbookViewId="0">
      <selection activeCell="F103" sqref="F103"/>
    </sheetView>
  </sheetViews>
  <sheetFormatPr defaultRowHeight="15" x14ac:dyDescent="0.25"/>
  <cols>
    <col min="1" max="1" width="16.42578125" customWidth="1"/>
    <col min="2" max="2" width="27.7109375" customWidth="1"/>
    <col min="3" max="3" width="8.42578125" customWidth="1"/>
    <col min="4" max="4" width="15.7109375" customWidth="1"/>
    <col min="5" max="5" width="19.7109375" customWidth="1"/>
    <col min="6" max="6" width="41.85546875" customWidth="1"/>
    <col min="7" max="7" width="35.28515625" customWidth="1"/>
    <col min="8" max="8" width="43.140625" customWidth="1"/>
    <col min="9" max="9" width="26.140625" customWidth="1"/>
    <col min="10" max="10" width="17.140625" customWidth="1"/>
  </cols>
  <sheetData>
    <row r="2" spans="3:6" x14ac:dyDescent="0.25">
      <c r="F2" s="1"/>
    </row>
    <row r="5" spans="3:6" x14ac:dyDescent="0.25">
      <c r="D5" s="2" t="s">
        <v>0</v>
      </c>
      <c r="E5" s="2" t="s">
        <v>1</v>
      </c>
    </row>
    <row r="6" spans="3:6" x14ac:dyDescent="0.25">
      <c r="D6" s="1">
        <v>1</v>
      </c>
      <c r="E6" s="3">
        <v>5</v>
      </c>
    </row>
    <row r="7" spans="3:6" x14ac:dyDescent="0.25">
      <c r="D7" s="1">
        <v>2</v>
      </c>
      <c r="E7" s="3">
        <v>17</v>
      </c>
    </row>
    <row r="8" spans="3:6" x14ac:dyDescent="0.25">
      <c r="D8" s="1">
        <v>3</v>
      </c>
      <c r="E8" s="3">
        <v>11</v>
      </c>
    </row>
    <row r="9" spans="3:6" x14ac:dyDescent="0.25">
      <c r="D9" s="1">
        <v>4</v>
      </c>
      <c r="E9" s="3">
        <v>8</v>
      </c>
    </row>
    <row r="10" spans="3:6" x14ac:dyDescent="0.25">
      <c r="D10" s="1">
        <v>5</v>
      </c>
      <c r="E10" s="3">
        <v>14</v>
      </c>
    </row>
    <row r="11" spans="3:6" x14ac:dyDescent="0.25">
      <c r="D11" s="1">
        <v>6</v>
      </c>
      <c r="E11" s="3">
        <v>5</v>
      </c>
    </row>
    <row r="16" spans="3:6" x14ac:dyDescent="0.25">
      <c r="C16" s="5" t="s">
        <v>2</v>
      </c>
      <c r="D16" s="4">
        <f>AVERAGE(E6:E11)</f>
        <v>10</v>
      </c>
    </row>
    <row r="23" spans="3:7" x14ac:dyDescent="0.25">
      <c r="C23" s="2" t="s">
        <v>4</v>
      </c>
      <c r="D23" s="2" t="s">
        <v>45</v>
      </c>
      <c r="E23" s="2" t="s">
        <v>3</v>
      </c>
    </row>
    <row r="24" spans="3:7" x14ac:dyDescent="0.25">
      <c r="C24" s="1">
        <v>1</v>
      </c>
      <c r="D24" s="1">
        <v>-5</v>
      </c>
      <c r="E24" s="1">
        <f>(D24)^2</f>
        <v>25</v>
      </c>
    </row>
    <row r="25" spans="3:7" x14ac:dyDescent="0.25">
      <c r="C25" s="1">
        <v>2</v>
      </c>
      <c r="D25" s="1">
        <v>7</v>
      </c>
      <c r="E25" s="1">
        <f t="shared" ref="E25:E29" si="0">(D25)^2</f>
        <v>49</v>
      </c>
    </row>
    <row r="26" spans="3:7" x14ac:dyDescent="0.25">
      <c r="C26" s="1">
        <v>3</v>
      </c>
      <c r="D26" s="1">
        <v>1</v>
      </c>
      <c r="E26" s="1">
        <f t="shared" si="0"/>
        <v>1</v>
      </c>
      <c r="G26" t="s">
        <v>5</v>
      </c>
    </row>
    <row r="27" spans="3:7" x14ac:dyDescent="0.25">
      <c r="C27" s="1">
        <v>4</v>
      </c>
      <c r="D27" s="1">
        <v>-2</v>
      </c>
      <c r="E27" s="1">
        <f t="shared" si="0"/>
        <v>4</v>
      </c>
      <c r="G27">
        <f>SUM(E24:E29)</f>
        <v>120</v>
      </c>
    </row>
    <row r="28" spans="3:7" x14ac:dyDescent="0.25">
      <c r="C28" s="1">
        <v>5</v>
      </c>
      <c r="D28" s="1">
        <v>4</v>
      </c>
      <c r="E28" s="1">
        <f t="shared" si="0"/>
        <v>16</v>
      </c>
    </row>
    <row r="29" spans="3:7" x14ac:dyDescent="0.25">
      <c r="C29" s="1">
        <v>6</v>
      </c>
      <c r="D29" s="1">
        <v>-5</v>
      </c>
      <c r="E29" s="1">
        <f t="shared" si="0"/>
        <v>25</v>
      </c>
    </row>
    <row r="36" spans="2:5" x14ac:dyDescent="0.25">
      <c r="D36" s="2" t="s">
        <v>82</v>
      </c>
      <c r="E36" s="2" t="s">
        <v>83</v>
      </c>
    </row>
    <row r="37" spans="2:5" x14ac:dyDescent="0.25">
      <c r="D37" s="1">
        <v>34</v>
      </c>
      <c r="E37" s="3">
        <v>5</v>
      </c>
    </row>
    <row r="38" spans="2:5" x14ac:dyDescent="0.25">
      <c r="D38" s="1">
        <v>108</v>
      </c>
      <c r="E38" s="3">
        <v>17</v>
      </c>
    </row>
    <row r="39" spans="2:5" x14ac:dyDescent="0.25">
      <c r="D39" s="1">
        <v>64</v>
      </c>
      <c r="E39" s="3">
        <v>11</v>
      </c>
    </row>
    <row r="40" spans="2:5" x14ac:dyDescent="0.25">
      <c r="D40" s="1">
        <v>88</v>
      </c>
      <c r="E40" s="3">
        <v>8</v>
      </c>
    </row>
    <row r="41" spans="2:5" x14ac:dyDescent="0.25">
      <c r="D41" s="1">
        <v>99</v>
      </c>
      <c r="E41" s="3">
        <v>14</v>
      </c>
    </row>
    <row r="42" spans="2:5" x14ac:dyDescent="0.25">
      <c r="D42" s="1">
        <v>51</v>
      </c>
      <c r="E42" s="3">
        <v>5</v>
      </c>
    </row>
    <row r="43" spans="2:5" x14ac:dyDescent="0.25">
      <c r="B43" t="s">
        <v>84</v>
      </c>
    </row>
    <row r="44" spans="2:5" x14ac:dyDescent="0.25">
      <c r="B44" t="s">
        <v>85</v>
      </c>
      <c r="D44">
        <f>AVERAGE(D37:D42)</f>
        <v>74</v>
      </c>
      <c r="E44" s="4">
        <f>AVERAGE(E37:E42)</f>
        <v>10</v>
      </c>
    </row>
    <row r="46" spans="2:5" x14ac:dyDescent="0.25">
      <c r="B46" t="s">
        <v>80</v>
      </c>
    </row>
    <row r="47" spans="2:5" x14ac:dyDescent="0.25">
      <c r="B47" t="s">
        <v>81</v>
      </c>
    </row>
    <row r="50" spans="2:9" x14ac:dyDescent="0.25">
      <c r="B50" t="s">
        <v>14</v>
      </c>
    </row>
    <row r="54" spans="2:9" x14ac:dyDescent="0.25">
      <c r="C54" s="2" t="s">
        <v>7</v>
      </c>
      <c r="D54" s="2" t="s">
        <v>12</v>
      </c>
      <c r="E54" s="2" t="s">
        <v>13</v>
      </c>
      <c r="F54" s="2" t="s">
        <v>8</v>
      </c>
      <c r="G54" s="2" t="s">
        <v>9</v>
      </c>
      <c r="H54" s="2" t="s">
        <v>10</v>
      </c>
      <c r="I54" s="2" t="s">
        <v>11</v>
      </c>
    </row>
    <row r="55" spans="2:9" ht="18.75" x14ac:dyDescent="0.3">
      <c r="C55" s="7"/>
      <c r="D55" s="7" t="s">
        <v>14</v>
      </c>
      <c r="E55" s="7" t="s">
        <v>15</v>
      </c>
      <c r="F55" s="7" t="s">
        <v>16</v>
      </c>
      <c r="G55" s="7" t="s">
        <v>17</v>
      </c>
      <c r="H55" s="7" t="s">
        <v>18</v>
      </c>
      <c r="I55" s="7" t="s">
        <v>19</v>
      </c>
    </row>
    <row r="56" spans="2:9" x14ac:dyDescent="0.25">
      <c r="C56" s="1">
        <v>1</v>
      </c>
      <c r="D56" s="1">
        <v>34</v>
      </c>
      <c r="E56" s="1">
        <v>5</v>
      </c>
      <c r="F56" s="1">
        <f>D56-D$63</f>
        <v>-40</v>
      </c>
      <c r="G56" s="1">
        <f>E56-F$63</f>
        <v>-5</v>
      </c>
      <c r="H56" s="1">
        <f>F56*G56</f>
        <v>200</v>
      </c>
      <c r="I56" s="1">
        <f>F56^2</f>
        <v>1600</v>
      </c>
    </row>
    <row r="57" spans="2:9" x14ac:dyDescent="0.25">
      <c r="C57" s="1">
        <v>2</v>
      </c>
      <c r="D57" s="1">
        <v>108</v>
      </c>
      <c r="E57" s="1">
        <v>17</v>
      </c>
      <c r="F57" s="1">
        <f>D57-D$63</f>
        <v>34</v>
      </c>
      <c r="G57" s="1">
        <f t="shared" ref="G57:G61" si="1">E57-F$63</f>
        <v>7</v>
      </c>
      <c r="H57" s="1">
        <f t="shared" ref="H57:H61" si="2">F57*G57</f>
        <v>238</v>
      </c>
      <c r="I57" s="1">
        <f>F57^2</f>
        <v>1156</v>
      </c>
    </row>
    <row r="58" spans="2:9" x14ac:dyDescent="0.25">
      <c r="C58" s="1">
        <v>3</v>
      </c>
      <c r="D58" s="1">
        <v>64</v>
      </c>
      <c r="E58" s="1">
        <v>11</v>
      </c>
      <c r="F58" s="1">
        <f t="shared" ref="F57:F61" si="3">D58-D$63</f>
        <v>-10</v>
      </c>
      <c r="G58" s="1">
        <f t="shared" si="1"/>
        <v>1</v>
      </c>
      <c r="H58" s="1">
        <f t="shared" si="2"/>
        <v>-10</v>
      </c>
      <c r="I58" s="1">
        <f t="shared" ref="I58:I61" si="4">F58^2</f>
        <v>100</v>
      </c>
    </row>
    <row r="59" spans="2:9" x14ac:dyDescent="0.25">
      <c r="C59" s="1">
        <v>4</v>
      </c>
      <c r="D59" s="1">
        <v>88</v>
      </c>
      <c r="E59" s="1">
        <v>8</v>
      </c>
      <c r="F59" s="1">
        <f t="shared" si="3"/>
        <v>14</v>
      </c>
      <c r="G59" s="1">
        <f t="shared" si="1"/>
        <v>-2</v>
      </c>
      <c r="H59" s="1">
        <f t="shared" si="2"/>
        <v>-28</v>
      </c>
      <c r="I59" s="1">
        <f t="shared" si="4"/>
        <v>196</v>
      </c>
    </row>
    <row r="60" spans="2:9" x14ac:dyDescent="0.25">
      <c r="C60" s="1">
        <v>5</v>
      </c>
      <c r="D60" s="1">
        <v>99</v>
      </c>
      <c r="E60" s="1">
        <v>14</v>
      </c>
      <c r="F60" s="1">
        <f t="shared" si="3"/>
        <v>25</v>
      </c>
      <c r="G60" s="1">
        <f t="shared" si="1"/>
        <v>4</v>
      </c>
      <c r="H60" s="1">
        <f t="shared" si="2"/>
        <v>100</v>
      </c>
      <c r="I60" s="1">
        <f t="shared" si="4"/>
        <v>625</v>
      </c>
    </row>
    <row r="61" spans="2:9" x14ac:dyDescent="0.25">
      <c r="C61" s="1">
        <v>6</v>
      </c>
      <c r="D61" s="1">
        <v>51</v>
      </c>
      <c r="E61" s="1">
        <v>5</v>
      </c>
      <c r="F61" s="1">
        <f>D61-D$63</f>
        <v>-23</v>
      </c>
      <c r="G61" s="1">
        <f t="shared" si="1"/>
        <v>-5</v>
      </c>
      <c r="H61" s="1">
        <f t="shared" si="2"/>
        <v>115</v>
      </c>
      <c r="I61" s="1">
        <f t="shared" si="4"/>
        <v>529</v>
      </c>
    </row>
    <row r="62" spans="2:9" x14ac:dyDescent="0.25">
      <c r="C62" s="1"/>
      <c r="D62" s="1"/>
      <c r="E62" s="1"/>
      <c r="F62" s="1"/>
      <c r="G62" s="1"/>
      <c r="H62" s="1"/>
      <c r="I62" s="1"/>
    </row>
    <row r="63" spans="2:9" ht="16.5" customHeight="1" x14ac:dyDescent="0.35">
      <c r="C63" s="8" t="s">
        <v>20</v>
      </c>
      <c r="D63" s="9">
        <f>AVERAGE(D56:D61)</f>
        <v>74</v>
      </c>
      <c r="E63" s="8" t="s">
        <v>21</v>
      </c>
      <c r="F63" s="10">
        <f>AVERAGE(E56:E61)</f>
        <v>10</v>
      </c>
      <c r="G63" s="2"/>
      <c r="H63" s="2">
        <f>SUM(H56:H61)</f>
        <v>615</v>
      </c>
      <c r="I63" s="2">
        <f>SUM(I56:I61)</f>
        <v>4206</v>
      </c>
    </row>
    <row r="64" spans="2:9" ht="16.5" customHeight="1" x14ac:dyDescent="0.25">
      <c r="C64" s="2"/>
      <c r="D64" s="2"/>
      <c r="E64" s="2"/>
      <c r="F64" s="2"/>
      <c r="G64" s="2"/>
      <c r="H64" s="2"/>
      <c r="I64" s="2"/>
    </row>
    <row r="65" spans="1:12" ht="21" x14ac:dyDescent="0.35">
      <c r="C65" s="2"/>
      <c r="D65" s="2"/>
      <c r="E65" s="2"/>
      <c r="F65" s="2"/>
      <c r="G65" s="2"/>
      <c r="H65" s="11" t="s">
        <v>86</v>
      </c>
      <c r="I65" s="12" t="s">
        <v>87</v>
      </c>
    </row>
    <row r="66" spans="1:12" x14ac:dyDescent="0.25">
      <c r="C66" s="2"/>
      <c r="D66" s="2"/>
      <c r="E66" s="2"/>
      <c r="F66" s="2"/>
      <c r="G66" s="2"/>
      <c r="H66" s="2"/>
      <c r="I66" s="2"/>
    </row>
    <row r="67" spans="1:12" ht="15.75" thickBot="1" x14ac:dyDescent="0.3"/>
    <row r="68" spans="1:12" x14ac:dyDescent="0.25">
      <c r="E68" s="51" t="s">
        <v>92</v>
      </c>
      <c r="F68" s="42"/>
      <c r="G68" s="42"/>
      <c r="H68" s="42"/>
      <c r="I68" s="43"/>
    </row>
    <row r="69" spans="1:12" ht="21" x14ac:dyDescent="0.35">
      <c r="E69" s="44"/>
      <c r="F69" s="33" t="s">
        <v>88</v>
      </c>
      <c r="G69" s="57" t="s">
        <v>124</v>
      </c>
      <c r="H69" t="s">
        <v>89</v>
      </c>
      <c r="I69" s="45">
        <f>615/4206</f>
        <v>0.14621968616262482</v>
      </c>
    </row>
    <row r="70" spans="1:12" x14ac:dyDescent="0.25">
      <c r="E70" s="44"/>
      <c r="I70" s="45"/>
    </row>
    <row r="71" spans="1:12" x14ac:dyDescent="0.25">
      <c r="A71" t="s">
        <v>24</v>
      </c>
      <c r="B71" t="s">
        <v>25</v>
      </c>
      <c r="E71" s="46" t="s">
        <v>23</v>
      </c>
      <c r="F71" s="33">
        <f>H63/I63</f>
        <v>0.14621968616262482</v>
      </c>
      <c r="I71" s="45"/>
    </row>
    <row r="72" spans="1:12" x14ac:dyDescent="0.25">
      <c r="E72" s="44"/>
      <c r="I72" s="45"/>
    </row>
    <row r="73" spans="1:12" ht="21" x14ac:dyDescent="0.35">
      <c r="E73" s="52" t="s">
        <v>93</v>
      </c>
      <c r="F73" s="57" t="s">
        <v>123</v>
      </c>
      <c r="G73" t="s">
        <v>90</v>
      </c>
      <c r="H73">
        <f>10-(74*0.14621986)</f>
        <v>-0.82026964000000113</v>
      </c>
      <c r="I73" s="45"/>
    </row>
    <row r="74" spans="1:12" x14ac:dyDescent="0.25">
      <c r="E74" s="44"/>
      <c r="I74" s="45"/>
    </row>
    <row r="75" spans="1:12" ht="19.5" thickBot="1" x14ac:dyDescent="0.35">
      <c r="A75" t="s">
        <v>27</v>
      </c>
      <c r="B75" t="s">
        <v>26</v>
      </c>
      <c r="E75" s="47" t="s">
        <v>28</v>
      </c>
      <c r="F75" s="48">
        <f>ROUND(F63-F71*D63,4)</f>
        <v>-0.82030000000000003</v>
      </c>
      <c r="G75" s="49"/>
      <c r="H75" s="49"/>
      <c r="I75" s="50"/>
    </row>
    <row r="76" spans="1:12" x14ac:dyDescent="0.25">
      <c r="F76" s="67" t="s">
        <v>91</v>
      </c>
      <c r="G76" s="65" t="s">
        <v>30</v>
      </c>
    </row>
    <row r="77" spans="1:12" ht="15.75" thickBot="1" x14ac:dyDescent="0.3">
      <c r="F77" s="68"/>
      <c r="G77" s="66"/>
    </row>
    <row r="79" spans="1:12" x14ac:dyDescent="0.25">
      <c r="G79" s="13"/>
    </row>
    <row r="80" spans="1:12" x14ac:dyDescent="0.25">
      <c r="C80" s="64" t="s">
        <v>29</v>
      </c>
      <c r="D80" s="64"/>
      <c r="E80" s="64"/>
      <c r="F80" s="64"/>
      <c r="G80" s="64"/>
      <c r="H80" s="64" t="s">
        <v>29</v>
      </c>
      <c r="I80" s="64"/>
      <c r="J80" s="64"/>
      <c r="K80" s="64"/>
      <c r="L80" s="64"/>
    </row>
    <row r="82" spans="4:12" x14ac:dyDescent="0.25">
      <c r="L82" t="s">
        <v>37</v>
      </c>
    </row>
    <row r="83" spans="4:12" x14ac:dyDescent="0.25">
      <c r="J83">
        <v>120</v>
      </c>
    </row>
    <row r="85" spans="4:12" x14ac:dyDescent="0.25">
      <c r="D85" s="2" t="s">
        <v>7</v>
      </c>
      <c r="E85" s="2" t="s">
        <v>12</v>
      </c>
      <c r="F85" s="41" t="s">
        <v>94</v>
      </c>
      <c r="G85" s="69" t="s">
        <v>30</v>
      </c>
      <c r="H85" s="71" t="s">
        <v>96</v>
      </c>
      <c r="I85" s="61" t="s">
        <v>72</v>
      </c>
      <c r="J85" s="63" t="s">
        <v>38</v>
      </c>
    </row>
    <row r="86" spans="4:12" x14ac:dyDescent="0.25">
      <c r="D86" s="7"/>
      <c r="E86" s="7" t="s">
        <v>14</v>
      </c>
      <c r="F86" s="7" t="s">
        <v>95</v>
      </c>
      <c r="G86" s="70"/>
      <c r="H86" s="72"/>
      <c r="I86" s="62"/>
      <c r="J86" s="63"/>
    </row>
    <row r="87" spans="4:12" ht="18.75" x14ac:dyDescent="0.3">
      <c r="D87" s="1">
        <v>1</v>
      </c>
      <c r="E87" s="1">
        <v>34</v>
      </c>
      <c r="F87" s="1">
        <v>5</v>
      </c>
      <c r="G87" s="78" t="s">
        <v>32</v>
      </c>
      <c r="H87" s="14">
        <f>0.1462*(E87)-0.8203</f>
        <v>4.1504999999999992</v>
      </c>
      <c r="I87" s="16">
        <f>F87-H87</f>
        <v>0.84950000000000081</v>
      </c>
      <c r="J87" s="1">
        <f>I87^2</f>
        <v>0.72165025000000138</v>
      </c>
    </row>
    <row r="88" spans="4:12" ht="18.75" x14ac:dyDescent="0.3">
      <c r="D88" s="1">
        <v>2</v>
      </c>
      <c r="E88" s="1">
        <v>108</v>
      </c>
      <c r="F88" s="1">
        <v>17</v>
      </c>
      <c r="G88" s="78" t="s">
        <v>40</v>
      </c>
      <c r="H88" s="14">
        <f>0.1462*(E88)-0.8203</f>
        <v>14.9693</v>
      </c>
      <c r="I88" s="16">
        <f>F88-H88</f>
        <v>2.0306999999999995</v>
      </c>
      <c r="J88" s="1">
        <f>I88^2</f>
        <v>4.1237424899999979</v>
      </c>
    </row>
    <row r="89" spans="4:12" ht="18.75" x14ac:dyDescent="0.3">
      <c r="D89" s="1">
        <v>3</v>
      </c>
      <c r="E89" s="1">
        <v>64</v>
      </c>
      <c r="F89" s="1">
        <v>11</v>
      </c>
      <c r="G89" s="78" t="s">
        <v>41</v>
      </c>
      <c r="H89" s="14">
        <f t="shared" ref="H88:H92" si="5">0.1462*(E89)-0.8203</f>
        <v>8.5365000000000002</v>
      </c>
      <c r="I89" s="16">
        <f>F89-H89</f>
        <v>2.4634999999999998</v>
      </c>
      <c r="J89" s="1">
        <f>I89^2</f>
        <v>6.0688322499999989</v>
      </c>
    </row>
    <row r="90" spans="4:12" ht="18.75" x14ac:dyDescent="0.3">
      <c r="D90" s="1">
        <v>4</v>
      </c>
      <c r="E90" s="1">
        <v>88</v>
      </c>
      <c r="F90" s="1">
        <v>8</v>
      </c>
      <c r="G90" s="78" t="s">
        <v>42</v>
      </c>
      <c r="H90" s="14">
        <f t="shared" si="5"/>
        <v>12.045300000000001</v>
      </c>
      <c r="I90" s="16">
        <f>F90-H90</f>
        <v>-4.045300000000001</v>
      </c>
      <c r="J90" s="1">
        <f t="shared" ref="J90:J92" si="6">I90^2</f>
        <v>16.364452090000007</v>
      </c>
    </row>
    <row r="91" spans="4:12" ht="18.75" x14ac:dyDescent="0.3">
      <c r="D91" s="1">
        <v>5</v>
      </c>
      <c r="E91" s="1">
        <v>99</v>
      </c>
      <c r="F91" s="1">
        <v>14</v>
      </c>
      <c r="G91" s="78" t="s">
        <v>43</v>
      </c>
      <c r="H91" s="14">
        <f>0.1462*(E91)-0.8203</f>
        <v>13.653499999999999</v>
      </c>
      <c r="I91" s="16">
        <f>F91-H91</f>
        <v>0.3465000000000007</v>
      </c>
      <c r="J91" s="1">
        <f>I91^2</f>
        <v>0.12006225000000048</v>
      </c>
    </row>
    <row r="92" spans="4:12" ht="18.75" x14ac:dyDescent="0.3">
      <c r="D92" s="1">
        <v>6</v>
      </c>
      <c r="E92" s="1">
        <v>51</v>
      </c>
      <c r="F92" s="1">
        <v>5</v>
      </c>
      <c r="G92" s="78" t="s">
        <v>44</v>
      </c>
      <c r="H92" s="14">
        <f>0.1462*(E92)-0.8203</f>
        <v>6.6358999999999995</v>
      </c>
      <c r="I92" s="16">
        <f>F92-H92</f>
        <v>-1.6358999999999995</v>
      </c>
      <c r="J92" s="1">
        <f t="shared" si="6"/>
        <v>2.6761688099999983</v>
      </c>
    </row>
    <row r="93" spans="4:12" x14ac:dyDescent="0.25">
      <c r="D93" s="6"/>
      <c r="E93" s="6"/>
      <c r="F93" s="6"/>
      <c r="G93" s="6"/>
      <c r="H93" s="6"/>
      <c r="I93" s="17"/>
      <c r="J93" s="6"/>
    </row>
    <row r="94" spans="4:12" x14ac:dyDescent="0.25">
      <c r="D94" s="1"/>
      <c r="E94" s="1"/>
      <c r="F94" s="1"/>
      <c r="G94" s="14"/>
      <c r="H94" s="14"/>
      <c r="I94" s="1"/>
      <c r="J94" s="1"/>
    </row>
    <row r="95" spans="4:12" ht="21" x14ac:dyDescent="0.35">
      <c r="D95" s="5"/>
      <c r="E95" s="15" t="s">
        <v>34</v>
      </c>
      <c r="F95" s="15" t="s">
        <v>33</v>
      </c>
      <c r="G95" s="10"/>
      <c r="H95" s="2"/>
      <c r="I95" s="18" t="s">
        <v>39</v>
      </c>
      <c r="J95" s="2">
        <f>ROUND(SUM(J87:J92),3)</f>
        <v>30.074999999999999</v>
      </c>
    </row>
    <row r="97" spans="6:8" ht="21" x14ac:dyDescent="0.35">
      <c r="F97" s="57" t="s">
        <v>76</v>
      </c>
    </row>
    <row r="98" spans="6:8" ht="21" x14ac:dyDescent="0.35">
      <c r="F98" s="56" t="s">
        <v>73</v>
      </c>
      <c r="G98" s="56">
        <v>120</v>
      </c>
      <c r="H98" s="57" t="s">
        <v>77</v>
      </c>
    </row>
    <row r="99" spans="6:8" ht="18.75" x14ac:dyDescent="0.3">
      <c r="F99" s="56" t="s">
        <v>75</v>
      </c>
      <c r="G99" s="56">
        <v>30.074999999999999</v>
      </c>
      <c r="H99" t="s">
        <v>97</v>
      </c>
    </row>
    <row r="100" spans="6:8" ht="18.75" x14ac:dyDescent="0.3">
      <c r="F100" s="58" t="s">
        <v>74</v>
      </c>
      <c r="G100">
        <f>G98-G99</f>
        <v>89.924999999999997</v>
      </c>
      <c r="H100">
        <f>G98-G99</f>
        <v>89.924999999999997</v>
      </c>
    </row>
    <row r="102" spans="6:8" x14ac:dyDescent="0.25">
      <c r="F102" s="34" t="s">
        <v>78</v>
      </c>
      <c r="G102" t="s">
        <v>79</v>
      </c>
    </row>
    <row r="103" spans="6:8" x14ac:dyDescent="0.25">
      <c r="F103" t="s">
        <v>98</v>
      </c>
      <c r="G103">
        <f>G100/G98</f>
        <v>0.74937500000000001</v>
      </c>
    </row>
    <row r="104" spans="6:8" x14ac:dyDescent="0.25">
      <c r="H104">
        <f>89.925/7.519</f>
        <v>11.959702088043622</v>
      </c>
    </row>
    <row r="105" spans="6:8" x14ac:dyDescent="0.25">
      <c r="G105">
        <f>30.075/4</f>
        <v>7.5187499999999998</v>
      </c>
    </row>
  </sheetData>
  <mergeCells count="8">
    <mergeCell ref="I85:I86"/>
    <mergeCell ref="J85:J86"/>
    <mergeCell ref="H80:L80"/>
    <mergeCell ref="G76:G77"/>
    <mergeCell ref="F76:F77"/>
    <mergeCell ref="C80:G80"/>
    <mergeCell ref="G85:G86"/>
    <mergeCell ref="H85:H86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DA168-48A0-46FB-AC16-14E62014F121}">
  <dimension ref="E4:F10"/>
  <sheetViews>
    <sheetView zoomScale="130" zoomScaleNormal="130" workbookViewId="0">
      <selection activeCell="N10" sqref="N10"/>
    </sheetView>
  </sheetViews>
  <sheetFormatPr defaultRowHeight="15" x14ac:dyDescent="0.25"/>
  <cols>
    <col min="5" max="5" width="14.7109375" customWidth="1"/>
    <col min="6" max="6" width="19.7109375" customWidth="1"/>
  </cols>
  <sheetData>
    <row r="4" spans="5:6" x14ac:dyDescent="0.25">
      <c r="E4" s="2" t="s">
        <v>82</v>
      </c>
      <c r="F4" s="2" t="s">
        <v>83</v>
      </c>
    </row>
    <row r="5" spans="5:6" x14ac:dyDescent="0.25">
      <c r="E5" s="1">
        <v>34</v>
      </c>
      <c r="F5" s="3">
        <v>5</v>
      </c>
    </row>
    <row r="6" spans="5:6" x14ac:dyDescent="0.25">
      <c r="E6" s="1">
        <v>108</v>
      </c>
      <c r="F6" s="3">
        <v>17</v>
      </c>
    </row>
    <row r="7" spans="5:6" x14ac:dyDescent="0.25">
      <c r="E7" s="1">
        <v>64</v>
      </c>
      <c r="F7" s="3">
        <v>11</v>
      </c>
    </row>
    <row r="8" spans="5:6" x14ac:dyDescent="0.25">
      <c r="E8" s="1">
        <v>88</v>
      </c>
      <c r="F8" s="3">
        <v>8</v>
      </c>
    </row>
    <row r="9" spans="5:6" x14ac:dyDescent="0.25">
      <c r="E9" s="1">
        <v>99</v>
      </c>
      <c r="F9" s="3">
        <v>14</v>
      </c>
    </row>
    <row r="10" spans="5:6" x14ac:dyDescent="0.25">
      <c r="E10" s="1">
        <v>51</v>
      </c>
      <c r="F10" s="3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M70"/>
  <sheetViews>
    <sheetView topLeftCell="B25" zoomScale="150" zoomScaleNormal="150" workbookViewId="0">
      <selection activeCell="C31" sqref="C31:D37"/>
    </sheetView>
  </sheetViews>
  <sheetFormatPr defaultRowHeight="15" x14ac:dyDescent="0.25"/>
  <cols>
    <col min="2" max="2" width="30.140625" customWidth="1"/>
    <col min="3" max="3" width="23.28515625" customWidth="1"/>
    <col min="4" max="4" width="28.140625" customWidth="1"/>
    <col min="5" max="5" width="17.140625" customWidth="1"/>
    <col min="7" max="7" width="9.7109375" customWidth="1"/>
    <col min="8" max="8" width="20.140625" customWidth="1"/>
    <col min="9" max="9" width="25.140625" customWidth="1"/>
    <col min="10" max="10" width="24.5703125" customWidth="1"/>
    <col min="11" max="11" width="24" customWidth="1"/>
    <col min="12" max="12" width="28.140625" customWidth="1"/>
    <col min="13" max="13" width="22.7109375" customWidth="1"/>
  </cols>
  <sheetData>
    <row r="3" spans="3:5" ht="16.5" x14ac:dyDescent="0.25">
      <c r="C3" s="19" t="s">
        <v>0</v>
      </c>
      <c r="D3" s="19" t="s">
        <v>1</v>
      </c>
      <c r="E3" s="20"/>
    </row>
    <row r="4" spans="3:5" ht="16.5" x14ac:dyDescent="0.25">
      <c r="C4" s="21">
        <v>1</v>
      </c>
      <c r="D4" s="22">
        <v>5</v>
      </c>
      <c r="E4" s="20"/>
    </row>
    <row r="5" spans="3:5" ht="16.5" x14ac:dyDescent="0.25">
      <c r="C5" s="21">
        <v>2</v>
      </c>
      <c r="D5" s="22">
        <v>17</v>
      </c>
      <c r="E5" s="20"/>
    </row>
    <row r="6" spans="3:5" ht="16.5" x14ac:dyDescent="0.25">
      <c r="C6" s="21">
        <v>3</v>
      </c>
      <c r="D6" s="22">
        <v>11</v>
      </c>
      <c r="E6" s="20"/>
    </row>
    <row r="7" spans="3:5" ht="16.5" x14ac:dyDescent="0.25">
      <c r="C7" s="21">
        <v>4</v>
      </c>
      <c r="D7" s="22">
        <v>8</v>
      </c>
      <c r="E7" s="20"/>
    </row>
    <row r="8" spans="3:5" ht="16.5" x14ac:dyDescent="0.25">
      <c r="C8" s="21">
        <v>5</v>
      </c>
      <c r="D8" s="22">
        <v>14</v>
      </c>
      <c r="E8" s="20"/>
    </row>
    <row r="9" spans="3:5" ht="16.5" x14ac:dyDescent="0.25">
      <c r="C9" s="21">
        <v>6</v>
      </c>
      <c r="D9" s="22">
        <v>5</v>
      </c>
      <c r="E9" s="20"/>
    </row>
    <row r="10" spans="3:5" ht="16.5" x14ac:dyDescent="0.25">
      <c r="C10" s="20"/>
      <c r="D10" s="20"/>
      <c r="E10" s="20"/>
    </row>
    <row r="11" spans="3:5" ht="16.5" x14ac:dyDescent="0.25">
      <c r="C11" s="23" t="s">
        <v>2</v>
      </c>
      <c r="D11" s="24">
        <f>AVERAGE(D4:D9)</f>
        <v>10</v>
      </c>
      <c r="E11" s="20"/>
    </row>
    <row r="12" spans="3:5" ht="16.5" x14ac:dyDescent="0.25">
      <c r="C12" s="20"/>
      <c r="D12" s="20"/>
      <c r="E12" s="20"/>
    </row>
    <row r="13" spans="3:5" ht="16.5" x14ac:dyDescent="0.25">
      <c r="C13" s="20"/>
      <c r="D13" s="20"/>
      <c r="E13" s="20"/>
    </row>
    <row r="14" spans="3:5" ht="16.5" x14ac:dyDescent="0.25">
      <c r="C14" s="20"/>
      <c r="D14" s="20"/>
      <c r="E14" s="20"/>
    </row>
    <row r="15" spans="3:5" ht="16.5" x14ac:dyDescent="0.25">
      <c r="C15" s="20"/>
      <c r="D15" s="20"/>
      <c r="E15" s="20"/>
    </row>
    <row r="16" spans="3:5" ht="16.5" x14ac:dyDescent="0.25">
      <c r="C16" s="20"/>
      <c r="D16" s="20"/>
      <c r="E16" s="20"/>
    </row>
    <row r="17" spans="2:5" ht="16.5" x14ac:dyDescent="0.25">
      <c r="C17" s="20"/>
      <c r="D17" s="20"/>
      <c r="E17" s="20"/>
    </row>
    <row r="18" spans="2:5" ht="16.5" x14ac:dyDescent="0.25">
      <c r="C18" s="19" t="s">
        <v>4</v>
      </c>
      <c r="D18" s="19" t="s">
        <v>45</v>
      </c>
      <c r="E18" s="19" t="s">
        <v>3</v>
      </c>
    </row>
    <row r="19" spans="2:5" ht="16.5" x14ac:dyDescent="0.25">
      <c r="C19" s="21">
        <v>1</v>
      </c>
      <c r="D19" s="21">
        <v>-5</v>
      </c>
      <c r="E19" s="21">
        <f>(D19)^2</f>
        <v>25</v>
      </c>
    </row>
    <row r="20" spans="2:5" ht="16.5" x14ac:dyDescent="0.25">
      <c r="C20" s="21">
        <v>2</v>
      </c>
      <c r="D20" s="21">
        <v>7</v>
      </c>
      <c r="E20" s="21">
        <f t="shared" ref="E20:E24" si="0">(D20)^2</f>
        <v>49</v>
      </c>
    </row>
    <row r="21" spans="2:5" ht="16.5" x14ac:dyDescent="0.25">
      <c r="C21" s="21">
        <v>3</v>
      </c>
      <c r="D21" s="21">
        <v>1</v>
      </c>
      <c r="E21" s="21">
        <f t="shared" si="0"/>
        <v>1</v>
      </c>
    </row>
    <row r="22" spans="2:5" ht="16.5" x14ac:dyDescent="0.25">
      <c r="C22" s="21">
        <v>4</v>
      </c>
      <c r="D22" s="21">
        <v>-2</v>
      </c>
      <c r="E22" s="21">
        <f t="shared" si="0"/>
        <v>4</v>
      </c>
    </row>
    <row r="23" spans="2:5" ht="16.5" x14ac:dyDescent="0.25">
      <c r="C23" s="21">
        <v>5</v>
      </c>
      <c r="D23" s="21">
        <v>4</v>
      </c>
      <c r="E23" s="21">
        <f t="shared" si="0"/>
        <v>16</v>
      </c>
    </row>
    <row r="24" spans="2:5" ht="16.5" x14ac:dyDescent="0.25">
      <c r="C24" s="21">
        <v>6</v>
      </c>
      <c r="D24" s="21">
        <v>-5</v>
      </c>
      <c r="E24" s="21">
        <f t="shared" si="0"/>
        <v>25</v>
      </c>
    </row>
    <row r="25" spans="2:5" ht="16.5" x14ac:dyDescent="0.25">
      <c r="C25" s="20"/>
      <c r="D25" s="20"/>
      <c r="E25" s="20"/>
    </row>
    <row r="26" spans="2:5" ht="16.5" x14ac:dyDescent="0.25">
      <c r="C26" s="20"/>
      <c r="D26" s="25" t="s">
        <v>56</v>
      </c>
      <c r="E26" s="25">
        <f>SUM(E19:E24)</f>
        <v>120</v>
      </c>
    </row>
    <row r="27" spans="2:5" ht="16.5" x14ac:dyDescent="0.25">
      <c r="B27" s="37" t="s">
        <v>60</v>
      </c>
      <c r="C27" s="25" t="s">
        <v>59</v>
      </c>
      <c r="D27" s="25" t="s">
        <v>61</v>
      </c>
    </row>
    <row r="28" spans="2:5" x14ac:dyDescent="0.25">
      <c r="B28" t="s">
        <v>62</v>
      </c>
      <c r="C28" t="s">
        <v>63</v>
      </c>
    </row>
    <row r="31" spans="2:5" ht="16.5" x14ac:dyDescent="0.25">
      <c r="C31" s="19" t="s">
        <v>6</v>
      </c>
      <c r="D31" s="19" t="s">
        <v>1</v>
      </c>
    </row>
    <row r="32" spans="2:5" ht="16.5" x14ac:dyDescent="0.25">
      <c r="C32" s="21">
        <v>34</v>
      </c>
      <c r="D32" s="22">
        <v>5</v>
      </c>
    </row>
    <row r="33" spans="3:13" ht="16.5" x14ac:dyDescent="0.25">
      <c r="C33" s="21">
        <v>108</v>
      </c>
      <c r="D33" s="22">
        <v>17</v>
      </c>
    </row>
    <row r="34" spans="3:13" ht="16.5" x14ac:dyDescent="0.25">
      <c r="C34" s="21">
        <v>64</v>
      </c>
      <c r="D34" s="22">
        <v>11</v>
      </c>
    </row>
    <row r="35" spans="3:13" ht="16.5" x14ac:dyDescent="0.25">
      <c r="C35" s="21">
        <v>88</v>
      </c>
      <c r="D35" s="22">
        <v>8</v>
      </c>
    </row>
    <row r="36" spans="3:13" ht="16.5" x14ac:dyDescent="0.25">
      <c r="C36" s="21">
        <v>99</v>
      </c>
      <c r="D36" s="22">
        <v>14</v>
      </c>
    </row>
    <row r="37" spans="3:13" ht="16.5" x14ac:dyDescent="0.25">
      <c r="C37" s="21">
        <v>51</v>
      </c>
      <c r="D37" s="22">
        <v>5</v>
      </c>
    </row>
    <row r="38" spans="3:13" ht="16.5" x14ac:dyDescent="0.25">
      <c r="G38" s="19" t="s">
        <v>7</v>
      </c>
      <c r="H38" s="19" t="s">
        <v>12</v>
      </c>
      <c r="I38" s="19" t="s">
        <v>13</v>
      </c>
      <c r="J38" s="19" t="s">
        <v>8</v>
      </c>
      <c r="K38" s="19" t="s">
        <v>9</v>
      </c>
      <c r="L38" s="19" t="s">
        <v>10</v>
      </c>
      <c r="M38" s="19" t="s">
        <v>11</v>
      </c>
    </row>
    <row r="39" spans="3:13" ht="16.5" x14ac:dyDescent="0.25">
      <c r="G39" s="26"/>
      <c r="H39" s="26" t="s">
        <v>14</v>
      </c>
      <c r="I39" s="26" t="s">
        <v>15</v>
      </c>
      <c r="J39" s="26" t="s">
        <v>48</v>
      </c>
      <c r="K39" s="26" t="s">
        <v>49</v>
      </c>
      <c r="L39" s="26" t="s">
        <v>50</v>
      </c>
      <c r="M39" s="26" t="s">
        <v>51</v>
      </c>
    </row>
    <row r="40" spans="3:13" x14ac:dyDescent="0.25">
      <c r="G40" s="1">
        <v>1</v>
      </c>
      <c r="H40" s="1">
        <v>34</v>
      </c>
      <c r="I40" s="1">
        <v>5</v>
      </c>
      <c r="J40" s="1">
        <f>H40-H$47</f>
        <v>-40</v>
      </c>
      <c r="K40" s="1">
        <f>I40-J$47</f>
        <v>-5</v>
      </c>
      <c r="L40" s="1">
        <f>J40*K40</f>
        <v>200</v>
      </c>
      <c r="M40" s="1">
        <f>J40^2</f>
        <v>1600</v>
      </c>
    </row>
    <row r="41" spans="3:13" x14ac:dyDescent="0.25">
      <c r="G41" s="1">
        <v>2</v>
      </c>
      <c r="H41" s="1">
        <v>108</v>
      </c>
      <c r="I41" s="1">
        <v>17</v>
      </c>
      <c r="J41" s="1">
        <f t="shared" ref="J41:J45" si="1">H41-H$47</f>
        <v>34</v>
      </c>
      <c r="K41" s="1">
        <f t="shared" ref="K41:K45" si="2">I41-J$47</f>
        <v>7</v>
      </c>
      <c r="L41" s="1">
        <f t="shared" ref="L41:L45" si="3">J41*K41</f>
        <v>238</v>
      </c>
      <c r="M41" s="1">
        <f t="shared" ref="M41:M45" si="4">J41^2</f>
        <v>1156</v>
      </c>
    </row>
    <row r="42" spans="3:13" x14ac:dyDescent="0.25">
      <c r="G42" s="1">
        <v>3</v>
      </c>
      <c r="H42" s="1">
        <v>64</v>
      </c>
      <c r="I42" s="1">
        <v>11</v>
      </c>
      <c r="J42" s="1">
        <f t="shared" si="1"/>
        <v>-10</v>
      </c>
      <c r="K42" s="1">
        <f t="shared" si="2"/>
        <v>1</v>
      </c>
      <c r="L42" s="1">
        <f t="shared" si="3"/>
        <v>-10</v>
      </c>
      <c r="M42" s="1">
        <f t="shared" si="4"/>
        <v>100</v>
      </c>
    </row>
    <row r="43" spans="3:13" x14ac:dyDescent="0.25">
      <c r="G43" s="1">
        <v>4</v>
      </c>
      <c r="H43" s="1">
        <v>88</v>
      </c>
      <c r="I43" s="1">
        <v>8</v>
      </c>
      <c r="J43" s="1">
        <f t="shared" si="1"/>
        <v>14</v>
      </c>
      <c r="K43" s="1">
        <f t="shared" si="2"/>
        <v>-2</v>
      </c>
      <c r="L43" s="1">
        <f t="shared" si="3"/>
        <v>-28</v>
      </c>
      <c r="M43" s="1">
        <f t="shared" si="4"/>
        <v>196</v>
      </c>
    </row>
    <row r="44" spans="3:13" x14ac:dyDescent="0.25">
      <c r="G44" s="1">
        <v>5</v>
      </c>
      <c r="H44" s="1">
        <v>99</v>
      </c>
      <c r="I44" s="1">
        <v>14</v>
      </c>
      <c r="J44" s="1">
        <f t="shared" si="1"/>
        <v>25</v>
      </c>
      <c r="K44" s="1">
        <f t="shared" si="2"/>
        <v>4</v>
      </c>
      <c r="L44" s="1">
        <f t="shared" si="3"/>
        <v>100</v>
      </c>
      <c r="M44" s="1">
        <f t="shared" si="4"/>
        <v>625</v>
      </c>
    </row>
    <row r="45" spans="3:13" x14ac:dyDescent="0.25">
      <c r="G45" s="1">
        <v>6</v>
      </c>
      <c r="H45" s="1">
        <v>51</v>
      </c>
      <c r="I45" s="1">
        <v>5</v>
      </c>
      <c r="J45" s="1">
        <f t="shared" si="1"/>
        <v>-23</v>
      </c>
      <c r="K45" s="1">
        <f t="shared" si="2"/>
        <v>-5</v>
      </c>
      <c r="L45" s="1">
        <f t="shared" si="3"/>
        <v>115</v>
      </c>
      <c r="M45" s="1">
        <f t="shared" si="4"/>
        <v>529</v>
      </c>
    </row>
    <row r="46" spans="3:13" x14ac:dyDescent="0.25">
      <c r="G46" s="1"/>
      <c r="H46" s="1"/>
      <c r="I46" s="1"/>
      <c r="J46" s="1"/>
      <c r="K46" s="1"/>
      <c r="L46" s="1"/>
      <c r="M46" s="1"/>
    </row>
    <row r="47" spans="3:13" ht="16.5" x14ac:dyDescent="0.25">
      <c r="G47" s="27" t="s">
        <v>46</v>
      </c>
      <c r="H47" s="28">
        <f>AVERAGE(H40:H45)</f>
        <v>74</v>
      </c>
      <c r="I47" s="27" t="s">
        <v>47</v>
      </c>
      <c r="J47" s="28">
        <f>AVERAGE(I40:I45)</f>
        <v>10</v>
      </c>
      <c r="K47" s="19"/>
      <c r="L47" s="19">
        <f>SUM(L40:L45)</f>
        <v>615</v>
      </c>
      <c r="M47" s="19">
        <f>SUM(M40:M45)</f>
        <v>4206</v>
      </c>
    </row>
    <row r="48" spans="3:13" ht="16.5" x14ac:dyDescent="0.25">
      <c r="G48" s="19"/>
      <c r="H48" s="19"/>
      <c r="I48" s="19"/>
      <c r="J48" s="19"/>
      <c r="K48" s="19"/>
      <c r="L48" s="19"/>
      <c r="M48" s="19"/>
    </row>
    <row r="49" spans="7:13" ht="16.5" x14ac:dyDescent="0.25">
      <c r="G49" s="19"/>
      <c r="H49" s="19"/>
      <c r="I49" s="19"/>
      <c r="J49" s="19"/>
      <c r="K49" s="19"/>
      <c r="L49" s="19" t="s">
        <v>52</v>
      </c>
      <c r="M49" s="19" t="s">
        <v>22</v>
      </c>
    </row>
    <row r="50" spans="7:13" ht="16.5" x14ac:dyDescent="0.25">
      <c r="G50" s="19"/>
      <c r="H50" s="19"/>
      <c r="I50" s="19"/>
      <c r="J50" s="19"/>
      <c r="K50" s="19"/>
      <c r="L50" s="19"/>
      <c r="M50" s="19"/>
    </row>
    <row r="53" spans="7:13" x14ac:dyDescent="0.25">
      <c r="G53" s="34" t="s">
        <v>24</v>
      </c>
      <c r="H53" s="33" t="s">
        <v>57</v>
      </c>
      <c r="K53" s="35" t="s">
        <v>23</v>
      </c>
      <c r="L53" s="33">
        <f>L47/M47</f>
        <v>0.14621968616262482</v>
      </c>
    </row>
    <row r="54" spans="7:13" ht="18.75" x14ac:dyDescent="0.3">
      <c r="G54" s="34" t="s">
        <v>27</v>
      </c>
      <c r="H54" s="33" t="s">
        <v>58</v>
      </c>
      <c r="K54" s="35" t="s">
        <v>28</v>
      </c>
      <c r="L54" s="33">
        <f>J47-(L53*H47)</f>
        <v>-0.82025677603423652</v>
      </c>
    </row>
    <row r="60" spans="7:13" ht="16.5" x14ac:dyDescent="0.25">
      <c r="G60" s="19" t="s">
        <v>7</v>
      </c>
      <c r="H60" s="19" t="s">
        <v>12</v>
      </c>
      <c r="I60" s="36" t="s">
        <v>36</v>
      </c>
      <c r="J60" s="73" t="s">
        <v>30</v>
      </c>
      <c r="K60" s="73" t="s">
        <v>31</v>
      </c>
      <c r="L60" s="75" t="s">
        <v>35</v>
      </c>
      <c r="M60" s="77" t="s">
        <v>38</v>
      </c>
    </row>
    <row r="61" spans="7:13" ht="16.5" x14ac:dyDescent="0.25">
      <c r="G61" s="26"/>
      <c r="H61" s="26" t="s">
        <v>14</v>
      </c>
      <c r="I61" s="26" t="s">
        <v>15</v>
      </c>
      <c r="J61" s="74"/>
      <c r="K61" s="74"/>
      <c r="L61" s="76"/>
      <c r="M61" s="77"/>
    </row>
    <row r="62" spans="7:13" ht="16.5" x14ac:dyDescent="0.25">
      <c r="G62" s="21">
        <v>1</v>
      </c>
      <c r="H62" s="21">
        <v>34</v>
      </c>
      <c r="I62" s="21">
        <v>5</v>
      </c>
      <c r="J62" s="29" t="s">
        <v>32</v>
      </c>
      <c r="K62" s="29">
        <f>0.1462*(H62)-0.8203</f>
        <v>4.1504999999999992</v>
      </c>
      <c r="L62" s="30">
        <f>I62-K62</f>
        <v>0.84950000000000081</v>
      </c>
      <c r="M62" s="21">
        <f>L62^2</f>
        <v>0.72165025000000138</v>
      </c>
    </row>
    <row r="63" spans="7:13" ht="16.5" x14ac:dyDescent="0.25">
      <c r="G63" s="21">
        <v>2</v>
      </c>
      <c r="H63" s="21">
        <v>108</v>
      </c>
      <c r="I63" s="21">
        <v>17</v>
      </c>
      <c r="J63" s="29" t="s">
        <v>40</v>
      </c>
      <c r="K63" s="29">
        <f t="shared" ref="K63:K67" si="5">0.1462*(H63)-0.8203</f>
        <v>14.9693</v>
      </c>
      <c r="L63" s="30">
        <f t="shared" ref="L63:L67" si="6">I63-K63</f>
        <v>2.0306999999999995</v>
      </c>
      <c r="M63" s="21">
        <f t="shared" ref="M63:M67" si="7">L63^2</f>
        <v>4.1237424899999979</v>
      </c>
    </row>
    <row r="64" spans="7:13" ht="16.5" x14ac:dyDescent="0.25">
      <c r="G64" s="21">
        <v>3</v>
      </c>
      <c r="H64" s="21">
        <v>64</v>
      </c>
      <c r="I64" s="21">
        <v>11</v>
      </c>
      <c r="J64" s="29" t="s">
        <v>41</v>
      </c>
      <c r="K64" s="29">
        <f t="shared" si="5"/>
        <v>8.5365000000000002</v>
      </c>
      <c r="L64" s="30">
        <f t="shared" si="6"/>
        <v>2.4634999999999998</v>
      </c>
      <c r="M64" s="21">
        <f t="shared" si="7"/>
        <v>6.0688322499999989</v>
      </c>
    </row>
    <row r="65" spans="7:13" ht="16.5" x14ac:dyDescent="0.25">
      <c r="G65" s="21">
        <v>4</v>
      </c>
      <c r="H65" s="21">
        <v>88</v>
      </c>
      <c r="I65" s="21">
        <v>8</v>
      </c>
      <c r="J65" s="29" t="s">
        <v>42</v>
      </c>
      <c r="K65" s="29">
        <f t="shared" si="5"/>
        <v>12.045300000000001</v>
      </c>
      <c r="L65" s="30">
        <f t="shared" si="6"/>
        <v>-4.045300000000001</v>
      </c>
      <c r="M65" s="21">
        <f t="shared" si="7"/>
        <v>16.364452090000007</v>
      </c>
    </row>
    <row r="66" spans="7:13" ht="16.5" x14ac:dyDescent="0.25">
      <c r="G66" s="21">
        <v>5</v>
      </c>
      <c r="H66" s="21">
        <v>99</v>
      </c>
      <c r="I66" s="21">
        <v>14</v>
      </c>
      <c r="J66" s="29" t="s">
        <v>43</v>
      </c>
      <c r="K66" s="29">
        <f t="shared" si="5"/>
        <v>13.653499999999999</v>
      </c>
      <c r="L66" s="30">
        <f t="shared" si="6"/>
        <v>0.3465000000000007</v>
      </c>
      <c r="M66" s="21">
        <f t="shared" si="7"/>
        <v>0.12006225000000048</v>
      </c>
    </row>
    <row r="67" spans="7:13" ht="16.5" x14ac:dyDescent="0.25">
      <c r="G67" s="21">
        <v>6</v>
      </c>
      <c r="H67" s="21">
        <v>51</v>
      </c>
      <c r="I67" s="21">
        <v>5</v>
      </c>
      <c r="J67" s="29" t="s">
        <v>44</v>
      </c>
      <c r="K67" s="29">
        <f t="shared" si="5"/>
        <v>6.6358999999999995</v>
      </c>
      <c r="L67" s="30">
        <f t="shared" si="6"/>
        <v>-1.6358999999999995</v>
      </c>
      <c r="M67" s="21">
        <f t="shared" si="7"/>
        <v>2.6761688099999983</v>
      </c>
    </row>
    <row r="68" spans="7:13" ht="16.5" x14ac:dyDescent="0.25">
      <c r="G68" s="31"/>
      <c r="H68" s="31"/>
      <c r="I68" s="31"/>
      <c r="J68" s="31"/>
      <c r="K68" s="31"/>
      <c r="L68" s="32"/>
      <c r="M68" s="31"/>
    </row>
    <row r="69" spans="7:13" ht="16.5" x14ac:dyDescent="0.25">
      <c r="G69" s="21"/>
      <c r="H69" s="21"/>
      <c r="I69" s="21"/>
      <c r="J69" s="29"/>
      <c r="K69" s="29"/>
      <c r="L69" s="21"/>
      <c r="M69" s="21"/>
    </row>
    <row r="70" spans="7:13" ht="16.5" x14ac:dyDescent="0.25">
      <c r="G70" s="23"/>
      <c r="H70" s="26" t="s">
        <v>53</v>
      </c>
      <c r="I70" s="26" t="s">
        <v>54</v>
      </c>
      <c r="J70" s="28"/>
      <c r="K70" s="19"/>
      <c r="L70" s="27" t="s">
        <v>55</v>
      </c>
      <c r="M70" s="19">
        <f>ROUND(SUM(M62:M67),3)</f>
        <v>30.074999999999999</v>
      </c>
    </row>
  </sheetData>
  <mergeCells count="4">
    <mergeCell ref="J60:J61"/>
    <mergeCell ref="K60:K61"/>
    <mergeCell ref="L60:L61"/>
    <mergeCell ref="M60:M6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E3:K18"/>
  <sheetViews>
    <sheetView zoomScale="110" zoomScaleNormal="110" workbookViewId="0">
      <selection activeCell="I13" sqref="I13"/>
    </sheetView>
  </sheetViews>
  <sheetFormatPr defaultRowHeight="15" x14ac:dyDescent="0.25"/>
  <cols>
    <col min="5" max="5" width="21.7109375" customWidth="1"/>
    <col min="6" max="6" width="25.28515625" customWidth="1"/>
    <col min="7" max="7" width="33.28515625" customWidth="1"/>
    <col min="8" max="8" width="28.28515625" customWidth="1"/>
    <col min="9" max="9" width="42.7109375" customWidth="1"/>
  </cols>
  <sheetData>
    <row r="3" spans="5:11" ht="26.25" x14ac:dyDescent="0.4">
      <c r="F3" s="39" t="s">
        <v>67</v>
      </c>
      <c r="G3" s="39" t="s">
        <v>70</v>
      </c>
      <c r="H3" s="39" t="s">
        <v>69</v>
      </c>
      <c r="I3" s="39" t="s">
        <v>71</v>
      </c>
    </row>
    <row r="4" spans="5:11" ht="16.5" x14ac:dyDescent="0.25">
      <c r="F4" s="19" t="s">
        <v>6</v>
      </c>
      <c r="G4" s="19" t="s">
        <v>1</v>
      </c>
      <c r="H4" s="19" t="s">
        <v>1</v>
      </c>
    </row>
    <row r="5" spans="5:11" ht="16.5" x14ac:dyDescent="0.25">
      <c r="F5" s="21">
        <v>34</v>
      </c>
      <c r="G5" s="22">
        <v>5</v>
      </c>
      <c r="K5" s="4"/>
    </row>
    <row r="6" spans="5:11" ht="16.5" x14ac:dyDescent="0.25">
      <c r="F6" s="21">
        <v>108</v>
      </c>
      <c r="G6" s="22">
        <v>17</v>
      </c>
    </row>
    <row r="7" spans="5:11" ht="16.5" x14ac:dyDescent="0.25">
      <c r="F7" s="21">
        <v>64</v>
      </c>
      <c r="G7" s="22">
        <v>11</v>
      </c>
      <c r="K7" s="4"/>
    </row>
    <row r="8" spans="5:11" ht="16.5" x14ac:dyDescent="0.25">
      <c r="F8" s="21">
        <v>88</v>
      </c>
      <c r="G8" s="22">
        <v>8</v>
      </c>
    </row>
    <row r="9" spans="5:11" ht="16.5" x14ac:dyDescent="0.25">
      <c r="F9" s="21">
        <v>99</v>
      </c>
      <c r="G9" s="22">
        <v>14</v>
      </c>
    </row>
    <row r="10" spans="5:11" ht="16.5" x14ac:dyDescent="0.25">
      <c r="F10" s="21">
        <v>51</v>
      </c>
      <c r="G10" s="22">
        <v>5</v>
      </c>
    </row>
    <row r="13" spans="5:11" ht="18.75" x14ac:dyDescent="0.3">
      <c r="E13" s="40" t="s">
        <v>65</v>
      </c>
    </row>
    <row r="14" spans="5:11" ht="18.75" x14ac:dyDescent="0.3">
      <c r="E14" s="40" t="s">
        <v>66</v>
      </c>
    </row>
    <row r="16" spans="5:11" ht="28.5" x14ac:dyDescent="0.45">
      <c r="E16" s="38" t="s">
        <v>68</v>
      </c>
    </row>
    <row r="18" spans="5:5" x14ac:dyDescent="0.25">
      <c r="E18" t="s">
        <v>64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9A73-1C8F-4C02-85FC-E00C77BED987}">
  <dimension ref="E5:M40"/>
  <sheetViews>
    <sheetView topLeftCell="A18" workbookViewId="0">
      <selection activeCell="I32" sqref="I32"/>
    </sheetView>
  </sheetViews>
  <sheetFormatPr defaultRowHeight="15" x14ac:dyDescent="0.25"/>
  <cols>
    <col min="5" max="5" width="23.7109375" customWidth="1"/>
    <col min="6" max="6" width="31.5703125" customWidth="1"/>
    <col min="7" max="13" width="23.7109375" customWidth="1"/>
  </cols>
  <sheetData>
    <row r="5" spans="5:6" ht="26.25" x14ac:dyDescent="0.4">
      <c r="E5" s="53" t="s">
        <v>82</v>
      </c>
      <c r="F5" s="53" t="s">
        <v>83</v>
      </c>
    </row>
    <row r="6" spans="5:6" ht="26.25" x14ac:dyDescent="0.4">
      <c r="E6" s="54">
        <v>34</v>
      </c>
      <c r="F6" s="55">
        <v>5</v>
      </c>
    </row>
    <row r="7" spans="5:6" ht="26.25" x14ac:dyDescent="0.4">
      <c r="E7" s="54">
        <v>108</v>
      </c>
      <c r="F7" s="55">
        <v>17</v>
      </c>
    </row>
    <row r="8" spans="5:6" ht="26.25" x14ac:dyDescent="0.4">
      <c r="E8" s="54">
        <v>64</v>
      </c>
      <c r="F8" s="55">
        <v>11</v>
      </c>
    </row>
    <row r="9" spans="5:6" ht="26.25" x14ac:dyDescent="0.4">
      <c r="E9" s="54">
        <v>88</v>
      </c>
      <c r="F9" s="55">
        <v>8</v>
      </c>
    </row>
    <row r="10" spans="5:6" ht="26.25" x14ac:dyDescent="0.4">
      <c r="E10" s="54">
        <v>99</v>
      </c>
      <c r="F10" s="55">
        <v>14</v>
      </c>
    </row>
    <row r="11" spans="5:6" ht="26.25" x14ac:dyDescent="0.4">
      <c r="E11" s="54">
        <v>51</v>
      </c>
      <c r="F11" s="55">
        <v>5</v>
      </c>
    </row>
    <row r="23" spans="5:6" x14ac:dyDescent="0.25">
      <c r="E23" t="s">
        <v>99</v>
      </c>
    </row>
    <row r="24" spans="5:6" ht="15.75" thickBot="1" x14ac:dyDescent="0.3"/>
    <row r="25" spans="5:6" x14ac:dyDescent="0.25">
      <c r="E25" s="60" t="s">
        <v>100</v>
      </c>
      <c r="F25" s="60"/>
    </row>
    <row r="26" spans="5:6" x14ac:dyDescent="0.25">
      <c r="E26" t="s">
        <v>101</v>
      </c>
      <c r="F26">
        <v>0.8656649996294481</v>
      </c>
    </row>
    <row r="27" spans="5:6" x14ac:dyDescent="0.25">
      <c r="E27" t="s">
        <v>102</v>
      </c>
      <c r="F27">
        <v>0.7493758915834523</v>
      </c>
    </row>
    <row r="28" spans="5:6" x14ac:dyDescent="0.25">
      <c r="E28" t="s">
        <v>103</v>
      </c>
      <c r="F28">
        <v>0.68671986447931532</v>
      </c>
    </row>
    <row r="29" spans="5:6" x14ac:dyDescent="0.25">
      <c r="E29" t="s">
        <v>104</v>
      </c>
      <c r="F29">
        <v>2.7420290393240609</v>
      </c>
    </row>
    <row r="30" spans="5:6" ht="15.75" thickBot="1" x14ac:dyDescent="0.3">
      <c r="E30" s="49" t="s">
        <v>105</v>
      </c>
      <c r="F30" s="49">
        <v>6</v>
      </c>
    </row>
    <row r="32" spans="5:6" ht="15.75" thickBot="1" x14ac:dyDescent="0.3">
      <c r="E32" t="s">
        <v>106</v>
      </c>
    </row>
    <row r="33" spans="5:13" x14ac:dyDescent="0.25">
      <c r="E33" s="59"/>
      <c r="F33" s="59" t="s">
        <v>111</v>
      </c>
      <c r="G33" s="59" t="s">
        <v>112</v>
      </c>
      <c r="H33" s="59" t="s">
        <v>113</v>
      </c>
      <c r="I33" s="59" t="s">
        <v>114</v>
      </c>
      <c r="J33" s="59" t="s">
        <v>115</v>
      </c>
    </row>
    <row r="34" spans="5:13" x14ac:dyDescent="0.25">
      <c r="E34" t="s">
        <v>107</v>
      </c>
      <c r="F34">
        <v>1</v>
      </c>
      <c r="G34">
        <v>89.925106990014271</v>
      </c>
      <c r="H34">
        <v>89.925106990014271</v>
      </c>
      <c r="I34">
        <v>11.96015652792601</v>
      </c>
      <c r="J34">
        <v>2.5856741010781181E-2</v>
      </c>
    </row>
    <row r="35" spans="5:13" x14ac:dyDescent="0.25">
      <c r="E35" t="s">
        <v>108</v>
      </c>
      <c r="F35">
        <v>4</v>
      </c>
      <c r="G35">
        <v>30.074893009985725</v>
      </c>
      <c r="H35">
        <v>7.5187232524964314</v>
      </c>
    </row>
    <row r="36" spans="5:13" ht="15.75" thickBot="1" x14ac:dyDescent="0.3">
      <c r="E36" s="49" t="s">
        <v>109</v>
      </c>
      <c r="F36" s="49">
        <v>5</v>
      </c>
      <c r="G36" s="49">
        <v>120</v>
      </c>
      <c r="H36" s="49"/>
      <c r="I36" s="49"/>
      <c r="J36" s="49"/>
    </row>
    <row r="37" spans="5:13" ht="15.75" thickBot="1" x14ac:dyDescent="0.3"/>
    <row r="38" spans="5:13" x14ac:dyDescent="0.25">
      <c r="E38" s="59"/>
      <c r="F38" s="59" t="s">
        <v>116</v>
      </c>
      <c r="G38" s="59" t="s">
        <v>104</v>
      </c>
      <c r="H38" s="59" t="s">
        <v>117</v>
      </c>
      <c r="I38" s="59" t="s">
        <v>118</v>
      </c>
      <c r="J38" s="59" t="s">
        <v>119</v>
      </c>
      <c r="K38" s="59" t="s">
        <v>120</v>
      </c>
      <c r="L38" s="59" t="s">
        <v>121</v>
      </c>
      <c r="M38" s="59" t="s">
        <v>122</v>
      </c>
    </row>
    <row r="39" spans="5:13" x14ac:dyDescent="0.25">
      <c r="E39" t="s">
        <v>110</v>
      </c>
      <c r="F39">
        <v>-0.82025677603423475</v>
      </c>
      <c r="G39">
        <v>3.3229684382670688</v>
      </c>
      <c r="H39">
        <v>-0.24684458828685096</v>
      </c>
      <c r="I39">
        <v>0.81717969731217033</v>
      </c>
      <c r="J39">
        <v>-10.046296231187593</v>
      </c>
      <c r="K39">
        <v>8.4057826791191239</v>
      </c>
      <c r="L39">
        <v>-10.046296231187593</v>
      </c>
      <c r="M39">
        <v>8.4057826791191239</v>
      </c>
    </row>
    <row r="40" spans="5:13" ht="15.75" thickBot="1" x14ac:dyDescent="0.3">
      <c r="E40" s="49" t="s">
        <v>82</v>
      </c>
      <c r="F40" s="49">
        <v>0.14621968616262479</v>
      </c>
      <c r="G40" s="49">
        <v>4.2280237254713825E-2</v>
      </c>
      <c r="H40" s="49">
        <v>3.4583459236932912</v>
      </c>
      <c r="I40" s="49">
        <v>2.5856741010781208E-2</v>
      </c>
      <c r="J40" s="49">
        <v>2.8830928390173205E-2</v>
      </c>
      <c r="K40" s="49">
        <v>0.26360844393507638</v>
      </c>
      <c r="L40" s="49">
        <v>2.8830928390173205E-2</v>
      </c>
      <c r="M40" s="49">
        <v>0.26360844393507638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Faraz Ahmad</dc:creator>
  <cp:lastModifiedBy>Faraz Ahmad (LAM)</cp:lastModifiedBy>
  <dcterms:created xsi:type="dcterms:W3CDTF">2014-03-30T18:23:18Z</dcterms:created>
  <dcterms:modified xsi:type="dcterms:W3CDTF">2023-09-20T10:58:47Z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d9d26863-9471-4898-a356-fc68c558c25b</vt:lpwstr>
  </property>
</Properties>
</file>