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nwmissouri-my.sharepoint.com/personal/s547016_nwmissouri_edu/Documents/Financial Modeling for IT/Mod 7/"/>
    </mc:Choice>
  </mc:AlternateContent>
  <xr:revisionPtr revIDLastSave="425" documentId="13_ncr:1_{DCE2C09B-5FB9-4E51-999E-3539D30CD66F}" xr6:coauthVersionLast="47" xr6:coauthVersionMax="47" xr10:uidLastSave="{28CC799E-AFDA-48F5-9083-6DF54AD38DCF}"/>
  <bookViews>
    <workbookView xWindow="-120" yWindow="-16320" windowWidth="29040" windowHeight="15720" tabRatio="868" xr2:uid="{17DB908B-B502-4166-8485-6808DE1573F6}"/>
  </bookViews>
  <sheets>
    <sheet name="Overview" sheetId="19" r:id="rId1"/>
    <sheet name="Financial Dashboard" sheetId="18" r:id="rId2"/>
    <sheet name="Pivots" sheetId="17" r:id="rId3"/>
    <sheet name="Quarterly Unpivoted" sheetId="16" r:id="rId4"/>
    <sheet name="Combined Quarterly Statements" sheetId="1" r:id="rId5"/>
    <sheet name="03-18" sheetId="13" r:id="rId6"/>
    <sheet name="06-18" sheetId="14" r:id="rId7"/>
    <sheet name="09-18" sheetId="15" r:id="rId8"/>
    <sheet name="03-19" sheetId="6" r:id="rId9"/>
    <sheet name="06-19" sheetId="8" r:id="rId10"/>
    <sheet name="09-19" sheetId="10" r:id="rId11"/>
    <sheet name="03-20" sheetId="7" r:id="rId12"/>
    <sheet name="06-20" sheetId="9" r:id="rId13"/>
    <sheet name="09-20" sheetId="11" r:id="rId14"/>
    <sheet name="03-21" sheetId="3" r:id="rId15"/>
    <sheet name="06-21" sheetId="4" r:id="rId16"/>
    <sheet name="09-21" sheetId="5" r:id="rId17"/>
    <sheet name="Annual" sheetId="12" r:id="rId18"/>
  </sheets>
  <definedNames>
    <definedName name="ExternalData_1" localSheetId="3" hidden="1">'Quarterly Unpivoted'!$A$1:$E$177</definedName>
    <definedName name="NativeTimeline_Month">#N/A</definedName>
    <definedName name="Slicer_Qtr">#N/A</definedName>
  </definedNames>
  <calcPr calcId="191029"/>
  <pivotCaches>
    <pivotCache cacheId="0"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6" l="1"/>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G2"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C18" i="1"/>
  <c r="D18" i="1"/>
  <c r="E18" i="1"/>
  <c r="F18" i="1"/>
  <c r="G18" i="1"/>
  <c r="H18" i="1"/>
  <c r="I18" i="1"/>
  <c r="J18" i="1"/>
  <c r="K18" i="1"/>
  <c r="L18" i="1"/>
  <c r="M18" i="1"/>
  <c r="N18" i="1"/>
  <c r="O18" i="1"/>
  <c r="P18" i="1"/>
  <c r="Q18" i="1"/>
  <c r="U17" i="1"/>
  <c r="S20" i="1"/>
  <c r="U20" i="1"/>
  <c r="B7" i="1"/>
  <c r="D19" i="1"/>
  <c r="V17" i="1"/>
  <c r="T18" i="1"/>
  <c r="T16" i="1"/>
  <c r="S15" i="1"/>
  <c r="T20" i="1"/>
  <c r="H19" i="1"/>
  <c r="S18" i="1"/>
  <c r="U15" i="1"/>
  <c r="V16" i="1"/>
  <c r="V15" i="1"/>
  <c r="T17" i="1"/>
  <c r="V20" i="1"/>
  <c r="F19" i="1"/>
  <c r="V18" i="1"/>
  <c r="S17" i="1"/>
  <c r="C19" i="1"/>
  <c r="S16" i="1"/>
  <c r="U18" i="1"/>
  <c r="T15" i="1"/>
  <c r="T19" i="1"/>
  <c r="S19" i="1"/>
  <c r="U19" i="1"/>
  <c r="G19" i="1"/>
  <c r="V19" i="1"/>
  <c r="U16" i="1"/>
  <c r="Q20" i="1" l="1"/>
  <c r="Q19" i="1"/>
  <c r="M20" i="1"/>
  <c r="M19" i="1"/>
  <c r="I20" i="1"/>
  <c r="I19" i="1"/>
  <c r="E20" i="1"/>
  <c r="E19" i="1"/>
  <c r="B18" i="1"/>
  <c r="V10" i="1"/>
  <c r="V13" i="1"/>
  <c r="U10" i="1"/>
  <c r="U13" i="1"/>
  <c r="T10" i="1"/>
  <c r="T13" i="1"/>
  <c r="P10" i="1"/>
  <c r="S10" i="1"/>
  <c r="P13" i="1"/>
  <c r="S13" i="1"/>
  <c r="C10" i="1"/>
  <c r="D10" i="1"/>
  <c r="F10" i="1"/>
  <c r="G10" i="1"/>
  <c r="H10" i="1"/>
  <c r="J10" i="1"/>
  <c r="K10" i="1"/>
  <c r="L10" i="1"/>
  <c r="N10" i="1"/>
  <c r="O10" i="1"/>
  <c r="C13" i="1"/>
  <c r="D13" i="1"/>
  <c r="F13" i="1"/>
  <c r="G13" i="1"/>
  <c r="H13" i="1"/>
  <c r="J13" i="1"/>
  <c r="K13" i="1"/>
  <c r="L13" i="1"/>
  <c r="N13" i="1"/>
  <c r="O13" i="1"/>
  <c r="B10" i="1"/>
  <c r="B13" i="1"/>
  <c r="C14" i="5"/>
  <c r="C21" i="5"/>
  <c r="C15" i="5"/>
  <c r="B12" i="1"/>
  <c r="F11" i="1"/>
  <c r="J9" i="1"/>
  <c r="B8" i="1"/>
  <c r="O11" i="1"/>
  <c r="U14" i="1"/>
  <c r="B19" i="1"/>
  <c r="H9" i="1"/>
  <c r="G14" i="1"/>
  <c r="C7" i="1"/>
  <c r="O16" i="1"/>
  <c r="N8" i="1"/>
  <c r="U7" i="1"/>
  <c r="L19" i="1"/>
  <c r="D15" i="1"/>
  <c r="N12" i="1"/>
  <c r="S7" i="1"/>
  <c r="O19" i="1"/>
  <c r="O20" i="1"/>
  <c r="J8" i="1"/>
  <c r="G17" i="1"/>
  <c r="G11" i="1"/>
  <c r="H20" i="1"/>
  <c r="K7" i="1"/>
  <c r="D20" i="1"/>
  <c r="K14" i="1"/>
  <c r="O7" i="1"/>
  <c r="L17" i="1"/>
  <c r="V14" i="1"/>
  <c r="P17" i="1"/>
  <c r="L7" i="1"/>
  <c r="B16" i="1"/>
  <c r="F9" i="1"/>
  <c r="G15" i="1"/>
  <c r="C12" i="1"/>
  <c r="D16" i="1"/>
  <c r="P15" i="1"/>
  <c r="J15" i="1"/>
  <c r="B15" i="1"/>
  <c r="T11" i="1"/>
  <c r="B17" i="1"/>
  <c r="C15" i="1"/>
  <c r="U12" i="1"/>
  <c r="D17" i="1"/>
  <c r="G7" i="1"/>
  <c r="L20" i="1"/>
  <c r="C14" i="1"/>
  <c r="T7" i="1"/>
  <c r="U8" i="1"/>
  <c r="J19" i="1"/>
  <c r="P9" i="1"/>
  <c r="D11" i="1"/>
  <c r="N17" i="1"/>
  <c r="P7" i="1"/>
  <c r="G9" i="1"/>
  <c r="U11" i="1"/>
  <c r="P11" i="1"/>
  <c r="F8" i="1"/>
  <c r="J14" i="1"/>
  <c r="P8" i="1"/>
  <c r="G12" i="1"/>
  <c r="C17" i="1"/>
  <c r="D8" i="1"/>
  <c r="C20" i="1"/>
  <c r="H15" i="1"/>
  <c r="T9" i="1"/>
  <c r="S9" i="1"/>
  <c r="F15" i="1"/>
  <c r="H14" i="1"/>
  <c r="H16" i="1"/>
  <c r="K15" i="1"/>
  <c r="L14" i="1"/>
  <c r="N9" i="1"/>
  <c r="O14" i="1"/>
  <c r="F7" i="1"/>
  <c r="H7" i="1"/>
  <c r="V8" i="1"/>
  <c r="K17" i="1"/>
  <c r="D7" i="1"/>
  <c r="J16" i="1"/>
  <c r="V11" i="1"/>
  <c r="D9" i="1"/>
  <c r="N16" i="1"/>
  <c r="N7" i="1"/>
  <c r="F14" i="1"/>
  <c r="J17" i="1"/>
  <c r="N15" i="1"/>
  <c r="B9" i="1"/>
  <c r="H12" i="1"/>
  <c r="V12" i="1"/>
  <c r="T12" i="1"/>
  <c r="G8" i="1"/>
  <c r="K12" i="1"/>
  <c r="S12" i="1"/>
  <c r="K20" i="1"/>
  <c r="O17" i="1"/>
  <c r="L9" i="1"/>
  <c r="T14" i="1"/>
  <c r="L11" i="1"/>
  <c r="P20" i="1"/>
  <c r="H17" i="1"/>
  <c r="F12" i="1"/>
  <c r="K19" i="1"/>
  <c r="C16" i="1"/>
  <c r="H11" i="1"/>
  <c r="S8" i="1"/>
  <c r="L16" i="1"/>
  <c r="O9" i="1"/>
  <c r="G20" i="1"/>
  <c r="J11" i="1"/>
  <c r="N19" i="1"/>
  <c r="N20" i="1"/>
  <c r="L15" i="1"/>
  <c r="L8" i="1"/>
  <c r="F20" i="1"/>
  <c r="N11" i="1"/>
  <c r="S14" i="1"/>
  <c r="C11" i="1"/>
  <c r="V9" i="1"/>
  <c r="F16" i="1"/>
  <c r="J12" i="1"/>
  <c r="D14" i="1"/>
  <c r="K11" i="1"/>
  <c r="H8" i="1"/>
  <c r="J7" i="1"/>
  <c r="N14" i="1"/>
  <c r="P14" i="1"/>
  <c r="O8" i="1"/>
  <c r="B14" i="1"/>
  <c r="F17" i="1"/>
  <c r="P12" i="1"/>
  <c r="K9" i="1"/>
  <c r="C9" i="1"/>
  <c r="D12" i="1"/>
  <c r="K8" i="1"/>
  <c r="B11" i="1"/>
  <c r="P16" i="1"/>
  <c r="C8" i="1"/>
  <c r="K16" i="1"/>
  <c r="P19" i="1"/>
  <c r="S11" i="1"/>
  <c r="O12" i="1"/>
  <c r="V7" i="1"/>
  <c r="T8" i="1"/>
  <c r="O15" i="1"/>
  <c r="J20" i="1"/>
  <c r="G16" i="1"/>
  <c r="L12" i="1"/>
  <c r="B20" i="1"/>
  <c r="U9" i="1"/>
  <c r="E7" i="1" l="1"/>
  <c r="I15" i="1"/>
  <c r="Q17" i="1"/>
  <c r="I17" i="1"/>
  <c r="I16" i="1"/>
  <c r="Q15" i="1"/>
  <c r="Q16" i="1"/>
  <c r="M17" i="1"/>
  <c r="E17" i="1"/>
  <c r="M16" i="1"/>
  <c r="E16" i="1"/>
  <c r="M15" i="1"/>
  <c r="E15" i="1"/>
  <c r="E9" i="1"/>
  <c r="E11" i="1"/>
  <c r="E8" i="1"/>
  <c r="E14" i="1"/>
  <c r="E12" i="1"/>
  <c r="I13" i="1"/>
  <c r="I10" i="1"/>
  <c r="I14" i="1"/>
  <c r="I12" i="1"/>
  <c r="I11" i="1"/>
  <c r="I9" i="1"/>
  <c r="I8" i="1"/>
  <c r="I7" i="1"/>
  <c r="M13" i="1"/>
  <c r="M10" i="1"/>
  <c r="M14" i="1"/>
  <c r="M12" i="1"/>
  <c r="M11" i="1"/>
  <c r="M9" i="1"/>
  <c r="M8" i="1"/>
  <c r="M7" i="1"/>
  <c r="Q13" i="1"/>
  <c r="Q10" i="1"/>
  <c r="Q11" i="1"/>
  <c r="Q14" i="1"/>
  <c r="Q9" i="1"/>
  <c r="Q12" i="1"/>
  <c r="Q8" i="1"/>
  <c r="Q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988654-D9E8-456F-828D-B0C524A7AE3F}" keepAlive="1" name="Query - Quarterly" description="Connection to the 'Quarterly' query in the workbook." type="5" refreshedVersion="7" background="1" saveData="1">
    <dbPr connection="Provider=Microsoft.Mashup.OleDb.1;Data Source=$Workbook$;Location=Quarterly;Extended Properties=&quot;&quot;" command="SELECT * FROM [Quarterly]"/>
  </connection>
</connections>
</file>

<file path=xl/sharedStrings.xml><?xml version="1.0" encoding="utf-8"?>
<sst xmlns="http://schemas.openxmlformats.org/spreadsheetml/2006/main" count="811" uniqueCount="131">
  <si>
    <t>Consolidated Statements of Operations - USD ($) $ in Thousands</t>
  </si>
  <si>
    <t>3 Months Ended</t>
  </si>
  <si>
    <t>Mar. 31, 2019</t>
  </si>
  <si>
    <t>Mar. 31, 2018</t>
  </si>
  <si>
    <t>Income Statement [Abstract]</t>
  </si>
  <si>
    <t>Net revenue</t>
  </si>
  <si>
    <t>Cost of goods sold</t>
  </si>
  <si>
    <t>Gross profit</t>
  </si>
  <si>
    <t>Operating costs and expenses:</t>
  </si>
  <si>
    <t>Advertising and marketing</t>
  </si>
  <si>
    <t>Selling expense</t>
  </si>
  <si>
    <t>General and administrative</t>
  </si>
  <si>
    <t>Amortization of customer relationships</t>
  </si>
  <si>
    <t>Other operating expense (income)</t>
  </si>
  <si>
    <t>Total operating costs and expenses</t>
  </si>
  <si>
    <t>Operating income</t>
  </si>
  <si>
    <t>Other expense (income):</t>
  </si>
  <si>
    <t>Interest expense, net</t>
  </si>
  <si>
    <t>Gain on buyout of tax receivable agreement</t>
  </si>
  <si>
    <t>Other expense</t>
  </si>
  <si>
    <t>Total other expense (income)</t>
  </si>
  <si>
    <t>Income before income taxes</t>
  </si>
  <si>
    <t>Income tax expense (benefit)</t>
  </si>
  <si>
    <t>Net income</t>
  </si>
  <si>
    <t>Less: Net income attributable to the non-controlling interest</t>
  </si>
  <si>
    <t>Net income attributable to Class A stockholders</t>
  </si>
  <si>
    <t>Earnings per Class A share:</t>
  </si>
  <si>
    <t>Basic (usd per share)</t>
  </si>
  <si>
    <t>Diluted (usd per share)</t>
  </si>
  <si>
    <t>Weighted-average shares outstanding:</t>
  </si>
  <si>
    <t>Basic (shares)</t>
  </si>
  <si>
    <t>Diluted (shares)</t>
  </si>
  <si>
    <t>Jun. 30, 2019</t>
  </si>
  <si>
    <t>Jun. 30, 2018</t>
  </si>
  <si>
    <t>Sep. 30, 2019</t>
  </si>
  <si>
    <t>Sep. 30, 2018</t>
  </si>
  <si>
    <t>12 Months Ended</t>
  </si>
  <si>
    <t>Dec. 31, 2019</t>
  </si>
  <si>
    <t>Dec. 31, 2018</t>
  </si>
  <si>
    <t>Business combination transaction costs</t>
  </si>
  <si>
    <t>Gain on foreign currency contract</t>
  </si>
  <si>
    <t>Other operating expense</t>
  </si>
  <si>
    <t>Other (income) expense:</t>
  </si>
  <si>
    <t>Total other expense</t>
  </si>
  <si>
    <t>Mar. 31, 2020</t>
  </si>
  <si>
    <t>Jun. 30, 2020</t>
  </si>
  <si>
    <t>Sep. 30, 2020</t>
  </si>
  <si>
    <t>Mar. 31, 2021</t>
  </si>
  <si>
    <t>Change in fair value of warrant liabilities</t>
  </si>
  <si>
    <t>Income tax expense</t>
  </si>
  <si>
    <t>Jun. 30, 2021</t>
  </si>
  <si>
    <t>Net income (loss) attributable to Class A stockholders</t>
  </si>
  <si>
    <t>Condensed Consolidated Statements of Operations - USD ($) $ in Thousands</t>
  </si>
  <si>
    <t>Sep. 30, 2021</t>
  </si>
  <si>
    <t>Other expense:</t>
  </si>
  <si>
    <t>Other expense (income)</t>
  </si>
  <si>
    <t>Dec. 31, 2021</t>
  </si>
  <si>
    <t>Dec. 31, 2020</t>
  </si>
  <si>
    <t>Selling</t>
  </si>
  <si>
    <t>Tax receivable agreement remeasurement</t>
  </si>
  <si>
    <t>03-19</t>
  </si>
  <si>
    <t>06-19</t>
  </si>
  <si>
    <t>09-19</t>
  </si>
  <si>
    <t>03-20</t>
  </si>
  <si>
    <t>06-20</t>
  </si>
  <si>
    <t>09-20</t>
  </si>
  <si>
    <t>03-21</t>
  </si>
  <si>
    <t>06-21</t>
  </si>
  <si>
    <t>09-21</t>
  </si>
  <si>
    <t>03-18</t>
  </si>
  <si>
    <t>06-18</t>
  </si>
  <si>
    <t>09-18</t>
  </si>
  <si>
    <t>Consolidated Statements of Operations</t>
  </si>
  <si>
    <t>USD ($) $ in Thousands</t>
  </si>
  <si>
    <t>Hostess Brands, Inc (TWNK)</t>
  </si>
  <si>
    <t>annual</t>
  </si>
  <si>
    <t>Measure</t>
  </si>
  <si>
    <t>3/31/2018</t>
  </si>
  <si>
    <t>6/30/2018</t>
  </si>
  <si>
    <t>9/30/2018</t>
  </si>
  <si>
    <t>12/31/2018</t>
  </si>
  <si>
    <t>3/31/2019</t>
  </si>
  <si>
    <t>6/30/2019</t>
  </si>
  <si>
    <t>9/30/2019</t>
  </si>
  <si>
    <t>12/31/2019</t>
  </si>
  <si>
    <t>3/31/2020</t>
  </si>
  <si>
    <t>6/30/2020</t>
  </si>
  <si>
    <t>9/30/2020</t>
  </si>
  <si>
    <t>12/31/2020</t>
  </si>
  <si>
    <t>3/31/2021</t>
  </si>
  <si>
    <t>6/30/2021</t>
  </si>
  <si>
    <t>9/30/2021</t>
  </si>
  <si>
    <t>12/31/2021</t>
  </si>
  <si>
    <t>Month</t>
  </si>
  <si>
    <t>Value</t>
  </si>
  <si>
    <t>Row Labels</t>
  </si>
  <si>
    <t>Grand Total</t>
  </si>
  <si>
    <t>Sum of Value</t>
  </si>
  <si>
    <t>Quarter</t>
  </si>
  <si>
    <t>Year</t>
  </si>
  <si>
    <t>Year_Qtr</t>
  </si>
  <si>
    <t>Column Labels</t>
  </si>
  <si>
    <t>Qtr</t>
  </si>
  <si>
    <t>Q1</t>
  </si>
  <si>
    <t>Q2</t>
  </si>
  <si>
    <t>Q3</t>
  </si>
  <si>
    <t>Q4</t>
  </si>
  <si>
    <t>Financial Dashboard</t>
  </si>
  <si>
    <t>Project Plan</t>
  </si>
  <si>
    <t>For my final project, I will complete option #1 - use concepts from chapter 16 to analyze a financial dataset.  The company I chose was Hostess Brands, Inc. (TWNK), for which I downloaded a few years of quarterly and annual statements from sec.gov.  I think it would be interesting to create a simple dashboard for Hostess to show the annual and quarterly results over time.  I plan to use pivot tables and pivot charts with slicers and timelines as the basis for my project, but may also incorporate aspects from the other chapters such as formulas (ie: vlookup, sumifs, textjoin), macros, and forecasting.</t>
  </si>
  <si>
    <t>Formulas:</t>
  </si>
  <si>
    <t>FINANCIAL MODELING FOR IT 80SP22</t>
  </si>
  <si>
    <t>Final Project</t>
  </si>
  <si>
    <t>Overview &amp; Demo</t>
  </si>
  <si>
    <t>vlookup helper:</t>
  </si>
  <si>
    <t>Annual Statements</t>
  </si>
  <si>
    <t xml:space="preserve">VidGrid: </t>
  </si>
  <si>
    <t>Hostess Brands Inc. 2018-2021 financial statements downloaded from sec.goc on 4/19/22</t>
  </si>
  <si>
    <t xml:space="preserve"> - iferror</t>
  </si>
  <si>
    <t xml:space="preserve"> - vlookup</t>
  </si>
  <si>
    <t xml:space="preserve"> - sum</t>
  </si>
  <si>
    <t xml:space="preserve"> - indirect</t>
  </si>
  <si>
    <t xml:space="preserve"> - if</t>
  </si>
  <si>
    <t xml:space="preserve"> - or</t>
  </si>
  <si>
    <t>Get &amp; Transform</t>
  </si>
  <si>
    <t>Pivot tables and pivot charts</t>
  </si>
  <si>
    <t>Tables and calculated columns</t>
  </si>
  <si>
    <t>Timeline and slicers</t>
  </si>
  <si>
    <t xml:space="preserve">Excel Features &amp; Concepts </t>
  </si>
  <si>
    <t>Data Source</t>
  </si>
  <si>
    <t>https://use.vg/7TN4tW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</si>
</sst>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3" formatCode="_(* #,##0.00_);_(* \(#,##0.00\);_(* &quot;-&quot;??_);_(@_)"/>
    <numFmt numFmtId="164" formatCode="_(&quot;$ &quot;#,##0_);_(&quot;$ &quot;\(#,##0\)"/>
    <numFmt numFmtId="165" formatCode="_(&quot;$ &quot;#,##0.00_);_(&quot;$ &quot;\(#,##0.00\)"/>
  </numFmts>
  <fonts count="13"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8"/>
      <color theme="1"/>
      <name val="Calibri"/>
      <family val="2"/>
      <scheme val="minor"/>
    </font>
    <font>
      <sz val="11"/>
      <name val="Calibri"/>
      <family val="2"/>
    </font>
    <font>
      <b/>
      <sz val="18"/>
      <color theme="1"/>
      <name val="Calibri"/>
      <family val="2"/>
      <scheme val="minor"/>
    </font>
    <font>
      <sz val="8"/>
      <name val="Calibri"/>
      <family val="2"/>
      <scheme val="minor"/>
    </font>
    <font>
      <sz val="11"/>
      <color theme="1"/>
      <name val="Calibri"/>
      <family val="2"/>
      <scheme val="minor"/>
    </font>
    <font>
      <sz val="18"/>
      <color theme="1"/>
      <name val="Calibri"/>
      <family val="2"/>
      <scheme val="minor"/>
    </font>
    <font>
      <u/>
      <sz val="11"/>
      <color theme="10"/>
      <name val="Calibri"/>
      <family val="2"/>
      <scheme val="minor"/>
    </font>
    <font>
      <sz val="9"/>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4"/>
        <bgColor indexed="64"/>
      </patternFill>
    </fill>
    <fill>
      <patternFill patternType="solid">
        <fgColor theme="0" tint="-0.14999847407452621"/>
        <bgColor indexed="64"/>
      </patternFill>
    </fill>
  </fills>
  <borders count="16">
    <border>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right style="thin">
        <color indexed="64"/>
      </right>
      <top/>
      <bottom style="medium">
        <color indexed="64"/>
      </bottom>
      <diagonal/>
    </border>
    <border>
      <left/>
      <right/>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9" fillId="0" borderId="0" applyFont="0" applyFill="0" applyBorder="0" applyAlignment="0" applyProtection="0"/>
    <xf numFmtId="0" fontId="11" fillId="0" borderId="0" applyNumberFormat="0" applyFill="0" applyBorder="0" applyAlignment="0" applyProtection="0"/>
  </cellStyleXfs>
  <cellXfs count="63">
    <xf numFmtId="0" fontId="0" fillId="0" borderId="0" xfId="0"/>
    <xf numFmtId="0" fontId="2" fillId="0" borderId="0" xfId="0" applyFont="1" applyAlignment="1">
      <alignment vertical="top" wrapText="1"/>
    </xf>
    <xf numFmtId="0" fontId="4" fillId="0" borderId="0" xfId="0" applyFont="1"/>
    <xf numFmtId="0" fontId="3" fillId="0" borderId="0" xfId="0" applyFont="1" applyAlignment="1">
      <alignment vertical="top" wrapText="1"/>
    </xf>
    <xf numFmtId="6" fontId="0" fillId="0" borderId="0" xfId="0" applyNumberFormat="1"/>
    <xf numFmtId="6" fontId="3" fillId="0" borderId="0" xfId="0" applyNumberFormat="1" applyFont="1" applyAlignment="1">
      <alignment horizontal="right" vertical="top"/>
    </xf>
    <xf numFmtId="3" fontId="0" fillId="0" borderId="0" xfId="0" applyNumberFormat="1"/>
    <xf numFmtId="3" fontId="3" fillId="0" borderId="0" xfId="0" applyNumberFormat="1" applyFont="1" applyAlignment="1">
      <alignment horizontal="right" vertical="top"/>
    </xf>
    <xf numFmtId="0" fontId="3" fillId="0" borderId="0" xfId="0" applyFont="1" applyAlignment="1">
      <alignment horizontal="right" vertical="top"/>
    </xf>
    <xf numFmtId="8" fontId="0" fillId="0" borderId="0" xfId="0" applyNumberFormat="1"/>
    <xf numFmtId="8" fontId="3" fillId="0" borderId="0" xfId="0" applyNumberFormat="1" applyFont="1" applyAlignment="1">
      <alignment horizontal="right" vertical="top"/>
    </xf>
    <xf numFmtId="0" fontId="1" fillId="0" borderId="0" xfId="0" applyFont="1"/>
    <xf numFmtId="0" fontId="3" fillId="2" borderId="0" xfId="0" applyFont="1" applyFill="1" applyAlignment="1">
      <alignment vertical="top" wrapText="1"/>
    </xf>
    <xf numFmtId="0" fontId="2" fillId="0" borderId="0" xfId="0" applyFont="1" applyAlignment="1">
      <alignment vertical="top"/>
    </xf>
    <xf numFmtId="14" fontId="0" fillId="0" borderId="0" xfId="0" applyNumberFormat="1"/>
    <xf numFmtId="14" fontId="1" fillId="0" borderId="0" xfId="0" applyNumberFormat="1" applyFont="1"/>
    <xf numFmtId="49" fontId="5" fillId="0" borderId="0" xfId="0" quotePrefix="1" applyNumberFormat="1" applyFont="1" applyAlignment="1">
      <alignment horizontal="center" vertical="center"/>
    </xf>
    <xf numFmtId="49" fontId="5" fillId="0" borderId="0" xfId="0" applyNumberFormat="1" applyFont="1" applyAlignment="1">
      <alignment horizontal="center" vertical="center"/>
    </xf>
    <xf numFmtId="49" fontId="1" fillId="0" borderId="0" xfId="0" applyNumberFormat="1" applyFont="1" applyAlignment="1">
      <alignment horizontal="centerContinuous" vertical="center"/>
    </xf>
    <xf numFmtId="0" fontId="6" fillId="0" borderId="0" xfId="0" applyFont="1" applyAlignment="1">
      <alignment horizontal="center" vertical="center" wrapText="1"/>
    </xf>
    <xf numFmtId="164" fontId="6" fillId="0" borderId="0" xfId="0" applyNumberFormat="1" applyFont="1" applyAlignment="1">
      <alignment horizontal="right" vertical="top"/>
    </xf>
    <xf numFmtId="37" fontId="6" fillId="0" borderId="0" xfId="0" applyNumberFormat="1" applyFont="1" applyAlignment="1">
      <alignment horizontal="right" vertical="top"/>
    </xf>
    <xf numFmtId="165" fontId="6" fillId="0" borderId="0" xfId="0" applyNumberFormat="1" applyFont="1" applyAlignment="1">
      <alignment horizontal="righ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0" fillId="0" borderId="0" xfId="0" applyFont="1"/>
    <xf numFmtId="0" fontId="0" fillId="3" borderId="0" xfId="0" applyFill="1"/>
    <xf numFmtId="0" fontId="7" fillId="0" borderId="10" xfId="0" applyFont="1" applyBorder="1" applyAlignment="1">
      <alignment horizontal="centerContinuous"/>
    </xf>
    <xf numFmtId="0" fontId="10" fillId="0" borderId="5" xfId="0" applyFont="1" applyBorder="1" applyAlignment="1">
      <alignment horizontal="centerContinuous"/>
    </xf>
    <xf numFmtId="0" fontId="10" fillId="0" borderId="4" xfId="0" applyFont="1" applyBorder="1" applyAlignment="1">
      <alignment horizontal="centerContinuous"/>
    </xf>
    <xf numFmtId="49" fontId="1" fillId="3" borderId="0" xfId="0" quotePrefix="1" applyNumberFormat="1" applyFont="1" applyFill="1" applyAlignment="1">
      <alignment horizontal="centerContinuous" vertical="center"/>
    </xf>
    <xf numFmtId="49" fontId="1" fillId="3" borderId="0" xfId="0" applyNumberFormat="1" applyFont="1" applyFill="1" applyAlignment="1">
      <alignment horizontal="centerContinuous" vertical="center"/>
    </xf>
    <xf numFmtId="0" fontId="1" fillId="3" borderId="0" xfId="0" applyFont="1" applyFill="1" applyAlignment="1">
      <alignment horizontal="centerContinuous"/>
    </xf>
    <xf numFmtId="43" fontId="0" fillId="0" borderId="0" xfId="1" applyFont="1"/>
    <xf numFmtId="0" fontId="0" fillId="4" borderId="0" xfId="0" applyFill="1"/>
    <xf numFmtId="4" fontId="0" fillId="0" borderId="0" xfId="0" applyNumberFormat="1"/>
    <xf numFmtId="0" fontId="7" fillId="0" borderId="11" xfId="0" applyFont="1" applyBorder="1" applyAlignment="1">
      <alignment horizontal="centerContinuous"/>
    </xf>
    <xf numFmtId="0" fontId="0" fillId="0" borderId="3" xfId="0" applyBorder="1" applyAlignment="1">
      <alignment horizontal="centerContinuous"/>
    </xf>
    <xf numFmtId="0" fontId="0" fillId="0" borderId="2" xfId="0" applyBorder="1" applyAlignment="1">
      <alignment horizontal="centerContinuous"/>
    </xf>
    <xf numFmtId="14" fontId="1" fillId="0" borderId="12" xfId="0" applyNumberFormat="1" applyFont="1" applyBorder="1"/>
    <xf numFmtId="6" fontId="0" fillId="0" borderId="13" xfId="0" applyNumberFormat="1" applyBorder="1"/>
    <xf numFmtId="3" fontId="0" fillId="0" borderId="13" xfId="0" applyNumberFormat="1" applyBorder="1"/>
    <xf numFmtId="43" fontId="0" fillId="0" borderId="13" xfId="1" applyFont="1" applyBorder="1"/>
    <xf numFmtId="3" fontId="0" fillId="0" borderId="14" xfId="0" applyNumberFormat="1" applyBorder="1"/>
    <xf numFmtId="6" fontId="3" fillId="0" borderId="13" xfId="0" applyNumberFormat="1" applyFont="1" applyBorder="1" applyAlignment="1">
      <alignment horizontal="right" vertical="top"/>
    </xf>
    <xf numFmtId="0" fontId="0" fillId="0" borderId="13" xfId="0" applyBorder="1"/>
    <xf numFmtId="0" fontId="0" fillId="5" borderId="9" xfId="0" applyFill="1" applyBorder="1"/>
    <xf numFmtId="0" fontId="0" fillId="5" borderId="0" xfId="0" applyFill="1"/>
    <xf numFmtId="0" fontId="0" fillId="5" borderId="1" xfId="0" applyFill="1" applyBorder="1"/>
    <xf numFmtId="0" fontId="0" fillId="5" borderId="8" xfId="0" applyFill="1" applyBorder="1"/>
    <xf numFmtId="0" fontId="0" fillId="5" borderId="7" xfId="0" applyFill="1" applyBorder="1"/>
    <xf numFmtId="0" fontId="0" fillId="5" borderId="6" xfId="0" applyFill="1" applyBorder="1"/>
    <xf numFmtId="0" fontId="12" fillId="0" borderId="0" xfId="0" applyFont="1"/>
    <xf numFmtId="14" fontId="1" fillId="0" borderId="15" xfId="0" applyNumberFormat="1" applyFont="1" applyBorder="1"/>
    <xf numFmtId="0" fontId="0" fillId="0" borderId="15" xfId="0" applyBorder="1"/>
    <xf numFmtId="3" fontId="0" fillId="0" borderId="15" xfId="0" applyNumberFormat="1" applyBorder="1"/>
    <xf numFmtId="43" fontId="0" fillId="0" borderId="15" xfId="1" applyFont="1" applyBorder="1"/>
    <xf numFmtId="0" fontId="11" fillId="0" borderId="0" xfId="2"/>
    <xf numFmtId="0" fontId="1" fillId="5" borderId="0" xfId="0" applyFont="1" applyFill="1"/>
    <xf numFmtId="14" fontId="1" fillId="5" borderId="0" xfId="0" applyNumberFormat="1" applyFont="1" applyFill="1" applyAlignment="1">
      <alignment horizontal="left"/>
    </xf>
    <xf numFmtId="0" fontId="0" fillId="0" borderId="0" xfId="0" applyAlignment="1">
      <alignment horizontal="left" vertical="top" wrapText="1"/>
    </xf>
  </cellXfs>
  <cellStyles count="3">
    <cellStyle name="Comma" xfId="1" builtinId="3"/>
    <cellStyle name="Hyperlink" xfId="2" builtinId="8"/>
    <cellStyle name="Normal" xfId="0" builtinId="0"/>
  </cellStyles>
  <dxfs count="21">
    <dxf>
      <numFmt numFmtId="3" formatCode="#,##0"/>
      <border diagonalUp="0" diagonalDown="0">
        <left style="medium">
          <color indexed="64"/>
        </left>
        <right style="medium">
          <color indexed="64"/>
        </right>
        <top/>
        <bottom/>
        <vertical/>
        <horizontal/>
      </border>
    </dxf>
    <dxf>
      <numFmt numFmtId="3" formatCode="#,##0"/>
    </dxf>
    <dxf>
      <numFmt numFmtId="3" formatCode="#,##0"/>
    </dxf>
    <dxf>
      <numFmt numFmtId="3" formatCode="#,##0"/>
    </dxf>
    <dxf>
      <numFmt numFmtId="3" formatCode="#,##0"/>
      <border diagonalUp="0" diagonalDown="0">
        <left style="medium">
          <color indexed="64"/>
        </left>
        <right style="medium">
          <color indexed="64"/>
        </right>
        <top/>
        <bottom/>
        <vertical/>
        <horizontal/>
      </border>
    </dxf>
    <dxf>
      <numFmt numFmtId="3" formatCode="#,##0"/>
    </dxf>
    <dxf>
      <numFmt numFmtId="3" formatCode="#,##0"/>
    </dxf>
    <dxf>
      <numFmt numFmtId="3" formatCode="#,##0"/>
    </dxf>
    <dxf>
      <numFmt numFmtId="3" formatCode="#,##0"/>
      <border diagonalUp="0" diagonalDown="0">
        <left style="medium">
          <color indexed="64"/>
        </left>
        <right style="medium">
          <color indexed="64"/>
        </right>
        <top/>
        <bottom/>
        <vertical/>
        <horizontal/>
      </border>
    </dxf>
    <dxf>
      <numFmt numFmtId="3" formatCode="#,##0"/>
    </dxf>
    <dxf>
      <numFmt numFmtId="3" formatCode="#,##0"/>
    </dxf>
    <dxf>
      <numFmt numFmtId="3" formatCode="#,##0"/>
    </dxf>
    <dxf>
      <numFmt numFmtId="3" formatCode="#,##0"/>
      <border diagonalUp="0" diagonalDown="0">
        <left style="medium">
          <color indexed="64"/>
        </left>
        <right style="medium">
          <color indexed="64"/>
        </right>
        <top/>
        <bottom/>
        <vertical/>
        <horizontal/>
      </border>
    </dxf>
    <dxf>
      <numFmt numFmtId="3" formatCode="#,##0"/>
    </dxf>
    <dxf>
      <numFmt numFmtId="3" formatCode="#,##0"/>
    </dxf>
    <dxf>
      <numFmt numFmtId="3" formatCode="#,##0"/>
    </dxf>
    <dxf>
      <font>
        <b/>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[Mod7_Final_Project.xlsx]Pivots!cogs</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Cost of Goods Sold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Pivots!$B$21</c:f>
              <c:strCache>
                <c:ptCount val="1"/>
                <c:pt idx="0">
                  <c:v>Total</c:v>
                </c:pt>
              </c:strCache>
            </c:strRef>
          </c:tx>
          <c:spPr>
            <a:ln w="28575" cap="rnd">
              <a:solidFill>
                <a:schemeClr val="accent1"/>
              </a:solidFill>
              <a:round/>
            </a:ln>
            <a:effectLst/>
          </c:spPr>
          <c:marker>
            <c:symbol val="none"/>
          </c:marker>
          <c:trendline>
            <c:spPr>
              <a:ln w="25400" cap="rnd" cmpd="sng">
                <a:solidFill>
                  <a:srgbClr val="00B0F0"/>
                </a:solidFill>
                <a:prstDash val="sysDot"/>
              </a:ln>
              <a:effectLst/>
            </c:spPr>
            <c:trendlineType val="linear"/>
            <c:dispRSqr val="0"/>
            <c:dispEq val="0"/>
          </c:trendline>
          <c:cat>
            <c:multiLvlStrRef>
              <c:f>Pivots!$A$22:$A$42</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Pivots!$B$22:$B$42</c:f>
              <c:numCache>
                <c:formatCode>General</c:formatCode>
                <c:ptCount val="16"/>
                <c:pt idx="0">
                  <c:v>137502</c:v>
                </c:pt>
                <c:pt idx="1">
                  <c:v>148992</c:v>
                </c:pt>
                <c:pt idx="2">
                  <c:v>150604</c:v>
                </c:pt>
                <c:pt idx="3">
                  <c:v>146014</c:v>
                </c:pt>
                <c:pt idx="4">
                  <c:v>147550</c:v>
                </c:pt>
                <c:pt idx="5">
                  <c:v>157610</c:v>
                </c:pt>
                <c:pt idx="6">
                  <c:v>156791</c:v>
                </c:pt>
                <c:pt idx="7">
                  <c:v>145890</c:v>
                </c:pt>
                <c:pt idx="8">
                  <c:v>164148</c:v>
                </c:pt>
                <c:pt idx="9">
                  <c:v>166852</c:v>
                </c:pt>
                <c:pt idx="10">
                  <c:v>169700</c:v>
                </c:pt>
                <c:pt idx="11">
                  <c:v>160270</c:v>
                </c:pt>
                <c:pt idx="12">
                  <c:v>169902</c:v>
                </c:pt>
                <c:pt idx="13">
                  <c:v>186379</c:v>
                </c:pt>
                <c:pt idx="14">
                  <c:v>188990</c:v>
                </c:pt>
                <c:pt idx="15">
                  <c:v>186782</c:v>
                </c:pt>
              </c:numCache>
            </c:numRef>
          </c:val>
          <c:smooth val="0"/>
          <c:extLst>
            <c:ext xmlns:c16="http://schemas.microsoft.com/office/drawing/2014/chart" uri="{C3380CC4-5D6E-409C-BE32-E72D297353CC}">
              <c16:uniqueId val="{00000000-F895-4D20-9AEB-785F3840540B}"/>
            </c:ext>
          </c:extLst>
        </c:ser>
        <c:dLbls>
          <c:showLegendKey val="0"/>
          <c:showVal val="0"/>
          <c:showCatName val="0"/>
          <c:showSerName val="0"/>
          <c:showPercent val="0"/>
          <c:showBubbleSize val="0"/>
        </c:dLbls>
        <c:smooth val="0"/>
        <c:axId val="857284944"/>
        <c:axId val="2025474000"/>
      </c:lineChart>
      <c:catAx>
        <c:axId val="8572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474000"/>
        <c:crosses val="autoZero"/>
        <c:auto val="1"/>
        <c:lblAlgn val="ctr"/>
        <c:lblOffset val="100"/>
        <c:noMultiLvlLbl val="0"/>
      </c:catAx>
      <c:valAx>
        <c:axId val="2025474000"/>
        <c:scaling>
          <c:orientation val="minMax"/>
          <c:min val="12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 Thousands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7284944"/>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[Mod7_Final_Project.xlsx]Pivots!PivotTable4</c:name>
    <c:fmtId val="2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Earnings Per Share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Pivots!$B$103:$B$104</c:f>
              <c:strCache>
                <c:ptCount val="1"/>
                <c:pt idx="0">
                  <c:v>Basic (usd per share)</c:v>
                </c:pt>
              </c:strCache>
            </c:strRef>
          </c:tx>
          <c:spPr>
            <a:ln w="28575" cap="rnd">
              <a:solidFill>
                <a:schemeClr val="accent1"/>
              </a:solidFill>
              <a:round/>
            </a:ln>
            <a:effectLst/>
          </c:spPr>
          <c:marker>
            <c:symbol val="none"/>
          </c:marker>
          <c:cat>
            <c:multiLvlStrRef>
              <c:f>Pivots!$A$105:$A$125</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Pivots!$B$105:$B$125</c:f>
              <c:numCache>
                <c:formatCode>#,##0.00</c:formatCode>
                <c:ptCount val="16"/>
                <c:pt idx="0">
                  <c:v>0.24</c:v>
                </c:pt>
                <c:pt idx="1">
                  <c:v>0.19</c:v>
                </c:pt>
                <c:pt idx="2">
                  <c:v>0.08</c:v>
                </c:pt>
                <c:pt idx="3">
                  <c:v>0.12</c:v>
                </c:pt>
                <c:pt idx="4">
                  <c:v>0.21</c:v>
                </c:pt>
                <c:pt idx="5">
                  <c:v>0.11</c:v>
                </c:pt>
                <c:pt idx="6">
                  <c:v>0.08</c:v>
                </c:pt>
                <c:pt idx="7">
                  <c:v>-0.36</c:v>
                </c:pt>
                <c:pt idx="8">
                  <c:v>0.02</c:v>
                </c:pt>
                <c:pt idx="9">
                  <c:v>0.13</c:v>
                </c:pt>
                <c:pt idx="10">
                  <c:v>0.18</c:v>
                </c:pt>
                <c:pt idx="11">
                  <c:v>0.51</c:v>
                </c:pt>
                <c:pt idx="12">
                  <c:v>0.2</c:v>
                </c:pt>
                <c:pt idx="13">
                  <c:v>0.23</c:v>
                </c:pt>
                <c:pt idx="14">
                  <c:v>0.2</c:v>
                </c:pt>
                <c:pt idx="15">
                  <c:v>0.28000000000000003</c:v>
                </c:pt>
              </c:numCache>
            </c:numRef>
          </c:val>
          <c:smooth val="0"/>
          <c:extLst>
            <c:ext xmlns:c16="http://schemas.microsoft.com/office/drawing/2014/chart" uri="{C3380CC4-5D6E-409C-BE32-E72D297353CC}">
              <c16:uniqueId val="{00000000-024C-4110-BFE4-0965D2CFA5A5}"/>
            </c:ext>
          </c:extLst>
        </c:ser>
        <c:ser>
          <c:idx val="1"/>
          <c:order val="1"/>
          <c:tx>
            <c:strRef>
              <c:f>Pivots!$C$103:$C$104</c:f>
              <c:strCache>
                <c:ptCount val="1"/>
                <c:pt idx="0">
                  <c:v>Diluted (usd per share)</c:v>
                </c:pt>
              </c:strCache>
            </c:strRef>
          </c:tx>
          <c:spPr>
            <a:ln w="28575" cap="rnd">
              <a:solidFill>
                <a:schemeClr val="accent2"/>
              </a:solidFill>
              <a:round/>
            </a:ln>
            <a:effectLst/>
          </c:spPr>
          <c:marker>
            <c:symbol val="none"/>
          </c:marker>
          <c:cat>
            <c:multiLvlStrRef>
              <c:f>Pivots!$A$105:$A$125</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Pivots!$C$105:$C$125</c:f>
              <c:numCache>
                <c:formatCode>#,##0.00</c:formatCode>
                <c:ptCount val="16"/>
                <c:pt idx="0">
                  <c:v>0.23</c:v>
                </c:pt>
                <c:pt idx="1">
                  <c:v>0.18</c:v>
                </c:pt>
                <c:pt idx="2">
                  <c:v>0.08</c:v>
                </c:pt>
                <c:pt idx="3">
                  <c:v>0.12</c:v>
                </c:pt>
                <c:pt idx="4">
                  <c:v>0.21</c:v>
                </c:pt>
                <c:pt idx="5">
                  <c:v>0.1</c:v>
                </c:pt>
                <c:pt idx="6">
                  <c:v>7.0000000000000007E-2</c:v>
                </c:pt>
                <c:pt idx="7">
                  <c:v>-0.34</c:v>
                </c:pt>
                <c:pt idx="8">
                  <c:v>0.02</c:v>
                </c:pt>
                <c:pt idx="9">
                  <c:v>0.13</c:v>
                </c:pt>
                <c:pt idx="10">
                  <c:v>0.18</c:v>
                </c:pt>
                <c:pt idx="11">
                  <c:v>0.18</c:v>
                </c:pt>
                <c:pt idx="12">
                  <c:v>0.19</c:v>
                </c:pt>
                <c:pt idx="13">
                  <c:v>0.21</c:v>
                </c:pt>
                <c:pt idx="14">
                  <c:v>0.19</c:v>
                </c:pt>
                <c:pt idx="15">
                  <c:v>0.27</c:v>
                </c:pt>
              </c:numCache>
            </c:numRef>
          </c:val>
          <c:smooth val="0"/>
          <c:extLst>
            <c:ext xmlns:c16="http://schemas.microsoft.com/office/drawing/2014/chart" uri="{C3380CC4-5D6E-409C-BE32-E72D297353CC}">
              <c16:uniqueId val="{00000003-024C-4110-BFE4-0965D2CFA5A5}"/>
            </c:ext>
          </c:extLst>
        </c:ser>
        <c:dLbls>
          <c:showLegendKey val="0"/>
          <c:showVal val="0"/>
          <c:showCatName val="0"/>
          <c:showSerName val="0"/>
          <c:showPercent val="0"/>
          <c:showBubbleSize val="0"/>
        </c:dLbls>
        <c:smooth val="0"/>
        <c:axId val="1958573024"/>
        <c:axId val="1958570944"/>
      </c:lineChart>
      <c:catAx>
        <c:axId val="19585730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8570944"/>
        <c:crossesAt val="0"/>
        <c:auto val="1"/>
        <c:lblAlgn val="ctr"/>
        <c:lblOffset val="100"/>
        <c:noMultiLvlLbl val="0"/>
      </c:catAx>
      <c:valAx>
        <c:axId val="1958570944"/>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low"/>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8573024"/>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[Mod7_Final_Project.xlsx]Pivots!PivotTable5</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Weighted-Average Shares Outstanding</a:t>
            </a:r>
            <a:r>
              <a:rPr lang="en-US"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Pivots!$B$129:$B$130</c:f>
              <c:strCache>
                <c:ptCount val="1"/>
                <c:pt idx="0">
                  <c:v>Diluted (shares)</c:v>
                </c:pt>
              </c:strCache>
            </c:strRef>
          </c:tx>
          <c:spPr>
            <a:solidFill>
              <a:schemeClr val="accent1"/>
            </a:solidFill>
            <a:ln>
              <a:noFill/>
            </a:ln>
            <a:effectLst/>
          </c:spPr>
          <c:cat>
            <c:multiLvlStrRef>
              <c:f>Pivots!$A$131:$A$151</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Pivots!$B$131:$B$151</c:f>
              <c:numCache>
                <c:formatCode>#,##0.00</c:formatCode>
                <c:ptCount val="16"/>
                <c:pt idx="0">
                  <c:v>105041015</c:v>
                </c:pt>
                <c:pt idx="1">
                  <c:v>104773094</c:v>
                </c:pt>
                <c:pt idx="2">
                  <c:v>102963080</c:v>
                </c:pt>
                <c:pt idx="3">
                  <c:v>103098394</c:v>
                </c:pt>
                <c:pt idx="4">
                  <c:v>100777609</c:v>
                </c:pt>
                <c:pt idx="5">
                  <c:v>109509195</c:v>
                </c:pt>
                <c:pt idx="6">
                  <c:v>121122895</c:v>
                </c:pt>
                <c:pt idx="7">
                  <c:v>111005689</c:v>
                </c:pt>
                <c:pt idx="8">
                  <c:v>126075126</c:v>
                </c:pt>
                <c:pt idx="9">
                  <c:v>124576409</c:v>
                </c:pt>
                <c:pt idx="10">
                  <c:v>127586881</c:v>
                </c:pt>
                <c:pt idx="11">
                  <c:v>127723488</c:v>
                </c:pt>
                <c:pt idx="12">
                  <c:v>137186889</c:v>
                </c:pt>
                <c:pt idx="13">
                  <c:v>138925489</c:v>
                </c:pt>
                <c:pt idx="14">
                  <c:v>138058866</c:v>
                </c:pt>
                <c:pt idx="15">
                  <c:v>138198176</c:v>
                </c:pt>
              </c:numCache>
            </c:numRef>
          </c:val>
          <c:extLst>
            <c:ext xmlns:c16="http://schemas.microsoft.com/office/drawing/2014/chart" uri="{C3380CC4-5D6E-409C-BE32-E72D297353CC}">
              <c16:uniqueId val="{00000000-CB6B-46D5-BA12-13CDB74F43E0}"/>
            </c:ext>
          </c:extLst>
        </c:ser>
        <c:ser>
          <c:idx val="1"/>
          <c:order val="1"/>
          <c:tx>
            <c:strRef>
              <c:f>Pivots!$C$129:$C$130</c:f>
              <c:strCache>
                <c:ptCount val="1"/>
                <c:pt idx="0">
                  <c:v>Basic (shares)</c:v>
                </c:pt>
              </c:strCache>
            </c:strRef>
          </c:tx>
          <c:spPr>
            <a:solidFill>
              <a:schemeClr val="accent2"/>
            </a:solidFill>
            <a:ln>
              <a:noFill/>
            </a:ln>
            <a:effectLst/>
          </c:spPr>
          <c:cat>
            <c:multiLvlStrRef>
              <c:f>Pivots!$A$131:$A$151</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Pivots!$C$131:$C$151</c:f>
              <c:numCache>
                <c:formatCode>#,##0.00</c:formatCode>
                <c:ptCount val="16"/>
                <c:pt idx="0">
                  <c:v>99895075</c:v>
                </c:pt>
                <c:pt idx="1">
                  <c:v>99939642</c:v>
                </c:pt>
                <c:pt idx="2">
                  <c:v>99958244</c:v>
                </c:pt>
                <c:pt idx="3">
                  <c:v>99957049</c:v>
                </c:pt>
                <c:pt idx="4">
                  <c:v>100085141</c:v>
                </c:pt>
                <c:pt idx="5">
                  <c:v>105072322</c:v>
                </c:pt>
                <c:pt idx="6">
                  <c:v>115196195</c:v>
                </c:pt>
                <c:pt idx="7">
                  <c:v>110540264</c:v>
                </c:pt>
                <c:pt idx="8">
                  <c:v>123123656</c:v>
                </c:pt>
                <c:pt idx="9">
                  <c:v>123638723</c:v>
                </c:pt>
                <c:pt idx="10">
                  <c:v>124905538</c:v>
                </c:pt>
                <c:pt idx="11">
                  <c:v>124927535</c:v>
                </c:pt>
                <c:pt idx="12">
                  <c:v>130839313</c:v>
                </c:pt>
                <c:pt idx="13">
                  <c:v>131354059</c:v>
                </c:pt>
                <c:pt idx="14">
                  <c:v>129846551</c:v>
                </c:pt>
                <c:pt idx="15">
                  <c:v>131571733</c:v>
                </c:pt>
              </c:numCache>
            </c:numRef>
          </c:val>
          <c:extLst>
            <c:ext xmlns:c16="http://schemas.microsoft.com/office/drawing/2014/chart" uri="{C3380CC4-5D6E-409C-BE32-E72D297353CC}">
              <c16:uniqueId val="{00000001-CB6B-46D5-BA12-13CDB74F43E0}"/>
            </c:ext>
          </c:extLst>
        </c:ser>
        <c:dLbls>
          <c:showLegendKey val="0"/>
          <c:showVal val="0"/>
          <c:showCatName val="0"/>
          <c:showSerName val="0"/>
          <c:showPercent val="0"/>
          <c:showBubbleSize val="0"/>
        </c:dLbls>
        <c:axId val="2025863712"/>
        <c:axId val="2025864128"/>
      </c:areaChart>
      <c:catAx>
        <c:axId val="2025863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864128"/>
        <c:crosses val="autoZero"/>
        <c:auto val="1"/>
        <c:lblAlgn val="ctr"/>
        <c:lblOffset val="100"/>
        <c:noMultiLvlLbl val="0"/>
      </c:catAx>
      <c:valAx>
        <c:axId val="2025864128"/>
        <c:scaling>
          <c:orientation val="minMax"/>
          <c:min val="80000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863712"/>
        <c:crosses val="autoZero"/>
        <c:crossBetween val="midCat"/>
        <c:majorUnit val="20000000"/>
        <c:dispUnits>
          <c:builtInUnit val="millions"/>
          <c:dispUnitsLbl>
            <c:layout>
              <c:manualLayout>
                <c:xMode val="edge"/>
                <c:yMode val="edge"/>
                <c:x val="3.9983748960126901E-2"/>
                <c:y val="0.45817184310294545"/>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[Mod7_Final_Project.xlsx]Pivots!net_revenue</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Net Revenue</a:t>
            </a:r>
            <a:r>
              <a:rPr lang="en-US" b="1" baseline="0"/>
              <a:t> by Quarter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Pivots!$B$4:$B$5</c:f>
              <c:strCache>
                <c:ptCount val="1"/>
                <c:pt idx="0">
                  <c:v>2018</c:v>
                </c:pt>
              </c:strCache>
            </c:strRef>
          </c:tx>
          <c:spPr>
            <a:solidFill>
              <a:schemeClr val="accent1"/>
            </a:solidFill>
            <a:ln>
              <a:noFill/>
            </a:ln>
            <a:effectLst/>
          </c:spPr>
          <c:invertIfNegative val="0"/>
          <c:cat>
            <c:strRef>
              <c:f>Pivots!$A$6:$A$10</c:f>
              <c:strCache>
                <c:ptCount val="4"/>
                <c:pt idx="0">
                  <c:v>Q1</c:v>
                </c:pt>
                <c:pt idx="1">
                  <c:v>Q2</c:v>
                </c:pt>
                <c:pt idx="2">
                  <c:v>Q3</c:v>
                </c:pt>
                <c:pt idx="3">
                  <c:v>Q4</c:v>
                </c:pt>
              </c:strCache>
            </c:strRef>
          </c:cat>
          <c:val>
            <c:numRef>
              <c:f>Pivots!$B$6:$B$10</c:f>
              <c:numCache>
                <c:formatCode>General</c:formatCode>
                <c:ptCount val="4"/>
                <c:pt idx="0">
                  <c:v>208743</c:v>
                </c:pt>
                <c:pt idx="1">
                  <c:v>215849</c:v>
                </c:pt>
                <c:pt idx="2">
                  <c:v>210982</c:v>
                </c:pt>
                <c:pt idx="3">
                  <c:v>214815</c:v>
                </c:pt>
              </c:numCache>
            </c:numRef>
          </c:val>
          <c:extLst>
            <c:ext xmlns:c16="http://schemas.microsoft.com/office/drawing/2014/chart" uri="{C3380CC4-5D6E-409C-BE32-E72D297353CC}">
              <c16:uniqueId val="{00000000-03E5-493F-8F79-10378DA8E18C}"/>
            </c:ext>
          </c:extLst>
        </c:ser>
        <c:ser>
          <c:idx val="1"/>
          <c:order val="1"/>
          <c:tx>
            <c:strRef>
              <c:f>Pivots!$C$4:$C$5</c:f>
              <c:strCache>
                <c:ptCount val="1"/>
                <c:pt idx="0">
                  <c:v>2019</c:v>
                </c:pt>
              </c:strCache>
            </c:strRef>
          </c:tx>
          <c:spPr>
            <a:solidFill>
              <a:schemeClr val="accent2"/>
            </a:solidFill>
            <a:ln>
              <a:noFill/>
            </a:ln>
            <a:effectLst/>
          </c:spPr>
          <c:invertIfNegative val="0"/>
          <c:cat>
            <c:strRef>
              <c:f>Pivots!$A$6:$A$10</c:f>
              <c:strCache>
                <c:ptCount val="4"/>
                <c:pt idx="0">
                  <c:v>Q1</c:v>
                </c:pt>
                <c:pt idx="1">
                  <c:v>Q2</c:v>
                </c:pt>
                <c:pt idx="2">
                  <c:v>Q3</c:v>
                </c:pt>
                <c:pt idx="3">
                  <c:v>Q4</c:v>
                </c:pt>
              </c:strCache>
            </c:strRef>
          </c:cat>
          <c:val>
            <c:numRef>
              <c:f>Pivots!$C$6:$C$10</c:f>
              <c:numCache>
                <c:formatCode>General</c:formatCode>
                <c:ptCount val="4"/>
                <c:pt idx="0">
                  <c:v>222738</c:v>
                </c:pt>
                <c:pt idx="1">
                  <c:v>241060</c:v>
                </c:pt>
                <c:pt idx="2">
                  <c:v>227211</c:v>
                </c:pt>
                <c:pt idx="3">
                  <c:v>216666</c:v>
                </c:pt>
              </c:numCache>
            </c:numRef>
          </c:val>
          <c:extLst>
            <c:ext xmlns:c16="http://schemas.microsoft.com/office/drawing/2014/chart" uri="{C3380CC4-5D6E-409C-BE32-E72D297353CC}">
              <c16:uniqueId val="{00000001-FEFB-434B-AD22-DF7DB802F15D}"/>
            </c:ext>
          </c:extLst>
        </c:ser>
        <c:ser>
          <c:idx val="2"/>
          <c:order val="2"/>
          <c:tx>
            <c:strRef>
              <c:f>Pivots!$D$4:$D$5</c:f>
              <c:strCache>
                <c:ptCount val="1"/>
                <c:pt idx="0">
                  <c:v>2020</c:v>
                </c:pt>
              </c:strCache>
            </c:strRef>
          </c:tx>
          <c:spPr>
            <a:solidFill>
              <a:schemeClr val="accent3"/>
            </a:solidFill>
            <a:ln>
              <a:noFill/>
            </a:ln>
            <a:effectLst/>
          </c:spPr>
          <c:invertIfNegative val="0"/>
          <c:cat>
            <c:strRef>
              <c:f>Pivots!$A$6:$A$10</c:f>
              <c:strCache>
                <c:ptCount val="4"/>
                <c:pt idx="0">
                  <c:v>Q1</c:v>
                </c:pt>
                <c:pt idx="1">
                  <c:v>Q2</c:v>
                </c:pt>
                <c:pt idx="2">
                  <c:v>Q3</c:v>
                </c:pt>
                <c:pt idx="3">
                  <c:v>Q4</c:v>
                </c:pt>
              </c:strCache>
            </c:strRef>
          </c:cat>
          <c:val>
            <c:numRef>
              <c:f>Pivots!$D$6:$D$10</c:f>
              <c:numCache>
                <c:formatCode>General</c:formatCode>
                <c:ptCount val="4"/>
                <c:pt idx="0">
                  <c:v>243485</c:v>
                </c:pt>
                <c:pt idx="1">
                  <c:v>256226</c:v>
                </c:pt>
                <c:pt idx="2">
                  <c:v>260855</c:v>
                </c:pt>
                <c:pt idx="3">
                  <c:v>256043</c:v>
                </c:pt>
              </c:numCache>
            </c:numRef>
          </c:val>
          <c:extLst>
            <c:ext xmlns:c16="http://schemas.microsoft.com/office/drawing/2014/chart" uri="{C3380CC4-5D6E-409C-BE32-E72D297353CC}">
              <c16:uniqueId val="{00000002-FEFB-434B-AD22-DF7DB802F15D}"/>
            </c:ext>
          </c:extLst>
        </c:ser>
        <c:ser>
          <c:idx val="3"/>
          <c:order val="3"/>
          <c:tx>
            <c:strRef>
              <c:f>Pivots!$E$4:$E$5</c:f>
              <c:strCache>
                <c:ptCount val="1"/>
                <c:pt idx="0">
                  <c:v>2021</c:v>
                </c:pt>
              </c:strCache>
            </c:strRef>
          </c:tx>
          <c:spPr>
            <a:solidFill>
              <a:schemeClr val="accent4"/>
            </a:solidFill>
            <a:ln>
              <a:noFill/>
            </a:ln>
            <a:effectLst/>
          </c:spPr>
          <c:invertIfNegative val="0"/>
          <c:cat>
            <c:strRef>
              <c:f>Pivots!$A$6:$A$10</c:f>
              <c:strCache>
                <c:ptCount val="4"/>
                <c:pt idx="0">
                  <c:v>Q1</c:v>
                </c:pt>
                <c:pt idx="1">
                  <c:v>Q2</c:v>
                </c:pt>
                <c:pt idx="2">
                  <c:v>Q3</c:v>
                </c:pt>
                <c:pt idx="3">
                  <c:v>Q4</c:v>
                </c:pt>
              </c:strCache>
            </c:strRef>
          </c:cat>
          <c:val>
            <c:numRef>
              <c:f>Pivots!$E$6:$E$10</c:f>
              <c:numCache>
                <c:formatCode>General</c:formatCode>
                <c:ptCount val="4"/>
                <c:pt idx="0">
                  <c:v>265421</c:v>
                </c:pt>
                <c:pt idx="1">
                  <c:v>291485</c:v>
                </c:pt>
                <c:pt idx="2">
                  <c:v>287969</c:v>
                </c:pt>
                <c:pt idx="3">
                  <c:v>297161</c:v>
                </c:pt>
              </c:numCache>
            </c:numRef>
          </c:val>
          <c:extLst>
            <c:ext xmlns:c16="http://schemas.microsoft.com/office/drawing/2014/chart" uri="{C3380CC4-5D6E-409C-BE32-E72D297353CC}">
              <c16:uniqueId val="{00000003-FEFB-434B-AD22-DF7DB802F15D}"/>
            </c:ext>
          </c:extLst>
        </c:ser>
        <c:dLbls>
          <c:showLegendKey val="0"/>
          <c:showVal val="0"/>
          <c:showCatName val="0"/>
          <c:showSerName val="0"/>
          <c:showPercent val="0"/>
          <c:showBubbleSize val="0"/>
        </c:dLbls>
        <c:gapWidth val="219"/>
        <c:overlap val="-27"/>
        <c:axId val="1057621872"/>
        <c:axId val="1057622288"/>
      </c:barChart>
      <c:catAx>
        <c:axId val="105762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7622288"/>
        <c:crosses val="autoZero"/>
        <c:auto val="1"/>
        <c:lblAlgn val="ctr"/>
        <c:lblOffset val="100"/>
        <c:noMultiLvlLbl val="0"/>
      </c:catAx>
      <c:valAx>
        <c:axId val="1057622288"/>
        <c:scaling>
          <c:orientation val="minMax"/>
          <c:min val="17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 Thousands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7621872"/>
        <c:crosses val="autoZero"/>
        <c:crossBetween val="between"/>
        <c:majorUnit val="5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[Mod7_Final_Project.xlsx]Pivots!netincome</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Pivots!$B$159</c:f>
              <c:strCache>
                <c:ptCount val="1"/>
                <c:pt idx="0">
                  <c:v>Total</c:v>
                </c:pt>
              </c:strCache>
            </c:strRef>
          </c:tx>
          <c:spPr>
            <a:ln w="28575" cap="rnd">
              <a:solidFill>
                <a:schemeClr val="accent1"/>
              </a:solidFill>
              <a:round/>
            </a:ln>
            <a:effectLst/>
          </c:spPr>
          <c:marker>
            <c:symbol val="none"/>
          </c:marker>
          <c:cat>
            <c:multiLvlStrRef>
              <c:f>Pivots!$A$160:$A$180</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Pivots!$B$160:$B$180</c:f>
              <c:numCache>
                <c:formatCode>#,##0.00</c:formatCode>
                <c:ptCount val="16"/>
                <c:pt idx="0">
                  <c:v>29302</c:v>
                </c:pt>
                <c:pt idx="1">
                  <c:v>24620</c:v>
                </c:pt>
                <c:pt idx="2">
                  <c:v>11152</c:v>
                </c:pt>
                <c:pt idx="3">
                  <c:v>16352</c:v>
                </c:pt>
                <c:pt idx="4">
                  <c:v>26612</c:v>
                </c:pt>
                <c:pt idx="5">
                  <c:v>16669</c:v>
                </c:pt>
                <c:pt idx="6">
                  <c:v>10729</c:v>
                </c:pt>
                <c:pt idx="7">
                  <c:v>-35261</c:v>
                </c:pt>
                <c:pt idx="8">
                  <c:v>2640</c:v>
                </c:pt>
                <c:pt idx="9">
                  <c:v>17370</c:v>
                </c:pt>
                <c:pt idx="10">
                  <c:v>23973</c:v>
                </c:pt>
                <c:pt idx="11">
                  <c:v>64314</c:v>
                </c:pt>
                <c:pt idx="12">
                  <c:v>26732</c:v>
                </c:pt>
                <c:pt idx="13">
                  <c:v>29847</c:v>
                </c:pt>
                <c:pt idx="14">
                  <c:v>26192</c:v>
                </c:pt>
                <c:pt idx="15">
                  <c:v>36528</c:v>
                </c:pt>
              </c:numCache>
            </c:numRef>
          </c:val>
          <c:smooth val="0"/>
          <c:extLst>
            <c:ext xmlns:c16="http://schemas.microsoft.com/office/drawing/2014/chart" uri="{C3380CC4-5D6E-409C-BE32-E72D297353CC}">
              <c16:uniqueId val="{00000000-B187-4BEB-8A15-A661D4271B45}"/>
            </c:ext>
          </c:extLst>
        </c:ser>
        <c:dLbls>
          <c:showLegendKey val="0"/>
          <c:showVal val="0"/>
          <c:showCatName val="0"/>
          <c:showSerName val="0"/>
          <c:showPercent val="0"/>
          <c:showBubbleSize val="0"/>
        </c:dLbls>
        <c:smooth val="0"/>
        <c:axId val="2104987663"/>
        <c:axId val="2104977263"/>
      </c:lineChart>
      <c:catAx>
        <c:axId val="210498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977263"/>
        <c:crosses val="autoZero"/>
        <c:auto val="1"/>
        <c:lblAlgn val="ctr"/>
        <c:lblOffset val="100"/>
        <c:noMultiLvlLbl val="0"/>
      </c:catAx>
      <c:valAx>
        <c:axId val="2104977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98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[Mod7_Final_Project.xlsx]Pivots!gross_profit</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Gross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Pivots!$B$48</c:f>
              <c:strCache>
                <c:ptCount val="1"/>
                <c:pt idx="0">
                  <c:v>Total</c:v>
                </c:pt>
              </c:strCache>
            </c:strRef>
          </c:tx>
          <c:spPr>
            <a:ln w="28575" cap="rnd">
              <a:solidFill>
                <a:schemeClr val="accent1"/>
              </a:solidFill>
              <a:round/>
            </a:ln>
            <a:effectLst/>
          </c:spPr>
          <c:marker>
            <c:symbol val="none"/>
          </c:marker>
          <c:trendline>
            <c:spPr>
              <a:ln w="25400" cap="rnd">
                <a:solidFill>
                  <a:srgbClr val="00B0F0"/>
                </a:solidFill>
                <a:prstDash val="sysDot"/>
              </a:ln>
              <a:effectLst/>
            </c:spPr>
            <c:trendlineType val="linear"/>
            <c:dispRSqr val="0"/>
            <c:dispEq val="0"/>
          </c:trendline>
          <c:cat>
            <c:multiLvlStrRef>
              <c:f>Pivots!$A$49:$A$69</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Pivots!$B$49:$B$69</c:f>
              <c:numCache>
                <c:formatCode>General</c:formatCode>
                <c:ptCount val="16"/>
                <c:pt idx="0">
                  <c:v>71241</c:v>
                </c:pt>
                <c:pt idx="1">
                  <c:v>66857</c:v>
                </c:pt>
                <c:pt idx="2">
                  <c:v>60378</c:v>
                </c:pt>
                <c:pt idx="3">
                  <c:v>68801</c:v>
                </c:pt>
                <c:pt idx="4">
                  <c:v>75188</c:v>
                </c:pt>
                <c:pt idx="5">
                  <c:v>83450</c:v>
                </c:pt>
                <c:pt idx="6">
                  <c:v>70420</c:v>
                </c:pt>
                <c:pt idx="7">
                  <c:v>70776</c:v>
                </c:pt>
                <c:pt idx="8">
                  <c:v>79337</c:v>
                </c:pt>
                <c:pt idx="9">
                  <c:v>89374</c:v>
                </c:pt>
                <c:pt idx="10">
                  <c:v>91155</c:v>
                </c:pt>
                <c:pt idx="11">
                  <c:v>95773</c:v>
                </c:pt>
                <c:pt idx="12">
                  <c:v>95519</c:v>
                </c:pt>
                <c:pt idx="13">
                  <c:v>105106</c:v>
                </c:pt>
                <c:pt idx="14">
                  <c:v>98979</c:v>
                </c:pt>
                <c:pt idx="15">
                  <c:v>110379</c:v>
                </c:pt>
              </c:numCache>
            </c:numRef>
          </c:val>
          <c:smooth val="0"/>
          <c:extLst>
            <c:ext xmlns:c16="http://schemas.microsoft.com/office/drawing/2014/chart" uri="{C3380CC4-5D6E-409C-BE32-E72D297353CC}">
              <c16:uniqueId val="{00000000-9DE7-469C-8EDF-2903E3CAB6BA}"/>
            </c:ext>
          </c:extLst>
        </c:ser>
        <c:dLbls>
          <c:showLegendKey val="0"/>
          <c:showVal val="0"/>
          <c:showCatName val="0"/>
          <c:showSerName val="0"/>
          <c:showPercent val="0"/>
          <c:showBubbleSize val="0"/>
        </c:dLbls>
        <c:smooth val="0"/>
        <c:axId val="891967344"/>
        <c:axId val="891966096"/>
      </c:lineChart>
      <c:catAx>
        <c:axId val="89196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1966096"/>
        <c:crosses val="autoZero"/>
        <c:auto val="1"/>
        <c:lblAlgn val="ctr"/>
        <c:lblOffset val="100"/>
        <c:noMultiLvlLbl val="0"/>
      </c:catAx>
      <c:valAx>
        <c:axId val="891966096"/>
        <c:scaling>
          <c:orientation val="minMax"/>
          <c:min val="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 Thousands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1967344"/>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[Mod7_Final_Project.xlsx]Pivots!net_revenue2</c:name>
    <c:fmtId val="2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Net Revenue Growth Year-</a:t>
            </a:r>
            <a:r>
              <a:rPr lang="en-US" b="1" baseline="0"/>
              <a:t>Over-Year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Pivots!$B$75</c:f>
              <c:strCache>
                <c:ptCount val="1"/>
                <c:pt idx="0">
                  <c:v>Total</c:v>
                </c:pt>
              </c:strCache>
            </c:strRef>
          </c:tx>
          <c:spPr>
            <a:solidFill>
              <a:schemeClr val="accent1"/>
            </a:solidFill>
            <a:ln>
              <a:noFill/>
            </a:ln>
            <a:effectLst/>
          </c:spPr>
          <c:cat>
            <c:multiLvlStrRef>
              <c:f>Pivots!$A$76:$A$96</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Pivots!$B$76:$B$96</c:f>
              <c:numCache>
                <c:formatCode>General</c:formatCode>
                <c:ptCount val="16"/>
                <c:pt idx="0">
                  <c:v>208743</c:v>
                </c:pt>
                <c:pt idx="1">
                  <c:v>215849</c:v>
                </c:pt>
                <c:pt idx="2">
                  <c:v>210982</c:v>
                </c:pt>
                <c:pt idx="3">
                  <c:v>214815</c:v>
                </c:pt>
                <c:pt idx="4">
                  <c:v>222738</c:v>
                </c:pt>
                <c:pt idx="5">
                  <c:v>241060</c:v>
                </c:pt>
                <c:pt idx="6">
                  <c:v>227211</c:v>
                </c:pt>
                <c:pt idx="7">
                  <c:v>216666</c:v>
                </c:pt>
                <c:pt idx="8">
                  <c:v>243485</c:v>
                </c:pt>
                <c:pt idx="9">
                  <c:v>256226</c:v>
                </c:pt>
                <c:pt idx="10">
                  <c:v>260855</c:v>
                </c:pt>
                <c:pt idx="11">
                  <c:v>256043</c:v>
                </c:pt>
                <c:pt idx="12">
                  <c:v>265421</c:v>
                </c:pt>
                <c:pt idx="13">
                  <c:v>291485</c:v>
                </c:pt>
                <c:pt idx="14">
                  <c:v>287969</c:v>
                </c:pt>
                <c:pt idx="15">
                  <c:v>297161</c:v>
                </c:pt>
              </c:numCache>
            </c:numRef>
          </c:val>
          <c:extLst>
            <c:ext xmlns:c16="http://schemas.microsoft.com/office/drawing/2014/chart" uri="{C3380CC4-5D6E-409C-BE32-E72D297353CC}">
              <c16:uniqueId val="{00000000-F5FA-4068-BDD6-9D0D4397E2CE}"/>
            </c:ext>
          </c:extLst>
        </c:ser>
        <c:dLbls>
          <c:showLegendKey val="0"/>
          <c:showVal val="0"/>
          <c:showCatName val="0"/>
          <c:showSerName val="0"/>
          <c:showPercent val="0"/>
          <c:showBubbleSize val="0"/>
        </c:dLbls>
        <c:axId val="1053988640"/>
        <c:axId val="1053987392"/>
      </c:areaChart>
      <c:catAx>
        <c:axId val="105398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3987392"/>
        <c:crosses val="autoZero"/>
        <c:auto val="1"/>
        <c:lblAlgn val="ctr"/>
        <c:lblOffset val="100"/>
        <c:noMultiLvlLbl val="0"/>
      </c:catAx>
      <c:valAx>
        <c:axId val="1053987392"/>
        <c:scaling>
          <c:orientation val="minMax"/>
          <c:min val="17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 Thousands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3988640"/>
        <c:crosses val="autoZero"/>
        <c:crossBetween val="midCat"/>
        <c:majorUnit val="500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[Mod7_Final_Project.xlsx]Pivots!PivotTable4</c:name>
    <c:fmtId val="2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Earnings Per Class A Share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Pivots!$B$103:$B$104</c:f>
              <c:strCache>
                <c:ptCount val="1"/>
                <c:pt idx="0">
                  <c:v>Basic (usd per share)</c:v>
                </c:pt>
              </c:strCache>
            </c:strRef>
          </c:tx>
          <c:spPr>
            <a:ln w="28575" cap="rnd">
              <a:solidFill>
                <a:schemeClr val="accent1"/>
              </a:solidFill>
              <a:round/>
            </a:ln>
            <a:effectLst/>
          </c:spPr>
          <c:marker>
            <c:symbol val="none"/>
          </c:marker>
          <c:cat>
            <c:multiLvlStrRef>
              <c:f>Pivots!$A$105:$A$125</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Pivots!$B$105:$B$125</c:f>
              <c:numCache>
                <c:formatCode>#,##0.00</c:formatCode>
                <c:ptCount val="16"/>
                <c:pt idx="0">
                  <c:v>0.24</c:v>
                </c:pt>
                <c:pt idx="1">
                  <c:v>0.19</c:v>
                </c:pt>
                <c:pt idx="2">
                  <c:v>0.08</c:v>
                </c:pt>
                <c:pt idx="3">
                  <c:v>0.12</c:v>
                </c:pt>
                <c:pt idx="4">
                  <c:v>0.21</c:v>
                </c:pt>
                <c:pt idx="5">
                  <c:v>0.11</c:v>
                </c:pt>
                <c:pt idx="6">
                  <c:v>0.08</c:v>
                </c:pt>
                <c:pt idx="7">
                  <c:v>-0.36</c:v>
                </c:pt>
                <c:pt idx="8">
                  <c:v>0.02</c:v>
                </c:pt>
                <c:pt idx="9">
                  <c:v>0.13</c:v>
                </c:pt>
                <c:pt idx="10">
                  <c:v>0.18</c:v>
                </c:pt>
                <c:pt idx="11">
                  <c:v>0.51</c:v>
                </c:pt>
                <c:pt idx="12">
                  <c:v>0.2</c:v>
                </c:pt>
                <c:pt idx="13">
                  <c:v>0.23</c:v>
                </c:pt>
                <c:pt idx="14">
                  <c:v>0.2</c:v>
                </c:pt>
                <c:pt idx="15">
                  <c:v>0.28000000000000003</c:v>
                </c:pt>
              </c:numCache>
            </c:numRef>
          </c:val>
          <c:smooth val="0"/>
          <c:extLst>
            <c:ext xmlns:c16="http://schemas.microsoft.com/office/drawing/2014/chart" uri="{C3380CC4-5D6E-409C-BE32-E72D297353CC}">
              <c16:uniqueId val="{00000000-78E4-49D7-BC7D-E8FB401C213C}"/>
            </c:ext>
          </c:extLst>
        </c:ser>
        <c:ser>
          <c:idx val="1"/>
          <c:order val="1"/>
          <c:tx>
            <c:strRef>
              <c:f>Pivots!$C$103:$C$104</c:f>
              <c:strCache>
                <c:ptCount val="1"/>
                <c:pt idx="0">
                  <c:v>Diluted (usd per share)</c:v>
                </c:pt>
              </c:strCache>
            </c:strRef>
          </c:tx>
          <c:spPr>
            <a:ln w="28575" cap="rnd">
              <a:solidFill>
                <a:srgbClr val="00B0F0"/>
              </a:solidFill>
              <a:round/>
            </a:ln>
            <a:effectLst/>
          </c:spPr>
          <c:marker>
            <c:symbol val="none"/>
          </c:marker>
          <c:cat>
            <c:multiLvlStrRef>
              <c:f>Pivots!$A$105:$A$125</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Pivots!$C$105:$C$125</c:f>
              <c:numCache>
                <c:formatCode>#,##0.00</c:formatCode>
                <c:ptCount val="16"/>
                <c:pt idx="0">
                  <c:v>0.23</c:v>
                </c:pt>
                <c:pt idx="1">
                  <c:v>0.18</c:v>
                </c:pt>
                <c:pt idx="2">
                  <c:v>0.08</c:v>
                </c:pt>
                <c:pt idx="3">
                  <c:v>0.12</c:v>
                </c:pt>
                <c:pt idx="4">
                  <c:v>0.21</c:v>
                </c:pt>
                <c:pt idx="5">
                  <c:v>0.1</c:v>
                </c:pt>
                <c:pt idx="6">
                  <c:v>7.0000000000000007E-2</c:v>
                </c:pt>
                <c:pt idx="7">
                  <c:v>-0.34</c:v>
                </c:pt>
                <c:pt idx="8">
                  <c:v>0.02</c:v>
                </c:pt>
                <c:pt idx="9">
                  <c:v>0.13</c:v>
                </c:pt>
                <c:pt idx="10">
                  <c:v>0.18</c:v>
                </c:pt>
                <c:pt idx="11">
                  <c:v>0.18</c:v>
                </c:pt>
                <c:pt idx="12">
                  <c:v>0.19</c:v>
                </c:pt>
                <c:pt idx="13">
                  <c:v>0.21</c:v>
                </c:pt>
                <c:pt idx="14">
                  <c:v>0.19</c:v>
                </c:pt>
                <c:pt idx="15">
                  <c:v>0.27</c:v>
                </c:pt>
              </c:numCache>
            </c:numRef>
          </c:val>
          <c:smooth val="0"/>
          <c:extLst>
            <c:ext xmlns:c16="http://schemas.microsoft.com/office/drawing/2014/chart" uri="{C3380CC4-5D6E-409C-BE32-E72D297353CC}">
              <c16:uniqueId val="{00000001-78E4-49D7-BC7D-E8FB401C213C}"/>
            </c:ext>
          </c:extLst>
        </c:ser>
        <c:dLbls>
          <c:showLegendKey val="0"/>
          <c:showVal val="0"/>
          <c:showCatName val="0"/>
          <c:showSerName val="0"/>
          <c:showPercent val="0"/>
          <c:showBubbleSize val="0"/>
        </c:dLbls>
        <c:smooth val="0"/>
        <c:axId val="1958573024"/>
        <c:axId val="1958570944"/>
      </c:lineChart>
      <c:catAx>
        <c:axId val="19585730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8570944"/>
        <c:crossesAt val="0"/>
        <c:auto val="1"/>
        <c:lblAlgn val="ctr"/>
        <c:lblOffset val="100"/>
        <c:noMultiLvlLbl val="0"/>
      </c:catAx>
      <c:valAx>
        <c:axId val="1958570944"/>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USD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low"/>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8573024"/>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[Mod7_Final_Project.xlsx]Pivots!PivotTable5</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Weighted-Average Shares Outstanding</a:t>
            </a:r>
            <a:r>
              <a:rPr lang="en-US"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Pivots!$B$129:$B$130</c:f>
              <c:strCache>
                <c:ptCount val="1"/>
                <c:pt idx="0">
                  <c:v>Diluted (shares)</c:v>
                </c:pt>
              </c:strCache>
            </c:strRef>
          </c:tx>
          <c:spPr>
            <a:solidFill>
              <a:schemeClr val="accent1"/>
            </a:solidFill>
            <a:ln>
              <a:noFill/>
            </a:ln>
            <a:effectLst/>
          </c:spPr>
          <c:cat>
            <c:multiLvlStrRef>
              <c:f>Pivots!$A$131:$A$151</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Pivots!$B$131:$B$151</c:f>
              <c:numCache>
                <c:formatCode>#,##0.00</c:formatCode>
                <c:ptCount val="16"/>
                <c:pt idx="0">
                  <c:v>105041015</c:v>
                </c:pt>
                <c:pt idx="1">
                  <c:v>104773094</c:v>
                </c:pt>
                <c:pt idx="2">
                  <c:v>102963080</c:v>
                </c:pt>
                <c:pt idx="3">
                  <c:v>103098394</c:v>
                </c:pt>
                <c:pt idx="4">
                  <c:v>100777609</c:v>
                </c:pt>
                <c:pt idx="5">
                  <c:v>109509195</c:v>
                </c:pt>
                <c:pt idx="6">
                  <c:v>121122895</c:v>
                </c:pt>
                <c:pt idx="7">
                  <c:v>111005689</c:v>
                </c:pt>
                <c:pt idx="8">
                  <c:v>126075126</c:v>
                </c:pt>
                <c:pt idx="9">
                  <c:v>124576409</c:v>
                </c:pt>
                <c:pt idx="10">
                  <c:v>127586881</c:v>
                </c:pt>
                <c:pt idx="11">
                  <c:v>127723488</c:v>
                </c:pt>
                <c:pt idx="12">
                  <c:v>137186889</c:v>
                </c:pt>
                <c:pt idx="13">
                  <c:v>138925489</c:v>
                </c:pt>
                <c:pt idx="14">
                  <c:v>138058866</c:v>
                </c:pt>
                <c:pt idx="15">
                  <c:v>138198176</c:v>
                </c:pt>
              </c:numCache>
            </c:numRef>
          </c:val>
          <c:extLst>
            <c:ext xmlns:c16="http://schemas.microsoft.com/office/drawing/2014/chart" uri="{C3380CC4-5D6E-409C-BE32-E72D297353CC}">
              <c16:uniqueId val="{00000000-90E9-4542-8467-6B4E763CA434}"/>
            </c:ext>
          </c:extLst>
        </c:ser>
        <c:ser>
          <c:idx val="1"/>
          <c:order val="1"/>
          <c:tx>
            <c:strRef>
              <c:f>Pivots!$C$129:$C$130</c:f>
              <c:strCache>
                <c:ptCount val="1"/>
                <c:pt idx="0">
                  <c:v>Basic (shares)</c:v>
                </c:pt>
              </c:strCache>
            </c:strRef>
          </c:tx>
          <c:spPr>
            <a:solidFill>
              <a:schemeClr val="accent5">
                <a:lumMod val="60000"/>
                <a:lumOff val="40000"/>
              </a:schemeClr>
            </a:solidFill>
            <a:ln>
              <a:noFill/>
            </a:ln>
            <a:effectLst/>
          </c:spPr>
          <c:cat>
            <c:multiLvlStrRef>
              <c:f>Pivots!$A$131:$A$151</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Pivots!$C$131:$C$151</c:f>
              <c:numCache>
                <c:formatCode>#,##0.00</c:formatCode>
                <c:ptCount val="16"/>
                <c:pt idx="0">
                  <c:v>99895075</c:v>
                </c:pt>
                <c:pt idx="1">
                  <c:v>99939642</c:v>
                </c:pt>
                <c:pt idx="2">
                  <c:v>99958244</c:v>
                </c:pt>
                <c:pt idx="3">
                  <c:v>99957049</c:v>
                </c:pt>
                <c:pt idx="4">
                  <c:v>100085141</c:v>
                </c:pt>
                <c:pt idx="5">
                  <c:v>105072322</c:v>
                </c:pt>
                <c:pt idx="6">
                  <c:v>115196195</c:v>
                </c:pt>
                <c:pt idx="7">
                  <c:v>110540264</c:v>
                </c:pt>
                <c:pt idx="8">
                  <c:v>123123656</c:v>
                </c:pt>
                <c:pt idx="9">
                  <c:v>123638723</c:v>
                </c:pt>
                <c:pt idx="10">
                  <c:v>124905538</c:v>
                </c:pt>
                <c:pt idx="11">
                  <c:v>124927535</c:v>
                </c:pt>
                <c:pt idx="12">
                  <c:v>130839313</c:v>
                </c:pt>
                <c:pt idx="13">
                  <c:v>131354059</c:v>
                </c:pt>
                <c:pt idx="14">
                  <c:v>129846551</c:v>
                </c:pt>
                <c:pt idx="15">
                  <c:v>131571733</c:v>
                </c:pt>
              </c:numCache>
            </c:numRef>
          </c:val>
          <c:extLst>
            <c:ext xmlns:c16="http://schemas.microsoft.com/office/drawing/2014/chart" uri="{C3380CC4-5D6E-409C-BE32-E72D297353CC}">
              <c16:uniqueId val="{00000001-90E9-4542-8467-6B4E763CA434}"/>
            </c:ext>
          </c:extLst>
        </c:ser>
        <c:dLbls>
          <c:showLegendKey val="0"/>
          <c:showVal val="0"/>
          <c:showCatName val="0"/>
          <c:showSerName val="0"/>
          <c:showPercent val="0"/>
          <c:showBubbleSize val="0"/>
        </c:dLbls>
        <c:axId val="2025863712"/>
        <c:axId val="2025864128"/>
      </c:areaChart>
      <c:catAx>
        <c:axId val="2025863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864128"/>
        <c:crosses val="autoZero"/>
        <c:auto val="1"/>
        <c:lblAlgn val="ctr"/>
        <c:lblOffset val="100"/>
        <c:noMultiLvlLbl val="0"/>
      </c:catAx>
      <c:valAx>
        <c:axId val="2025864128"/>
        <c:scaling>
          <c:orientation val="minMax"/>
          <c:min val="80000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863712"/>
        <c:crosses val="autoZero"/>
        <c:crossBetween val="midCat"/>
        <c:majorUnit val="20000000"/>
        <c:dispUnits>
          <c:builtInUnit val="millions"/>
          <c:dispUnitsLbl>
            <c:layout>
              <c:manualLayout>
                <c:xMode val="edge"/>
                <c:yMode val="edge"/>
                <c:x val="3.4039023643593826E-2"/>
                <c:y val="0.43252773147591922"/>
              </c:manualLayout>
            </c:layout>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[Mod7_Final_Project.xlsx]Pivots!net_revenue</c:name>
    <c:fmtId val="2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Net Revenue</a:t>
            </a:r>
            <a:r>
              <a:rPr lang="en-US" b="1" baseline="0"/>
              <a:t> by Quarter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Pivots!$B$4:$B$5</c:f>
              <c:strCache>
                <c:ptCount val="1"/>
                <c:pt idx="0">
                  <c:v>2018</c:v>
                </c:pt>
              </c:strCache>
            </c:strRef>
          </c:tx>
          <c:spPr>
            <a:solidFill>
              <a:schemeClr val="accent1"/>
            </a:solidFill>
            <a:ln>
              <a:noFill/>
            </a:ln>
            <a:effectLst/>
          </c:spPr>
          <c:invertIfNegative val="0"/>
          <c:cat>
            <c:strRef>
              <c:f>Pivots!$A$6:$A$10</c:f>
              <c:strCache>
                <c:ptCount val="4"/>
                <c:pt idx="0">
                  <c:v>Q1</c:v>
                </c:pt>
                <c:pt idx="1">
                  <c:v>Q2</c:v>
                </c:pt>
                <c:pt idx="2">
                  <c:v>Q3</c:v>
                </c:pt>
                <c:pt idx="3">
                  <c:v>Q4</c:v>
                </c:pt>
              </c:strCache>
            </c:strRef>
          </c:cat>
          <c:val>
            <c:numRef>
              <c:f>Pivots!$B$6:$B$10</c:f>
              <c:numCache>
                <c:formatCode>General</c:formatCode>
                <c:ptCount val="4"/>
                <c:pt idx="0">
                  <c:v>208743</c:v>
                </c:pt>
                <c:pt idx="1">
                  <c:v>215849</c:v>
                </c:pt>
                <c:pt idx="2">
                  <c:v>210982</c:v>
                </c:pt>
                <c:pt idx="3">
                  <c:v>214815</c:v>
                </c:pt>
              </c:numCache>
            </c:numRef>
          </c:val>
          <c:extLst>
            <c:ext xmlns:c16="http://schemas.microsoft.com/office/drawing/2014/chart" uri="{C3380CC4-5D6E-409C-BE32-E72D297353CC}">
              <c16:uniqueId val="{00000000-FFF6-47B0-8026-9FCD7C60EC9C}"/>
            </c:ext>
          </c:extLst>
        </c:ser>
        <c:ser>
          <c:idx val="1"/>
          <c:order val="1"/>
          <c:tx>
            <c:strRef>
              <c:f>Pivots!$C$4:$C$5</c:f>
              <c:strCache>
                <c:ptCount val="1"/>
                <c:pt idx="0">
                  <c:v>2019</c:v>
                </c:pt>
              </c:strCache>
            </c:strRef>
          </c:tx>
          <c:spPr>
            <a:solidFill>
              <a:schemeClr val="accent1">
                <a:lumMod val="60000"/>
                <a:lumOff val="40000"/>
              </a:schemeClr>
            </a:solidFill>
            <a:ln>
              <a:noFill/>
            </a:ln>
            <a:effectLst/>
          </c:spPr>
          <c:invertIfNegative val="0"/>
          <c:cat>
            <c:strRef>
              <c:f>Pivots!$A$6:$A$10</c:f>
              <c:strCache>
                <c:ptCount val="4"/>
                <c:pt idx="0">
                  <c:v>Q1</c:v>
                </c:pt>
                <c:pt idx="1">
                  <c:v>Q2</c:v>
                </c:pt>
                <c:pt idx="2">
                  <c:v>Q3</c:v>
                </c:pt>
                <c:pt idx="3">
                  <c:v>Q4</c:v>
                </c:pt>
              </c:strCache>
            </c:strRef>
          </c:cat>
          <c:val>
            <c:numRef>
              <c:f>Pivots!$C$6:$C$10</c:f>
              <c:numCache>
                <c:formatCode>General</c:formatCode>
                <c:ptCount val="4"/>
                <c:pt idx="0">
                  <c:v>222738</c:v>
                </c:pt>
                <c:pt idx="1">
                  <c:v>241060</c:v>
                </c:pt>
                <c:pt idx="2">
                  <c:v>227211</c:v>
                </c:pt>
                <c:pt idx="3">
                  <c:v>216666</c:v>
                </c:pt>
              </c:numCache>
            </c:numRef>
          </c:val>
          <c:extLst>
            <c:ext xmlns:c16="http://schemas.microsoft.com/office/drawing/2014/chart" uri="{C3380CC4-5D6E-409C-BE32-E72D297353CC}">
              <c16:uniqueId val="{00000001-12E0-4DA9-93A9-0A4AF6CA8689}"/>
            </c:ext>
          </c:extLst>
        </c:ser>
        <c:ser>
          <c:idx val="2"/>
          <c:order val="2"/>
          <c:tx>
            <c:strRef>
              <c:f>Pivots!$D$4:$D$5</c:f>
              <c:strCache>
                <c:ptCount val="1"/>
                <c:pt idx="0">
                  <c:v>2020</c:v>
                </c:pt>
              </c:strCache>
            </c:strRef>
          </c:tx>
          <c:spPr>
            <a:solidFill>
              <a:schemeClr val="accent5"/>
            </a:solidFill>
            <a:ln>
              <a:noFill/>
            </a:ln>
            <a:effectLst/>
          </c:spPr>
          <c:invertIfNegative val="0"/>
          <c:cat>
            <c:strRef>
              <c:f>Pivots!$A$6:$A$10</c:f>
              <c:strCache>
                <c:ptCount val="4"/>
                <c:pt idx="0">
                  <c:v>Q1</c:v>
                </c:pt>
                <c:pt idx="1">
                  <c:v>Q2</c:v>
                </c:pt>
                <c:pt idx="2">
                  <c:v>Q3</c:v>
                </c:pt>
                <c:pt idx="3">
                  <c:v>Q4</c:v>
                </c:pt>
              </c:strCache>
            </c:strRef>
          </c:cat>
          <c:val>
            <c:numRef>
              <c:f>Pivots!$D$6:$D$10</c:f>
              <c:numCache>
                <c:formatCode>General</c:formatCode>
                <c:ptCount val="4"/>
                <c:pt idx="0">
                  <c:v>243485</c:v>
                </c:pt>
                <c:pt idx="1">
                  <c:v>256226</c:v>
                </c:pt>
                <c:pt idx="2">
                  <c:v>260855</c:v>
                </c:pt>
                <c:pt idx="3">
                  <c:v>256043</c:v>
                </c:pt>
              </c:numCache>
            </c:numRef>
          </c:val>
          <c:extLst>
            <c:ext xmlns:c16="http://schemas.microsoft.com/office/drawing/2014/chart" uri="{C3380CC4-5D6E-409C-BE32-E72D297353CC}">
              <c16:uniqueId val="{00000002-12E0-4DA9-93A9-0A4AF6CA8689}"/>
            </c:ext>
          </c:extLst>
        </c:ser>
        <c:ser>
          <c:idx val="3"/>
          <c:order val="3"/>
          <c:tx>
            <c:strRef>
              <c:f>Pivots!$E$4:$E$5</c:f>
              <c:strCache>
                <c:ptCount val="1"/>
                <c:pt idx="0">
                  <c:v>2021</c:v>
                </c:pt>
              </c:strCache>
            </c:strRef>
          </c:tx>
          <c:spPr>
            <a:solidFill>
              <a:schemeClr val="accent1">
                <a:lumMod val="60000"/>
              </a:schemeClr>
            </a:solidFill>
            <a:ln>
              <a:noFill/>
            </a:ln>
            <a:effectLst/>
          </c:spPr>
          <c:invertIfNegative val="0"/>
          <c:cat>
            <c:strRef>
              <c:f>Pivots!$A$6:$A$10</c:f>
              <c:strCache>
                <c:ptCount val="4"/>
                <c:pt idx="0">
                  <c:v>Q1</c:v>
                </c:pt>
                <c:pt idx="1">
                  <c:v>Q2</c:v>
                </c:pt>
                <c:pt idx="2">
                  <c:v>Q3</c:v>
                </c:pt>
                <c:pt idx="3">
                  <c:v>Q4</c:v>
                </c:pt>
              </c:strCache>
            </c:strRef>
          </c:cat>
          <c:val>
            <c:numRef>
              <c:f>Pivots!$E$6:$E$10</c:f>
              <c:numCache>
                <c:formatCode>General</c:formatCode>
                <c:ptCount val="4"/>
                <c:pt idx="0">
                  <c:v>265421</c:v>
                </c:pt>
                <c:pt idx="1">
                  <c:v>291485</c:v>
                </c:pt>
                <c:pt idx="2">
                  <c:v>287969</c:v>
                </c:pt>
                <c:pt idx="3">
                  <c:v>297161</c:v>
                </c:pt>
              </c:numCache>
            </c:numRef>
          </c:val>
          <c:extLst>
            <c:ext xmlns:c16="http://schemas.microsoft.com/office/drawing/2014/chart" uri="{C3380CC4-5D6E-409C-BE32-E72D297353CC}">
              <c16:uniqueId val="{00000003-12E0-4DA9-93A9-0A4AF6CA8689}"/>
            </c:ext>
          </c:extLst>
        </c:ser>
        <c:dLbls>
          <c:showLegendKey val="0"/>
          <c:showVal val="0"/>
          <c:showCatName val="0"/>
          <c:showSerName val="0"/>
          <c:showPercent val="0"/>
          <c:showBubbleSize val="0"/>
        </c:dLbls>
        <c:gapWidth val="219"/>
        <c:overlap val="-27"/>
        <c:axId val="1057621872"/>
        <c:axId val="1057622288"/>
      </c:barChart>
      <c:catAx>
        <c:axId val="105762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7622288"/>
        <c:crosses val="autoZero"/>
        <c:auto val="1"/>
        <c:lblAlgn val="ctr"/>
        <c:lblOffset val="100"/>
        <c:noMultiLvlLbl val="0"/>
      </c:catAx>
      <c:valAx>
        <c:axId val="1057622288"/>
        <c:scaling>
          <c:orientation val="minMax"/>
          <c:min val="17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 Thousands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7621872"/>
        <c:crosses val="autoZero"/>
        <c:crossBetween val="between"/>
        <c:majorUnit val="5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[Mod7_Final_Project.xlsx]Pivots!cogs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of Goods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Pivots!$B$21</c:f>
              <c:strCache>
                <c:ptCount val="1"/>
                <c:pt idx="0">
                  <c:v>Total</c:v>
                </c:pt>
              </c:strCache>
            </c:strRef>
          </c:tx>
          <c:spPr>
            <a:ln w="28575" cap="rnd">
              <a:solidFill>
                <a:schemeClr val="accent1"/>
              </a:solidFill>
              <a:round/>
            </a:ln>
            <a:effectLst/>
          </c:spPr>
          <c:marker>
            <c:symbol val="none"/>
          </c:marker>
          <c:cat>
            <c:multiLvlStrRef>
              <c:f>Pivots!$A$22:$A$42</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Pivots!$B$22:$B$42</c:f>
              <c:numCache>
                <c:formatCode>General</c:formatCode>
                <c:ptCount val="16"/>
                <c:pt idx="0">
                  <c:v>137502</c:v>
                </c:pt>
                <c:pt idx="1">
                  <c:v>148992</c:v>
                </c:pt>
                <c:pt idx="2">
                  <c:v>150604</c:v>
                </c:pt>
                <c:pt idx="3">
                  <c:v>146014</c:v>
                </c:pt>
                <c:pt idx="4">
                  <c:v>147550</c:v>
                </c:pt>
                <c:pt idx="5">
                  <c:v>157610</c:v>
                </c:pt>
                <c:pt idx="6">
                  <c:v>156791</c:v>
                </c:pt>
                <c:pt idx="7">
                  <c:v>145890</c:v>
                </c:pt>
                <c:pt idx="8">
                  <c:v>164148</c:v>
                </c:pt>
                <c:pt idx="9">
                  <c:v>166852</c:v>
                </c:pt>
                <c:pt idx="10">
                  <c:v>169700</c:v>
                </c:pt>
                <c:pt idx="11">
                  <c:v>160270</c:v>
                </c:pt>
                <c:pt idx="12">
                  <c:v>169902</c:v>
                </c:pt>
                <c:pt idx="13">
                  <c:v>186379</c:v>
                </c:pt>
                <c:pt idx="14">
                  <c:v>188990</c:v>
                </c:pt>
                <c:pt idx="15">
                  <c:v>186782</c:v>
                </c:pt>
              </c:numCache>
            </c:numRef>
          </c:val>
          <c:smooth val="0"/>
          <c:extLst>
            <c:ext xmlns:c16="http://schemas.microsoft.com/office/drawing/2014/chart" uri="{C3380CC4-5D6E-409C-BE32-E72D297353CC}">
              <c16:uniqueId val="{00000000-D20C-44AC-9352-94102B2CD9C6}"/>
            </c:ext>
          </c:extLst>
        </c:ser>
        <c:dLbls>
          <c:showLegendKey val="0"/>
          <c:showVal val="0"/>
          <c:showCatName val="0"/>
          <c:showSerName val="0"/>
          <c:showPercent val="0"/>
          <c:showBubbleSize val="0"/>
        </c:dLbls>
        <c:smooth val="0"/>
        <c:axId val="857284944"/>
        <c:axId val="2025474000"/>
      </c:lineChart>
      <c:catAx>
        <c:axId val="8572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474000"/>
        <c:crosses val="autoZero"/>
        <c:auto val="1"/>
        <c:lblAlgn val="ctr"/>
        <c:lblOffset val="100"/>
        <c:noMultiLvlLbl val="0"/>
      </c:catAx>
      <c:valAx>
        <c:axId val="2025474000"/>
        <c:scaling>
          <c:orientation val="minMax"/>
          <c:min val="12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 Thousands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7284944"/>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[Mod7_Final_Project.xlsx]Pivots!gross_profit</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Pivots!$B$48</c:f>
              <c:strCache>
                <c:ptCount val="1"/>
                <c:pt idx="0">
                  <c:v>Total</c:v>
                </c:pt>
              </c:strCache>
            </c:strRef>
          </c:tx>
          <c:spPr>
            <a:ln w="28575" cap="rnd">
              <a:solidFill>
                <a:schemeClr val="accent1"/>
              </a:solidFill>
              <a:round/>
            </a:ln>
            <a:effectLst/>
          </c:spPr>
          <c:marker>
            <c:symbol val="none"/>
          </c:marker>
          <c:cat>
            <c:multiLvlStrRef>
              <c:f>Pivots!$A$49:$A$69</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Pivots!$B$49:$B$69</c:f>
              <c:numCache>
                <c:formatCode>General</c:formatCode>
                <c:ptCount val="16"/>
                <c:pt idx="0">
                  <c:v>71241</c:v>
                </c:pt>
                <c:pt idx="1">
                  <c:v>66857</c:v>
                </c:pt>
                <c:pt idx="2">
                  <c:v>60378</c:v>
                </c:pt>
                <c:pt idx="3">
                  <c:v>68801</c:v>
                </c:pt>
                <c:pt idx="4">
                  <c:v>75188</c:v>
                </c:pt>
                <c:pt idx="5">
                  <c:v>83450</c:v>
                </c:pt>
                <c:pt idx="6">
                  <c:v>70420</c:v>
                </c:pt>
                <c:pt idx="7">
                  <c:v>70776</c:v>
                </c:pt>
                <c:pt idx="8">
                  <c:v>79337</c:v>
                </c:pt>
                <c:pt idx="9">
                  <c:v>89374</c:v>
                </c:pt>
                <c:pt idx="10">
                  <c:v>91155</c:v>
                </c:pt>
                <c:pt idx="11">
                  <c:v>95773</c:v>
                </c:pt>
                <c:pt idx="12">
                  <c:v>95519</c:v>
                </c:pt>
                <c:pt idx="13">
                  <c:v>105106</c:v>
                </c:pt>
                <c:pt idx="14">
                  <c:v>98979</c:v>
                </c:pt>
                <c:pt idx="15">
                  <c:v>110379</c:v>
                </c:pt>
              </c:numCache>
            </c:numRef>
          </c:val>
          <c:smooth val="0"/>
          <c:extLst>
            <c:ext xmlns:c16="http://schemas.microsoft.com/office/drawing/2014/chart" uri="{C3380CC4-5D6E-409C-BE32-E72D297353CC}">
              <c16:uniqueId val="{00000000-2EAC-46D4-9762-A878CF5DAA45}"/>
            </c:ext>
          </c:extLst>
        </c:ser>
        <c:dLbls>
          <c:showLegendKey val="0"/>
          <c:showVal val="0"/>
          <c:showCatName val="0"/>
          <c:showSerName val="0"/>
          <c:showPercent val="0"/>
          <c:showBubbleSize val="0"/>
        </c:dLbls>
        <c:smooth val="0"/>
        <c:axId val="891967344"/>
        <c:axId val="891966096"/>
      </c:lineChart>
      <c:catAx>
        <c:axId val="89196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1966096"/>
        <c:crosses val="autoZero"/>
        <c:auto val="1"/>
        <c:lblAlgn val="ctr"/>
        <c:lblOffset val="100"/>
        <c:noMultiLvlLbl val="0"/>
      </c:catAx>
      <c:valAx>
        <c:axId val="891966096"/>
        <c:scaling>
          <c:orientation val="minMax"/>
          <c:min val="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 Thousands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1967344"/>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[Mod7_Final_Project.xlsx]Pivots!net_revenue2</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Net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Pivots!$B$75</c:f>
              <c:strCache>
                <c:ptCount val="1"/>
                <c:pt idx="0">
                  <c:v>Total</c:v>
                </c:pt>
              </c:strCache>
            </c:strRef>
          </c:tx>
          <c:spPr>
            <a:solidFill>
              <a:schemeClr val="accent1"/>
            </a:solidFill>
            <a:ln>
              <a:noFill/>
            </a:ln>
            <a:effectLst/>
          </c:spPr>
          <c:cat>
            <c:multiLvlStrRef>
              <c:f>Pivots!$A$76:$A$96</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2018</c:v>
                  </c:pt>
                  <c:pt idx="4">
                    <c:v>2019</c:v>
                  </c:pt>
                  <c:pt idx="8">
                    <c:v>2020</c:v>
                  </c:pt>
                  <c:pt idx="12">
                    <c:v>2021</c:v>
                  </c:pt>
                </c:lvl>
              </c:multiLvlStrCache>
            </c:multiLvlStrRef>
          </c:cat>
          <c:val>
            <c:numRef>
              <c:f>Pivots!$B$76:$B$96</c:f>
              <c:numCache>
                <c:formatCode>General</c:formatCode>
                <c:ptCount val="16"/>
                <c:pt idx="0">
                  <c:v>208743</c:v>
                </c:pt>
                <c:pt idx="1">
                  <c:v>215849</c:v>
                </c:pt>
                <c:pt idx="2">
                  <c:v>210982</c:v>
                </c:pt>
                <c:pt idx="3">
                  <c:v>214815</c:v>
                </c:pt>
                <c:pt idx="4">
                  <c:v>222738</c:v>
                </c:pt>
                <c:pt idx="5">
                  <c:v>241060</c:v>
                </c:pt>
                <c:pt idx="6">
                  <c:v>227211</c:v>
                </c:pt>
                <c:pt idx="7">
                  <c:v>216666</c:v>
                </c:pt>
                <c:pt idx="8">
                  <c:v>243485</c:v>
                </c:pt>
                <c:pt idx="9">
                  <c:v>256226</c:v>
                </c:pt>
                <c:pt idx="10">
                  <c:v>260855</c:v>
                </c:pt>
                <c:pt idx="11">
                  <c:v>256043</c:v>
                </c:pt>
                <c:pt idx="12">
                  <c:v>265421</c:v>
                </c:pt>
                <c:pt idx="13">
                  <c:v>291485</c:v>
                </c:pt>
                <c:pt idx="14">
                  <c:v>287969</c:v>
                </c:pt>
                <c:pt idx="15">
                  <c:v>297161</c:v>
                </c:pt>
              </c:numCache>
            </c:numRef>
          </c:val>
          <c:extLst>
            <c:ext xmlns:c16="http://schemas.microsoft.com/office/drawing/2014/chart" uri="{C3380CC4-5D6E-409C-BE32-E72D297353CC}">
              <c16:uniqueId val="{00000000-099E-48AF-8625-23824242797E}"/>
            </c:ext>
          </c:extLst>
        </c:ser>
        <c:dLbls>
          <c:showLegendKey val="0"/>
          <c:showVal val="0"/>
          <c:showCatName val="0"/>
          <c:showSerName val="0"/>
          <c:showPercent val="0"/>
          <c:showBubbleSize val="0"/>
        </c:dLbls>
        <c:axId val="1053988640"/>
        <c:axId val="1053987392"/>
      </c:areaChart>
      <c:catAx>
        <c:axId val="105398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3987392"/>
        <c:crosses val="autoZero"/>
        <c:auto val="1"/>
        <c:lblAlgn val="ctr"/>
        <c:lblOffset val="100"/>
        <c:noMultiLvlLbl val="0"/>
      </c:catAx>
      <c:valAx>
        <c:axId val="1053987392"/>
        <c:scaling>
          <c:orientation val="minMax"/>
          <c:min val="17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 Thousands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3988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13" Type="http://schemas.openxmlformats.org/officeDocument/2006/relationships/image" Target="../media/image7.pn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6.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5.jpeg"/><Relationship Id="rId5" Type="http://schemas.openxmlformats.org/officeDocument/2006/relationships/chart" Target="../charts/chart4.xml"/><Relationship Id="rId15" Type="http://schemas.openxmlformats.org/officeDocument/2006/relationships/image" Target="../media/image9.png"/><Relationship Id="rId10" Type="http://schemas.openxmlformats.org/officeDocument/2006/relationships/image" Target="../media/image4.png"/><Relationship Id="rId4" Type="http://schemas.openxmlformats.org/officeDocument/2006/relationships/chart" Target="../charts/chart3.xml"/><Relationship Id="rId9" Type="http://schemas.openxmlformats.org/officeDocument/2006/relationships/image" Target="../media/image3.jpeg"/><Relationship Id="rId14"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10</xdr:col>
      <xdr:colOff>503444</xdr:colOff>
      <xdr:row>0</xdr:row>
      <xdr:rowOff>131849</xdr:rowOff>
    </xdr:from>
    <xdr:to>
      <xdr:col>13</xdr:col>
      <xdr:colOff>96221</xdr:colOff>
      <xdr:row>0</xdr:row>
      <xdr:rowOff>583633</xdr:rowOff>
    </xdr:to>
    <xdr:pic>
      <xdr:nvPicPr>
        <xdr:cNvPr id="4" name="Picture 3" descr="logo">
          <a:extLst>
            <a:ext uri="{FF2B5EF4-FFF2-40B4-BE49-F238E27FC236}">
              <a16:creationId xmlns:a16="http://schemas.microsoft.com/office/drawing/2014/main" id="{73C8E8AB-C173-4458-8DDB-4A9E23306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6658" y="131849"/>
          <a:ext cx="1429742" cy="4549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67436</xdr:colOff>
      <xdr:row>2</xdr:row>
      <xdr:rowOff>56150</xdr:rowOff>
    </xdr:from>
    <xdr:to>
      <xdr:col>5</xdr:col>
      <xdr:colOff>313592</xdr:colOff>
      <xdr:row>7</xdr:row>
      <xdr:rowOff>30750</xdr:rowOff>
    </xdr:to>
    <mc:AlternateContent xmlns:mc="http://schemas.openxmlformats.org/markup-compatibility/2006" xmlns:tsle="http://schemas.microsoft.com/office/drawing/2012/timeslicer">
      <mc:Choice Requires="tsle">
        <xdr:graphicFrame macro="">
          <xdr:nvGraphicFramePr>
            <xdr:cNvPr id="7" name="Month">
              <a:extLst>
                <a:ext uri="{FF2B5EF4-FFF2-40B4-BE49-F238E27FC236}">
                  <a16:creationId xmlns:a16="http://schemas.microsoft.com/office/drawing/2014/main" id="{6BE7D88A-3714-4FD4-AF62-A90240005A64}"/>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67436" y="966128"/>
              <a:ext cx="3310938" cy="9069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198778</xdr:colOff>
      <xdr:row>19</xdr:row>
      <xdr:rowOff>65306</xdr:rowOff>
    </xdr:from>
    <xdr:to>
      <xdr:col>16</xdr:col>
      <xdr:colOff>255700</xdr:colOff>
      <xdr:row>29</xdr:row>
      <xdr:rowOff>162235</xdr:rowOff>
    </xdr:to>
    <xdr:graphicFrame macro="">
      <xdr:nvGraphicFramePr>
        <xdr:cNvPr id="8" name="Chart 7">
          <a:extLst>
            <a:ext uri="{FF2B5EF4-FFF2-40B4-BE49-F238E27FC236}">
              <a16:creationId xmlns:a16="http://schemas.microsoft.com/office/drawing/2014/main" id="{77C46AF4-1C37-4B4E-B2E5-7D38D0EA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195603</xdr:colOff>
      <xdr:row>8</xdr:row>
      <xdr:rowOff>85045</xdr:rowOff>
    </xdr:from>
    <xdr:to>
      <xdr:col>16</xdr:col>
      <xdr:colOff>258875</xdr:colOff>
      <xdr:row>19</xdr:row>
      <xdr:rowOff>1225</xdr:rowOff>
    </xdr:to>
    <xdr:graphicFrame macro="">
      <xdr:nvGraphicFramePr>
        <xdr:cNvPr id="9" name="Chart 8">
          <a:extLst>
            <a:ext uri="{FF2B5EF4-FFF2-40B4-BE49-F238E27FC236}">
              <a16:creationId xmlns:a16="http://schemas.microsoft.com/office/drawing/2014/main" id="{EE1BD3DE-5B5A-4723-8517-4AD616FF6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478946</xdr:colOff>
      <xdr:row>2</xdr:row>
      <xdr:rowOff>54429</xdr:rowOff>
    </xdr:from>
    <xdr:to>
      <xdr:col>8</xdr:col>
      <xdr:colOff>501918</xdr:colOff>
      <xdr:row>7</xdr:row>
      <xdr:rowOff>38100</xdr:rowOff>
    </xdr:to>
    <mc:AlternateContent xmlns:mc="http://schemas.openxmlformats.org/markup-compatibility/2006" xmlns:a14="http://schemas.microsoft.com/office/drawing/2010/main">
      <mc:Choice Requires="a14">
        <xdr:graphicFrame macro="">
          <xdr:nvGraphicFramePr>
            <xdr:cNvPr id="11" name="Qtr">
              <a:extLst>
                <a:ext uri="{FF2B5EF4-FFF2-40B4-BE49-F238E27FC236}">
                  <a16:creationId xmlns:a16="http://schemas.microsoft.com/office/drawing/2014/main" id="{EA9C6506-A55C-4DC8-8D0D-1B70F3762058}"/>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3543511" y="957233"/>
              <a:ext cx="1864886" cy="894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229983</xdr:colOff>
      <xdr:row>2</xdr:row>
      <xdr:rowOff>56266</xdr:rowOff>
    </xdr:from>
    <xdr:to>
      <xdr:col>20</xdr:col>
      <xdr:colOff>165653</xdr:colOff>
      <xdr:row>7</xdr:row>
      <xdr:rowOff>104499</xdr:rowOff>
    </xdr:to>
    <xdr:sp macro="" textlink="">
      <xdr:nvSpPr>
        <xdr:cNvPr id="12" name="TextBox 11">
          <a:extLst>
            <a:ext uri="{FF2B5EF4-FFF2-40B4-BE49-F238E27FC236}">
              <a16:creationId xmlns:a16="http://schemas.microsoft.com/office/drawing/2014/main" id="{F0ED50C0-1FB2-40D4-9292-3B1C4D5FFFA4}"/>
            </a:ext>
          </a:extLst>
        </xdr:cNvPr>
        <xdr:cNvSpPr txBox="1"/>
      </xdr:nvSpPr>
      <xdr:spPr>
        <a:xfrm>
          <a:off x="6972026" y="959070"/>
          <a:ext cx="5451888" cy="959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Findings:</a:t>
          </a:r>
        </a:p>
        <a:p>
          <a:r>
            <a:rPr lang="en-US" sz="1100"/>
            <a:t>&gt; Net Revenue has grown</a:t>
          </a:r>
          <a:r>
            <a:rPr lang="en-US" sz="1100" baseline="0"/>
            <a:t> steadily from 2018-2021</a:t>
          </a:r>
        </a:p>
        <a:p>
          <a:r>
            <a:rPr lang="en-US" sz="1100" baseline="0"/>
            <a:t>&gt; Gross Profits are trending upward despite taking a dip during the second half of 2019</a:t>
          </a:r>
        </a:p>
        <a:p>
          <a:r>
            <a:rPr lang="en-US" sz="1100" baseline="0"/>
            <a:t>&gt; Cost of Goods are on the rise and are expected to continue increasing through 2022</a:t>
          </a:r>
        </a:p>
        <a:p>
          <a:pPr algn="ctr"/>
          <a:r>
            <a:rPr lang="en-US" sz="900" i="1" baseline="0"/>
            <a:t>Data from sec.gov, Hostess Brands, Inc. (TWNK) </a:t>
          </a:r>
          <a:r>
            <a:rPr lang="en-US" sz="900" i="1" baseline="0">
              <a:solidFill>
                <a:schemeClr val="dk1"/>
              </a:solidFill>
              <a:effectLst/>
              <a:latin typeface="+mn-lt"/>
              <a:ea typeface="+mn-ea"/>
              <a:cs typeface="+mn-cs"/>
            </a:rPr>
            <a:t>Quarterly &amp; Annual Statements, </a:t>
          </a:r>
          <a:r>
            <a:rPr lang="en-US" sz="900" i="1" baseline="0"/>
            <a:t>4/19/2022</a:t>
          </a:r>
          <a:endParaRPr lang="en-US" sz="900" i="1"/>
        </a:p>
      </xdr:txBody>
    </xdr:sp>
    <xdr:clientData/>
  </xdr:twoCellAnchor>
  <xdr:twoCellAnchor>
    <xdr:from>
      <xdr:col>0</xdr:col>
      <xdr:colOff>47826</xdr:colOff>
      <xdr:row>19</xdr:row>
      <xdr:rowOff>58730</xdr:rowOff>
    </xdr:from>
    <xdr:to>
      <xdr:col>9</xdr:col>
      <xdr:colOff>1</xdr:colOff>
      <xdr:row>29</xdr:row>
      <xdr:rowOff>165410</xdr:rowOff>
    </xdr:to>
    <xdr:graphicFrame macro="">
      <xdr:nvGraphicFramePr>
        <xdr:cNvPr id="13" name="Chart 12">
          <a:extLst>
            <a:ext uri="{FF2B5EF4-FFF2-40B4-BE49-F238E27FC236}">
              <a16:creationId xmlns:a16="http://schemas.microsoft.com/office/drawing/2014/main" id="{DDC7492C-CDCE-4A30-93C5-F4F5230EE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453237</xdr:colOff>
      <xdr:row>8</xdr:row>
      <xdr:rowOff>85045</xdr:rowOff>
    </xdr:from>
    <xdr:to>
      <xdr:col>23</xdr:col>
      <xdr:colOff>439730</xdr:colOff>
      <xdr:row>19</xdr:row>
      <xdr:rowOff>1225</xdr:rowOff>
    </xdr:to>
    <xdr:graphicFrame macro="">
      <xdr:nvGraphicFramePr>
        <xdr:cNvPr id="14" name="Chart 13">
          <a:extLst>
            <a:ext uri="{FF2B5EF4-FFF2-40B4-BE49-F238E27FC236}">
              <a16:creationId xmlns:a16="http://schemas.microsoft.com/office/drawing/2014/main" id="{02BEBFFA-511F-472E-8E07-354058F6B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456638</xdr:colOff>
      <xdr:row>19</xdr:row>
      <xdr:rowOff>73810</xdr:rowOff>
    </xdr:from>
    <xdr:to>
      <xdr:col>23</xdr:col>
      <xdr:colOff>440530</xdr:colOff>
      <xdr:row>30</xdr:row>
      <xdr:rowOff>2021</xdr:rowOff>
    </xdr:to>
    <xdr:graphicFrame macro="">
      <xdr:nvGraphicFramePr>
        <xdr:cNvPr id="15" name="Chart 14">
          <a:extLst>
            <a:ext uri="{FF2B5EF4-FFF2-40B4-BE49-F238E27FC236}">
              <a16:creationId xmlns:a16="http://schemas.microsoft.com/office/drawing/2014/main" id="{40592572-F8DF-4537-8259-761438E0C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44824</xdr:colOff>
      <xdr:row>8</xdr:row>
      <xdr:rowOff>81602</xdr:rowOff>
    </xdr:from>
    <xdr:to>
      <xdr:col>8</xdr:col>
      <xdr:colOff>611966</xdr:colOff>
      <xdr:row>18</xdr:row>
      <xdr:rowOff>184880</xdr:rowOff>
    </xdr:to>
    <xdr:graphicFrame macro="">
      <xdr:nvGraphicFramePr>
        <xdr:cNvPr id="16" name="Chart 15">
          <a:extLst>
            <a:ext uri="{FF2B5EF4-FFF2-40B4-BE49-F238E27FC236}">
              <a16:creationId xmlns:a16="http://schemas.microsoft.com/office/drawing/2014/main" id="{0AB7E3A8-6E8F-400E-890E-E1F77A21F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336</xdr:colOff>
      <xdr:row>0</xdr:row>
      <xdr:rowOff>123258</xdr:rowOff>
    </xdr:from>
    <xdr:to>
      <xdr:col>18</xdr:col>
      <xdr:colOff>492125</xdr:colOff>
      <xdr:row>1</xdr:row>
      <xdr:rowOff>201603</xdr:rowOff>
    </xdr:to>
    <xdr:pic>
      <xdr:nvPicPr>
        <xdr:cNvPr id="18" name="Picture 17" descr="The Top 10 Hostess Snacks of All Time, Ranked | First We Feast">
          <a:extLst>
            <a:ext uri="{FF2B5EF4-FFF2-40B4-BE49-F238E27FC236}">
              <a16:creationId xmlns:a16="http://schemas.microsoft.com/office/drawing/2014/main" id="{2B76FA92-AAE2-48E8-BA0E-EB85AE59482D}"/>
            </a:ext>
          </a:extLst>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19231"/>
        <a:stretch/>
      </xdr:blipFill>
      <xdr:spPr bwMode="auto">
        <a:xfrm>
          <a:off x="10363536" y="123258"/>
          <a:ext cx="1101389" cy="675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180140</xdr:colOff>
      <xdr:row>0</xdr:row>
      <xdr:rowOff>87199</xdr:rowOff>
    </xdr:from>
    <xdr:to>
      <xdr:col>9</xdr:col>
      <xdr:colOff>393019</xdr:colOff>
      <xdr:row>1</xdr:row>
      <xdr:rowOff>218962</xdr:rowOff>
    </xdr:to>
    <xdr:pic>
      <xdr:nvPicPr>
        <xdr:cNvPr id="19" name="Picture 18" descr="Hostess Snack Cakes Products – Warehouse to Convenience Store Product  Distribution">
          <a:extLst>
            <a:ext uri="{FF2B5EF4-FFF2-40B4-BE49-F238E27FC236}">
              <a16:creationId xmlns:a16="http://schemas.microsoft.com/office/drawing/2014/main" id="{36C64563-1514-4B32-83BF-07A91385C442}"/>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t="8911" b="7271"/>
        <a:stretch/>
      </xdr:blipFill>
      <xdr:spPr bwMode="auto">
        <a:xfrm>
          <a:off x="4466390" y="87199"/>
          <a:ext cx="1434347" cy="738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314665</xdr:colOff>
      <xdr:row>0</xdr:row>
      <xdr:rowOff>5330</xdr:rowOff>
    </xdr:from>
    <xdr:to>
      <xdr:col>21</xdr:col>
      <xdr:colOff>335484</xdr:colOff>
      <xdr:row>1</xdr:row>
      <xdr:rowOff>256785</xdr:rowOff>
    </xdr:to>
    <xdr:pic>
      <xdr:nvPicPr>
        <xdr:cNvPr id="6" name="Picture 5">
          <a:extLst>
            <a:ext uri="{FF2B5EF4-FFF2-40B4-BE49-F238E27FC236}">
              <a16:creationId xmlns:a16="http://schemas.microsoft.com/office/drawing/2014/main" id="{306E0E9B-16E3-4DAD-B26A-F7661639F28C}"/>
            </a:ext>
          </a:extLst>
        </xdr:cNvPr>
        <xdr:cNvPicPr>
          <a:picLocks noChangeAspect="1"/>
        </xdr:cNvPicPr>
      </xdr:nvPicPr>
      <xdr:blipFill rotWithShape="1">
        <a:blip xmlns:r="http://schemas.openxmlformats.org/officeDocument/2006/relationships" r:embed="rId10"/>
        <a:srcRect t="12699" b="10092"/>
        <a:stretch/>
      </xdr:blipFill>
      <xdr:spPr>
        <a:xfrm>
          <a:off x="11948772" y="5330"/>
          <a:ext cx="1242287" cy="852097"/>
        </a:xfrm>
        <a:prstGeom prst="rect">
          <a:avLst/>
        </a:prstGeom>
      </xdr:spPr>
    </xdr:pic>
    <xdr:clientData/>
  </xdr:twoCellAnchor>
  <xdr:twoCellAnchor editAs="oneCell">
    <xdr:from>
      <xdr:col>5</xdr:col>
      <xdr:colOff>129621</xdr:colOff>
      <xdr:row>0</xdr:row>
      <xdr:rowOff>60550</xdr:rowOff>
    </xdr:from>
    <xdr:to>
      <xdr:col>7</xdr:col>
      <xdr:colOff>87199</xdr:colOff>
      <xdr:row>1</xdr:row>
      <xdr:rowOff>237018</xdr:rowOff>
    </xdr:to>
    <xdr:pic>
      <xdr:nvPicPr>
        <xdr:cNvPr id="21" name="Picture 20" descr="Amazon.com: Hostess CupCakes [One 8 Count Package] (Original Chocolate) :  Grocery &amp; Gourmet Food">
          <a:extLst>
            <a:ext uri="{FF2B5EF4-FFF2-40B4-BE49-F238E27FC236}">
              <a16:creationId xmlns:a16="http://schemas.microsoft.com/office/drawing/2014/main" id="{1BD5F2A5-54B0-4A46-9E90-8C649EE4E403}"/>
            </a:ext>
          </a:extLst>
        </xdr:cNvPr>
        <xdr:cNvPicPr>
          <a:picLocks noChangeAspect="1" noChangeArrowheads="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13726" b="8861"/>
        <a:stretch/>
      </xdr:blipFill>
      <xdr:spPr bwMode="auto">
        <a:xfrm>
          <a:off x="3191228" y="60550"/>
          <a:ext cx="1185396" cy="78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550635</xdr:colOff>
      <xdr:row>0</xdr:row>
      <xdr:rowOff>75517</xdr:rowOff>
    </xdr:from>
    <xdr:to>
      <xdr:col>4</xdr:col>
      <xdr:colOff>608026</xdr:colOff>
      <xdr:row>1</xdr:row>
      <xdr:rowOff>210455</xdr:rowOff>
    </xdr:to>
    <xdr:pic>
      <xdr:nvPicPr>
        <xdr:cNvPr id="10" name="Picture 9">
          <a:extLst>
            <a:ext uri="{FF2B5EF4-FFF2-40B4-BE49-F238E27FC236}">
              <a16:creationId xmlns:a16="http://schemas.microsoft.com/office/drawing/2014/main" id="{B35154AD-B012-40A2-AB95-0291BB5A3A37}"/>
            </a:ext>
          </a:extLst>
        </xdr:cNvPr>
        <xdr:cNvPicPr>
          <a:picLocks noChangeAspect="1"/>
        </xdr:cNvPicPr>
      </xdr:nvPicPr>
      <xdr:blipFill rotWithShape="1">
        <a:blip xmlns:r="http://schemas.openxmlformats.org/officeDocument/2006/relationships" r:embed="rId12"/>
        <a:srcRect t="7613" b="7855"/>
        <a:stretch/>
      </xdr:blipFill>
      <xdr:spPr>
        <a:xfrm>
          <a:off x="1775278" y="75517"/>
          <a:ext cx="1282034" cy="738755"/>
        </a:xfrm>
        <a:prstGeom prst="rect">
          <a:avLst/>
        </a:prstGeom>
      </xdr:spPr>
    </xdr:pic>
    <xdr:clientData/>
  </xdr:twoCellAnchor>
  <xdr:twoCellAnchor editAs="oneCell">
    <xdr:from>
      <xdr:col>14</xdr:col>
      <xdr:colOff>122800</xdr:colOff>
      <xdr:row>0</xdr:row>
      <xdr:rowOff>43540</xdr:rowOff>
    </xdr:from>
    <xdr:to>
      <xdr:col>16</xdr:col>
      <xdr:colOff>257289</xdr:colOff>
      <xdr:row>1</xdr:row>
      <xdr:rowOff>256677</xdr:rowOff>
    </xdr:to>
    <xdr:pic>
      <xdr:nvPicPr>
        <xdr:cNvPr id="23" name="Picture 22">
          <a:extLst>
            <a:ext uri="{FF2B5EF4-FFF2-40B4-BE49-F238E27FC236}">
              <a16:creationId xmlns:a16="http://schemas.microsoft.com/office/drawing/2014/main" id="{68C22B8D-F2CB-42A7-9B5B-CADF6F509136}"/>
            </a:ext>
          </a:extLst>
        </xdr:cNvPr>
        <xdr:cNvPicPr>
          <a:picLocks noChangeAspect="1"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t="13646" b="13644"/>
        <a:stretch/>
      </xdr:blipFill>
      <xdr:spPr bwMode="auto">
        <a:xfrm>
          <a:off x="8695300" y="43540"/>
          <a:ext cx="1355957" cy="813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11679</xdr:colOff>
      <xdr:row>0</xdr:row>
      <xdr:rowOff>20183</xdr:rowOff>
    </xdr:from>
    <xdr:to>
      <xdr:col>2</xdr:col>
      <xdr:colOff>431034</xdr:colOff>
      <xdr:row>1</xdr:row>
      <xdr:rowOff>258308</xdr:rowOff>
    </xdr:to>
    <xdr:pic>
      <xdr:nvPicPr>
        <xdr:cNvPr id="24" name="Picture 23">
          <a:extLst>
            <a:ext uri="{FF2B5EF4-FFF2-40B4-BE49-F238E27FC236}">
              <a16:creationId xmlns:a16="http://schemas.microsoft.com/office/drawing/2014/main" id="{B89C2091-95AE-4CB7-8E1C-802E74FB6174}"/>
            </a:ext>
          </a:extLst>
        </xdr:cNvPr>
        <xdr:cNvPicPr>
          <a:picLocks noChangeAspect="1"/>
        </xdr:cNvPicPr>
      </xdr:nvPicPr>
      <xdr:blipFill rotWithShape="1">
        <a:blip xmlns:r="http://schemas.openxmlformats.org/officeDocument/2006/relationships" r:embed="rId14"/>
        <a:srcRect t="19086" b="22649"/>
        <a:stretch/>
      </xdr:blipFill>
      <xdr:spPr>
        <a:xfrm>
          <a:off x="11679" y="20183"/>
          <a:ext cx="1640823" cy="838767"/>
        </a:xfrm>
        <a:prstGeom prst="rect">
          <a:avLst/>
        </a:prstGeom>
      </xdr:spPr>
    </xdr:pic>
    <xdr:clientData/>
  </xdr:twoCellAnchor>
  <xdr:twoCellAnchor editAs="oneCell">
    <xdr:from>
      <xdr:col>21</xdr:col>
      <xdr:colOff>558120</xdr:colOff>
      <xdr:row>0</xdr:row>
      <xdr:rowOff>59532</xdr:rowOff>
    </xdr:from>
    <xdr:to>
      <xdr:col>23</xdr:col>
      <xdr:colOff>534762</xdr:colOff>
      <xdr:row>1</xdr:row>
      <xdr:rowOff>235077</xdr:rowOff>
    </xdr:to>
    <xdr:pic>
      <xdr:nvPicPr>
        <xdr:cNvPr id="25" name="Picture 24">
          <a:extLst>
            <a:ext uri="{FF2B5EF4-FFF2-40B4-BE49-F238E27FC236}">
              <a16:creationId xmlns:a16="http://schemas.microsoft.com/office/drawing/2014/main" id="{3D17F546-B875-4C28-901A-6245700F63A4}"/>
            </a:ext>
          </a:extLst>
        </xdr:cNvPr>
        <xdr:cNvPicPr>
          <a:picLocks noChangeAspect="1"/>
        </xdr:cNvPicPr>
      </xdr:nvPicPr>
      <xdr:blipFill rotWithShape="1">
        <a:blip xmlns:r="http://schemas.openxmlformats.org/officeDocument/2006/relationships" r:embed="rId15"/>
        <a:srcRect t="16275" b="10384"/>
        <a:stretch/>
      </xdr:blipFill>
      <xdr:spPr>
        <a:xfrm>
          <a:off x="13416870" y="59532"/>
          <a:ext cx="1201285" cy="782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22224</xdr:colOff>
      <xdr:row>20</xdr:row>
      <xdr:rowOff>28575</xdr:rowOff>
    </xdr:from>
    <xdr:to>
      <xdr:col>12</xdr:col>
      <xdr:colOff>133349</xdr:colOff>
      <xdr:row>31</xdr:row>
      <xdr:rowOff>66675</xdr:rowOff>
    </xdr:to>
    <xdr:graphicFrame macro="">
      <xdr:nvGraphicFramePr>
        <xdr:cNvPr id="4" name="Chart 3">
          <a:extLst>
            <a:ext uri="{FF2B5EF4-FFF2-40B4-BE49-F238E27FC236}">
              <a16:creationId xmlns:a16="http://schemas.microsoft.com/office/drawing/2014/main" id="{4D589CD0-CC31-4C0D-9DF3-CABFBBFB6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577850</xdr:colOff>
      <xdr:row>44</xdr:row>
      <xdr:rowOff>149225</xdr:rowOff>
    </xdr:from>
    <xdr:to>
      <xdr:col>12</xdr:col>
      <xdr:colOff>68262</xdr:colOff>
      <xdr:row>59</xdr:row>
      <xdr:rowOff>77787</xdr:rowOff>
    </xdr:to>
    <xdr:graphicFrame macro="">
      <xdr:nvGraphicFramePr>
        <xdr:cNvPr id="5" name="Chart 4">
          <a:extLst>
            <a:ext uri="{FF2B5EF4-FFF2-40B4-BE49-F238E27FC236}">
              <a16:creationId xmlns:a16="http://schemas.microsoft.com/office/drawing/2014/main" id="{3B47F4A2-0597-45A3-B031-EF6950D66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xdr:colOff>
      <xdr:row>72</xdr:row>
      <xdr:rowOff>103187</xdr:rowOff>
    </xdr:from>
    <xdr:to>
      <xdr:col>13</xdr:col>
      <xdr:colOff>365124</xdr:colOff>
      <xdr:row>86</xdr:row>
      <xdr:rowOff>173037</xdr:rowOff>
    </xdr:to>
    <xdr:graphicFrame macro="">
      <xdr:nvGraphicFramePr>
        <xdr:cNvPr id="6" name="Chart 5">
          <a:extLst>
            <a:ext uri="{FF2B5EF4-FFF2-40B4-BE49-F238E27FC236}">
              <a16:creationId xmlns:a16="http://schemas.microsoft.com/office/drawing/2014/main" id="{9A5D1806-3865-4319-BDB9-63AD870C0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28575</xdr:colOff>
      <xdr:row>102</xdr:row>
      <xdr:rowOff>149225</xdr:rowOff>
    </xdr:from>
    <xdr:to>
      <xdr:col>11</xdr:col>
      <xdr:colOff>590550</xdr:colOff>
      <xdr:row>117</xdr:row>
      <xdr:rowOff>34925</xdr:rowOff>
    </xdr:to>
    <xdr:graphicFrame macro="">
      <xdr:nvGraphicFramePr>
        <xdr:cNvPr id="7" name="Chart 6">
          <a:extLst>
            <a:ext uri="{FF2B5EF4-FFF2-40B4-BE49-F238E27FC236}">
              <a16:creationId xmlns:a16="http://schemas.microsoft.com/office/drawing/2014/main" id="{12137F4A-BB08-4A64-BE41-FAA34C11E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128</xdr:row>
      <xdr:rowOff>0</xdr:rowOff>
    </xdr:from>
    <xdr:to>
      <xdr:col>11</xdr:col>
      <xdr:colOff>704850</xdr:colOff>
      <xdr:row>142</xdr:row>
      <xdr:rowOff>63500</xdr:rowOff>
    </xdr:to>
    <xdr:graphicFrame macro="">
      <xdr:nvGraphicFramePr>
        <xdr:cNvPr id="8" name="Chart 7">
          <a:extLst>
            <a:ext uri="{FF2B5EF4-FFF2-40B4-BE49-F238E27FC236}">
              <a16:creationId xmlns:a16="http://schemas.microsoft.com/office/drawing/2014/main" id="{68E04D6B-8694-4B20-A95B-3FDE46E0B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19050</xdr:colOff>
      <xdr:row>1</xdr:row>
      <xdr:rowOff>0</xdr:rowOff>
    </xdr:from>
    <xdr:to>
      <xdr:col>11</xdr:col>
      <xdr:colOff>0</xdr:colOff>
      <xdr:row>15</xdr:row>
      <xdr:rowOff>76200</xdr:rowOff>
    </xdr:to>
    <xdr:graphicFrame macro="">
      <xdr:nvGraphicFramePr>
        <xdr:cNvPr id="9" name="Chart 8">
          <a:extLst>
            <a:ext uri="{FF2B5EF4-FFF2-40B4-BE49-F238E27FC236}">
              <a16:creationId xmlns:a16="http://schemas.microsoft.com/office/drawing/2014/main" id="{BD0DD04F-EB52-4DF8-98EE-9A4E68219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19050</xdr:colOff>
      <xdr:row>155</xdr:row>
      <xdr:rowOff>169862</xdr:rowOff>
    </xdr:from>
    <xdr:to>
      <xdr:col>10</xdr:col>
      <xdr:colOff>1133475</xdr:colOff>
      <xdr:row>171</xdr:row>
      <xdr:rowOff>20637</xdr:rowOff>
    </xdr:to>
    <xdr:graphicFrame macro="">
      <xdr:nvGraphicFramePr>
        <xdr:cNvPr id="2" name="Chart 1">
          <a:extLst>
            <a:ext uri="{FF2B5EF4-FFF2-40B4-BE49-F238E27FC236}">
              <a16:creationId xmlns:a16="http://schemas.microsoft.com/office/drawing/2014/main" id="{D5C4245D-B2DB-491A-8105-111A01CF3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da Hanway" refreshedDate="44673.750810995371" createdVersion="7" refreshedVersion="7" minRefreshableVersion="3" recordCount="176" xr:uid="{EEAAF2C0-5FFB-4671-B177-D8CE0003040C}">
  <cacheSource type="worksheet">
    <worksheetSource name="Quarterly_UnPvt"/>
  </cacheSource>
  <cacheFields count="7">
    <cacheField name="Measure" numFmtId="0">
      <sharedItems count="11">
        <s v="Net revenue"/>
        <s v="Cost of goods sold"/>
        <s v="Gross profit"/>
        <s v="Total operating costs and expenses"/>
        <s v="Operating income"/>
        <s v="Net income"/>
        <s v="Earnings per Class A share:"/>
        <s v="Basic (usd per share)"/>
        <s v="Diluted (usd per share)"/>
        <s v="Basic (shares)"/>
        <s v="Diluted (shares)"/>
      </sharedItems>
    </cacheField>
    <cacheField name="Month" numFmtId="14">
      <sharedItems containsSemiMixedTypes="0" containsNonDate="0" containsDate="1" containsString="0" minDate="2018-03-31T00:00:00" maxDate="2022-01-01T00:00:00" count="16">
        <d v="2018-03-31T00:00:00"/>
        <d v="2018-06-30T00:00:00"/>
        <d v="2018-09-30T00:00:00"/>
        <d v="2018-12-31T00:00:00"/>
        <d v="2019-03-31T00:00:00"/>
        <d v="2019-06-30T00:00:00"/>
        <d v="2019-09-30T00:00:00"/>
        <d v="2019-12-31T00:00:00"/>
        <d v="2020-03-31T00:00:00"/>
        <d v="2020-06-30T00:00:00"/>
        <d v="2020-09-30T00:00:00"/>
        <d v="2020-12-31T00:00:00"/>
        <d v="2021-03-31T00:00:00"/>
        <d v="2021-06-30T00:00:00"/>
        <d v="2021-09-30T00:00:00"/>
        <d v="2021-12-31T00:00:00"/>
      </sharedItems>
    </cacheField>
    <cacheField name="Value" numFmtId="0">
      <sharedItems containsSemiMixedTypes="0" containsString="0" containsNumber="1" minValue="-35261" maxValue="138925489"/>
    </cacheField>
    <cacheField name="Quarter" numFmtId="0">
      <sharedItems containsSemiMixedTypes="0" containsString="0" containsNumber="1" containsInteger="1" minValue="1" maxValue="4"/>
    </cacheField>
    <cacheField name="Year" numFmtId="0">
      <sharedItems containsSemiMixedTypes="0" containsString="0" containsNumber="1" containsInteger="1" minValue="2018" maxValue="2021" count="4">
        <n v="2018"/>
        <n v="2019"/>
        <n v="2020"/>
        <n v="2021"/>
      </sharedItems>
    </cacheField>
    <cacheField name="Year_Qtr" numFmtId="0">
      <sharedItems/>
    </cacheField>
    <cacheField name="Qtr" numFmtId="0">
      <sharedItems count="4">
        <s v="Q1"/>
        <s v="Q2"/>
        <s v="Q3"/>
        <s v="Q4"/>
      </sharedItems>
    </cacheField>
  </cacheFields>
  <extLst>
    <ext xmlns:x14="http://schemas.microsoft.com/office/spreadsheetml/2009/9/main" uri="{725AE2AE-9491-48be-B2B4-4EB974FC3084}">
      <x14:pivotCacheDefinition pivotCacheId="459642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x v="0"/>
    <x v="0"/>
    <n v="208743"/>
    <n v="1"/>
    <x v="0"/>
    <s v="Q1 2018"/>
    <x v="0"/>
  </r>
  <r>
    <x v="0"/>
    <x v="1"/>
    <n v="215849"/>
    <n v="2"/>
    <x v="0"/>
    <s v="Q2 2018"/>
    <x v="1"/>
  </r>
  <r>
    <x v="0"/>
    <x v="2"/>
    <n v="210982"/>
    <n v="3"/>
    <x v="0"/>
    <s v="Q3 2018"/>
    <x v="2"/>
  </r>
  <r>
    <x v="0"/>
    <x v="3"/>
    <n v="214815"/>
    <n v="4"/>
    <x v="0"/>
    <s v="Q4 2018"/>
    <x v="3"/>
  </r>
  <r>
    <x v="0"/>
    <x v="4"/>
    <n v="222738"/>
    <n v="1"/>
    <x v="1"/>
    <s v="Q1 2019"/>
    <x v="0"/>
  </r>
  <r>
    <x v="0"/>
    <x v="5"/>
    <n v="241060"/>
    <n v="2"/>
    <x v="1"/>
    <s v="Q2 2019"/>
    <x v="1"/>
  </r>
  <r>
    <x v="0"/>
    <x v="6"/>
    <n v="227211"/>
    <n v="3"/>
    <x v="1"/>
    <s v="Q3 2019"/>
    <x v="2"/>
  </r>
  <r>
    <x v="0"/>
    <x v="7"/>
    <n v="216666"/>
    <n v="4"/>
    <x v="1"/>
    <s v="Q4 2019"/>
    <x v="3"/>
  </r>
  <r>
    <x v="0"/>
    <x v="8"/>
    <n v="243485"/>
    <n v="1"/>
    <x v="2"/>
    <s v="Q1 2020"/>
    <x v="0"/>
  </r>
  <r>
    <x v="0"/>
    <x v="9"/>
    <n v="256226"/>
    <n v="2"/>
    <x v="2"/>
    <s v="Q2 2020"/>
    <x v="1"/>
  </r>
  <r>
    <x v="0"/>
    <x v="10"/>
    <n v="260855"/>
    <n v="3"/>
    <x v="2"/>
    <s v="Q3 2020"/>
    <x v="2"/>
  </r>
  <r>
    <x v="0"/>
    <x v="11"/>
    <n v="256043"/>
    <n v="4"/>
    <x v="2"/>
    <s v="Q4 2020"/>
    <x v="3"/>
  </r>
  <r>
    <x v="0"/>
    <x v="12"/>
    <n v="265421"/>
    <n v="1"/>
    <x v="3"/>
    <s v="Q1 2021"/>
    <x v="0"/>
  </r>
  <r>
    <x v="0"/>
    <x v="13"/>
    <n v="291485"/>
    <n v="2"/>
    <x v="3"/>
    <s v="Q2 2021"/>
    <x v="1"/>
  </r>
  <r>
    <x v="0"/>
    <x v="14"/>
    <n v="287969"/>
    <n v="3"/>
    <x v="3"/>
    <s v="Q3 2021"/>
    <x v="2"/>
  </r>
  <r>
    <x v="0"/>
    <x v="15"/>
    <n v="297161"/>
    <n v="4"/>
    <x v="3"/>
    <s v="Q4 2021"/>
    <x v="3"/>
  </r>
  <r>
    <x v="1"/>
    <x v="0"/>
    <n v="137502"/>
    <n v="1"/>
    <x v="0"/>
    <s v="Q1 2018"/>
    <x v="0"/>
  </r>
  <r>
    <x v="1"/>
    <x v="1"/>
    <n v="148992"/>
    <n v="2"/>
    <x v="0"/>
    <s v="Q2 2018"/>
    <x v="1"/>
  </r>
  <r>
    <x v="1"/>
    <x v="2"/>
    <n v="150604"/>
    <n v="3"/>
    <x v="0"/>
    <s v="Q3 2018"/>
    <x v="2"/>
  </r>
  <r>
    <x v="1"/>
    <x v="3"/>
    <n v="146014"/>
    <n v="4"/>
    <x v="0"/>
    <s v="Q4 2018"/>
    <x v="3"/>
  </r>
  <r>
    <x v="1"/>
    <x v="4"/>
    <n v="147550"/>
    <n v="1"/>
    <x v="1"/>
    <s v="Q1 2019"/>
    <x v="0"/>
  </r>
  <r>
    <x v="1"/>
    <x v="5"/>
    <n v="157610"/>
    <n v="2"/>
    <x v="1"/>
    <s v="Q2 2019"/>
    <x v="1"/>
  </r>
  <r>
    <x v="1"/>
    <x v="6"/>
    <n v="156791"/>
    <n v="3"/>
    <x v="1"/>
    <s v="Q3 2019"/>
    <x v="2"/>
  </r>
  <r>
    <x v="1"/>
    <x v="7"/>
    <n v="145890"/>
    <n v="4"/>
    <x v="1"/>
    <s v="Q4 2019"/>
    <x v="3"/>
  </r>
  <r>
    <x v="1"/>
    <x v="8"/>
    <n v="164148"/>
    <n v="1"/>
    <x v="2"/>
    <s v="Q1 2020"/>
    <x v="0"/>
  </r>
  <r>
    <x v="1"/>
    <x v="9"/>
    <n v="166852"/>
    <n v="2"/>
    <x v="2"/>
    <s v="Q2 2020"/>
    <x v="1"/>
  </r>
  <r>
    <x v="1"/>
    <x v="10"/>
    <n v="169700"/>
    <n v="3"/>
    <x v="2"/>
    <s v="Q3 2020"/>
    <x v="2"/>
  </r>
  <r>
    <x v="1"/>
    <x v="11"/>
    <n v="160270"/>
    <n v="4"/>
    <x v="2"/>
    <s v="Q4 2020"/>
    <x v="3"/>
  </r>
  <r>
    <x v="1"/>
    <x v="12"/>
    <n v="169902"/>
    <n v="1"/>
    <x v="3"/>
    <s v="Q1 2021"/>
    <x v="0"/>
  </r>
  <r>
    <x v="1"/>
    <x v="13"/>
    <n v="186379"/>
    <n v="2"/>
    <x v="3"/>
    <s v="Q2 2021"/>
    <x v="1"/>
  </r>
  <r>
    <x v="1"/>
    <x v="14"/>
    <n v="188990"/>
    <n v="3"/>
    <x v="3"/>
    <s v="Q3 2021"/>
    <x v="2"/>
  </r>
  <r>
    <x v="1"/>
    <x v="15"/>
    <n v="186782"/>
    <n v="4"/>
    <x v="3"/>
    <s v="Q4 2021"/>
    <x v="3"/>
  </r>
  <r>
    <x v="2"/>
    <x v="0"/>
    <n v="71241"/>
    <n v="1"/>
    <x v="0"/>
    <s v="Q1 2018"/>
    <x v="0"/>
  </r>
  <r>
    <x v="2"/>
    <x v="1"/>
    <n v="66857"/>
    <n v="2"/>
    <x v="0"/>
    <s v="Q2 2018"/>
    <x v="1"/>
  </r>
  <r>
    <x v="2"/>
    <x v="2"/>
    <n v="60378"/>
    <n v="3"/>
    <x v="0"/>
    <s v="Q3 2018"/>
    <x v="2"/>
  </r>
  <r>
    <x v="2"/>
    <x v="3"/>
    <n v="68801"/>
    <n v="4"/>
    <x v="0"/>
    <s v="Q4 2018"/>
    <x v="3"/>
  </r>
  <r>
    <x v="2"/>
    <x v="4"/>
    <n v="75188"/>
    <n v="1"/>
    <x v="1"/>
    <s v="Q1 2019"/>
    <x v="0"/>
  </r>
  <r>
    <x v="2"/>
    <x v="5"/>
    <n v="83450"/>
    <n v="2"/>
    <x v="1"/>
    <s v="Q2 2019"/>
    <x v="1"/>
  </r>
  <r>
    <x v="2"/>
    <x v="6"/>
    <n v="70420"/>
    <n v="3"/>
    <x v="1"/>
    <s v="Q3 2019"/>
    <x v="2"/>
  </r>
  <r>
    <x v="2"/>
    <x v="7"/>
    <n v="70776"/>
    <n v="4"/>
    <x v="1"/>
    <s v="Q4 2019"/>
    <x v="3"/>
  </r>
  <r>
    <x v="2"/>
    <x v="8"/>
    <n v="79337"/>
    <n v="1"/>
    <x v="2"/>
    <s v="Q1 2020"/>
    <x v="0"/>
  </r>
  <r>
    <x v="2"/>
    <x v="9"/>
    <n v="89374"/>
    <n v="2"/>
    <x v="2"/>
    <s v="Q2 2020"/>
    <x v="1"/>
  </r>
  <r>
    <x v="2"/>
    <x v="10"/>
    <n v="91155"/>
    <n v="3"/>
    <x v="2"/>
    <s v="Q3 2020"/>
    <x v="2"/>
  </r>
  <r>
    <x v="2"/>
    <x v="11"/>
    <n v="95773"/>
    <n v="4"/>
    <x v="2"/>
    <s v="Q4 2020"/>
    <x v="3"/>
  </r>
  <r>
    <x v="2"/>
    <x v="12"/>
    <n v="95519"/>
    <n v="1"/>
    <x v="3"/>
    <s v="Q1 2021"/>
    <x v="0"/>
  </r>
  <r>
    <x v="2"/>
    <x v="13"/>
    <n v="105106"/>
    <n v="2"/>
    <x v="3"/>
    <s v="Q2 2021"/>
    <x v="1"/>
  </r>
  <r>
    <x v="2"/>
    <x v="14"/>
    <n v="98979"/>
    <n v="3"/>
    <x v="3"/>
    <s v="Q3 2021"/>
    <x v="2"/>
  </r>
  <r>
    <x v="2"/>
    <x v="15"/>
    <n v="110379"/>
    <n v="4"/>
    <x v="3"/>
    <s v="Q4 2021"/>
    <x v="3"/>
  </r>
  <r>
    <x v="3"/>
    <x v="0"/>
    <n v="38369"/>
    <n v="1"/>
    <x v="0"/>
    <s v="Q1 2018"/>
    <x v="0"/>
  </r>
  <r>
    <x v="3"/>
    <x v="1"/>
    <n v="32208"/>
    <n v="2"/>
    <x v="0"/>
    <s v="Q2 2018"/>
    <x v="1"/>
  </r>
  <r>
    <x v="3"/>
    <x v="2"/>
    <n v="36685"/>
    <n v="3"/>
    <x v="0"/>
    <s v="Q3 2018"/>
    <x v="2"/>
  </r>
  <r>
    <x v="3"/>
    <x v="3"/>
    <n v="38457"/>
    <n v="4"/>
    <x v="0"/>
    <s v="Q4 2018"/>
    <x v="3"/>
  </r>
  <r>
    <x v="3"/>
    <x v="4"/>
    <n v="39078"/>
    <n v="1"/>
    <x v="1"/>
    <s v="Q1 2019"/>
    <x v="0"/>
  </r>
  <r>
    <x v="3"/>
    <x v="5"/>
    <n v="46569"/>
    <n v="2"/>
    <x v="1"/>
    <s v="Q2 2019"/>
    <x v="1"/>
  </r>
  <r>
    <x v="3"/>
    <x v="6"/>
    <n v="46849"/>
    <n v="3"/>
    <x v="1"/>
    <s v="Q3 2019"/>
    <x v="2"/>
  </r>
  <r>
    <x v="3"/>
    <x v="7"/>
    <n v="31242"/>
    <n v="4"/>
    <x v="1"/>
    <s v="Q4 2019"/>
    <x v="3"/>
  </r>
  <r>
    <x v="3"/>
    <x v="8"/>
    <n v="64171"/>
    <n v="1"/>
    <x v="2"/>
    <s v="Q1 2020"/>
    <x v="0"/>
  </r>
  <r>
    <x v="3"/>
    <x v="9"/>
    <n v="54799"/>
    <n v="2"/>
    <x v="2"/>
    <s v="Q2 2020"/>
    <x v="1"/>
  </r>
  <r>
    <x v="3"/>
    <x v="10"/>
    <n v="49818"/>
    <n v="3"/>
    <x v="2"/>
    <s v="Q3 2020"/>
    <x v="2"/>
  </r>
  <r>
    <x v="3"/>
    <x v="11"/>
    <n v="51541"/>
    <n v="4"/>
    <x v="2"/>
    <s v="Q4 2020"/>
    <x v="3"/>
  </r>
  <r>
    <x v="3"/>
    <x v="12"/>
    <n v="48474"/>
    <n v="1"/>
    <x v="3"/>
    <s v="Q1 2021"/>
    <x v="0"/>
  </r>
  <r>
    <x v="3"/>
    <x v="13"/>
    <n v="51980"/>
    <n v="2"/>
    <x v="3"/>
    <s v="Q2 2021"/>
    <x v="1"/>
  </r>
  <r>
    <x v="3"/>
    <x v="14"/>
    <n v="52375"/>
    <n v="3"/>
    <x v="3"/>
    <s v="Q3 2021"/>
    <x v="2"/>
  </r>
  <r>
    <x v="3"/>
    <x v="15"/>
    <n v="56416"/>
    <n v="4"/>
    <x v="3"/>
    <s v="Q4 2021"/>
    <x v="3"/>
  </r>
  <r>
    <x v="4"/>
    <x v="0"/>
    <n v="32872"/>
    <n v="1"/>
    <x v="0"/>
    <s v="Q1 2018"/>
    <x v="0"/>
  </r>
  <r>
    <x v="4"/>
    <x v="1"/>
    <n v="34649"/>
    <n v="2"/>
    <x v="0"/>
    <s v="Q2 2018"/>
    <x v="1"/>
  </r>
  <r>
    <x v="4"/>
    <x v="2"/>
    <n v="23693"/>
    <n v="3"/>
    <x v="0"/>
    <s v="Q3 2018"/>
    <x v="2"/>
  </r>
  <r>
    <x v="4"/>
    <x v="3"/>
    <n v="30344"/>
    <n v="4"/>
    <x v="0"/>
    <s v="Q4 2018"/>
    <x v="3"/>
  </r>
  <r>
    <x v="4"/>
    <x v="4"/>
    <n v="36110"/>
    <n v="1"/>
    <x v="1"/>
    <s v="Q1 2019"/>
    <x v="0"/>
  </r>
  <r>
    <x v="4"/>
    <x v="5"/>
    <n v="36881"/>
    <n v="2"/>
    <x v="1"/>
    <s v="Q2 2019"/>
    <x v="1"/>
  </r>
  <r>
    <x v="4"/>
    <x v="6"/>
    <n v="23571"/>
    <n v="3"/>
    <x v="1"/>
    <s v="Q3 2019"/>
    <x v="2"/>
  </r>
  <r>
    <x v="4"/>
    <x v="7"/>
    <n v="39534"/>
    <n v="4"/>
    <x v="1"/>
    <s v="Q4 2019"/>
    <x v="3"/>
  </r>
  <r>
    <x v="4"/>
    <x v="8"/>
    <n v="15166"/>
    <n v="1"/>
    <x v="2"/>
    <s v="Q1 2020"/>
    <x v="0"/>
  </r>
  <r>
    <x v="4"/>
    <x v="9"/>
    <n v="34575"/>
    <n v="2"/>
    <x v="2"/>
    <s v="Q2 2020"/>
    <x v="1"/>
  </r>
  <r>
    <x v="4"/>
    <x v="10"/>
    <n v="41337"/>
    <n v="3"/>
    <x v="2"/>
    <s v="Q3 2020"/>
    <x v="2"/>
  </r>
  <r>
    <x v="4"/>
    <x v="11"/>
    <n v="44232"/>
    <n v="4"/>
    <x v="2"/>
    <s v="Q4 2020"/>
    <x v="3"/>
  </r>
  <r>
    <x v="4"/>
    <x v="12"/>
    <n v="47045"/>
    <n v="1"/>
    <x v="3"/>
    <s v="Q1 2021"/>
    <x v="0"/>
  </r>
  <r>
    <x v="4"/>
    <x v="13"/>
    <n v="53126"/>
    <n v="2"/>
    <x v="3"/>
    <s v="Q2 2021"/>
    <x v="1"/>
  </r>
  <r>
    <x v="4"/>
    <x v="14"/>
    <n v="46604"/>
    <n v="3"/>
    <x v="3"/>
    <s v="Q3 2021"/>
    <x v="2"/>
  </r>
  <r>
    <x v="4"/>
    <x v="15"/>
    <n v="53963"/>
    <n v="4"/>
    <x v="3"/>
    <s v="Q4 2021"/>
    <x v="3"/>
  </r>
  <r>
    <x v="5"/>
    <x v="0"/>
    <n v="29302"/>
    <n v="1"/>
    <x v="0"/>
    <s v="Q1 2018"/>
    <x v="0"/>
  </r>
  <r>
    <x v="5"/>
    <x v="1"/>
    <n v="24620"/>
    <n v="2"/>
    <x v="0"/>
    <s v="Q2 2018"/>
    <x v="1"/>
  </r>
  <r>
    <x v="5"/>
    <x v="2"/>
    <n v="11152"/>
    <n v="3"/>
    <x v="0"/>
    <s v="Q3 2018"/>
    <x v="2"/>
  </r>
  <r>
    <x v="5"/>
    <x v="3"/>
    <n v="16352"/>
    <n v="4"/>
    <x v="0"/>
    <s v="Q4 2018"/>
    <x v="3"/>
  </r>
  <r>
    <x v="5"/>
    <x v="4"/>
    <n v="26612"/>
    <n v="1"/>
    <x v="1"/>
    <s v="Q1 2019"/>
    <x v="0"/>
  </r>
  <r>
    <x v="5"/>
    <x v="5"/>
    <n v="16669"/>
    <n v="2"/>
    <x v="1"/>
    <s v="Q2 2019"/>
    <x v="1"/>
  </r>
  <r>
    <x v="5"/>
    <x v="6"/>
    <n v="10729"/>
    <n v="3"/>
    <x v="1"/>
    <s v="Q3 2019"/>
    <x v="2"/>
  </r>
  <r>
    <x v="5"/>
    <x v="7"/>
    <n v="-35261"/>
    <n v="4"/>
    <x v="1"/>
    <s v="Q4 2019"/>
    <x v="3"/>
  </r>
  <r>
    <x v="5"/>
    <x v="8"/>
    <n v="2640"/>
    <n v="1"/>
    <x v="2"/>
    <s v="Q1 2020"/>
    <x v="0"/>
  </r>
  <r>
    <x v="5"/>
    <x v="9"/>
    <n v="17370"/>
    <n v="2"/>
    <x v="2"/>
    <s v="Q2 2020"/>
    <x v="1"/>
  </r>
  <r>
    <x v="5"/>
    <x v="10"/>
    <n v="23973"/>
    <n v="3"/>
    <x v="2"/>
    <s v="Q3 2020"/>
    <x v="2"/>
  </r>
  <r>
    <x v="5"/>
    <x v="11"/>
    <n v="64314"/>
    <n v="4"/>
    <x v="2"/>
    <s v="Q4 2020"/>
    <x v="3"/>
  </r>
  <r>
    <x v="5"/>
    <x v="12"/>
    <n v="26732"/>
    <n v="1"/>
    <x v="3"/>
    <s v="Q1 2021"/>
    <x v="0"/>
  </r>
  <r>
    <x v="5"/>
    <x v="13"/>
    <n v="29847"/>
    <n v="2"/>
    <x v="3"/>
    <s v="Q2 2021"/>
    <x v="1"/>
  </r>
  <r>
    <x v="5"/>
    <x v="14"/>
    <n v="26192"/>
    <n v="3"/>
    <x v="3"/>
    <s v="Q3 2021"/>
    <x v="2"/>
  </r>
  <r>
    <x v="5"/>
    <x v="15"/>
    <n v="36528"/>
    <n v="4"/>
    <x v="3"/>
    <s v="Q4 2021"/>
    <x v="3"/>
  </r>
  <r>
    <x v="6"/>
    <x v="0"/>
    <n v="0"/>
    <n v="1"/>
    <x v="0"/>
    <s v="Q1 2018"/>
    <x v="0"/>
  </r>
  <r>
    <x v="6"/>
    <x v="1"/>
    <n v="0"/>
    <n v="2"/>
    <x v="0"/>
    <s v="Q2 2018"/>
    <x v="1"/>
  </r>
  <r>
    <x v="6"/>
    <x v="2"/>
    <n v="0"/>
    <n v="3"/>
    <x v="0"/>
    <s v="Q3 2018"/>
    <x v="2"/>
  </r>
  <r>
    <x v="6"/>
    <x v="3"/>
    <n v="0"/>
    <n v="4"/>
    <x v="0"/>
    <s v="Q4 2018"/>
    <x v="3"/>
  </r>
  <r>
    <x v="6"/>
    <x v="4"/>
    <n v="0"/>
    <n v="1"/>
    <x v="1"/>
    <s v="Q1 2019"/>
    <x v="0"/>
  </r>
  <r>
    <x v="6"/>
    <x v="5"/>
    <n v="0"/>
    <n v="2"/>
    <x v="1"/>
    <s v="Q2 2019"/>
    <x v="1"/>
  </r>
  <r>
    <x v="6"/>
    <x v="6"/>
    <n v="0"/>
    <n v="3"/>
    <x v="1"/>
    <s v="Q3 2019"/>
    <x v="2"/>
  </r>
  <r>
    <x v="6"/>
    <x v="7"/>
    <n v="0"/>
    <n v="4"/>
    <x v="1"/>
    <s v="Q4 2019"/>
    <x v="3"/>
  </r>
  <r>
    <x v="6"/>
    <x v="8"/>
    <n v="0"/>
    <n v="1"/>
    <x v="2"/>
    <s v="Q1 2020"/>
    <x v="0"/>
  </r>
  <r>
    <x v="6"/>
    <x v="9"/>
    <n v="0"/>
    <n v="2"/>
    <x v="2"/>
    <s v="Q2 2020"/>
    <x v="1"/>
  </r>
  <r>
    <x v="6"/>
    <x v="10"/>
    <n v="0"/>
    <n v="3"/>
    <x v="2"/>
    <s v="Q3 2020"/>
    <x v="2"/>
  </r>
  <r>
    <x v="6"/>
    <x v="11"/>
    <n v="0"/>
    <n v="4"/>
    <x v="2"/>
    <s v="Q4 2020"/>
    <x v="3"/>
  </r>
  <r>
    <x v="6"/>
    <x v="12"/>
    <n v="0"/>
    <n v="1"/>
    <x v="3"/>
    <s v="Q1 2021"/>
    <x v="0"/>
  </r>
  <r>
    <x v="6"/>
    <x v="13"/>
    <n v="0"/>
    <n v="2"/>
    <x v="3"/>
    <s v="Q2 2021"/>
    <x v="1"/>
  </r>
  <r>
    <x v="6"/>
    <x v="14"/>
    <n v="0"/>
    <n v="3"/>
    <x v="3"/>
    <s v="Q3 2021"/>
    <x v="2"/>
  </r>
  <r>
    <x v="6"/>
    <x v="15"/>
    <n v="0"/>
    <n v="4"/>
    <x v="3"/>
    <s v="Q4 2021"/>
    <x v="3"/>
  </r>
  <r>
    <x v="7"/>
    <x v="0"/>
    <n v="0.24"/>
    <n v="1"/>
    <x v="0"/>
    <s v="Q1 2018"/>
    <x v="0"/>
  </r>
  <r>
    <x v="7"/>
    <x v="1"/>
    <n v="0.19"/>
    <n v="2"/>
    <x v="0"/>
    <s v="Q2 2018"/>
    <x v="1"/>
  </r>
  <r>
    <x v="7"/>
    <x v="2"/>
    <n v="0.08"/>
    <n v="3"/>
    <x v="0"/>
    <s v="Q3 2018"/>
    <x v="2"/>
  </r>
  <r>
    <x v="7"/>
    <x v="3"/>
    <n v="0.12"/>
    <n v="4"/>
    <x v="0"/>
    <s v="Q4 2018"/>
    <x v="3"/>
  </r>
  <r>
    <x v="7"/>
    <x v="4"/>
    <n v="0.21"/>
    <n v="1"/>
    <x v="1"/>
    <s v="Q1 2019"/>
    <x v="0"/>
  </r>
  <r>
    <x v="7"/>
    <x v="5"/>
    <n v="0.11"/>
    <n v="2"/>
    <x v="1"/>
    <s v="Q2 2019"/>
    <x v="1"/>
  </r>
  <r>
    <x v="7"/>
    <x v="6"/>
    <n v="0.08"/>
    <n v="3"/>
    <x v="1"/>
    <s v="Q3 2019"/>
    <x v="2"/>
  </r>
  <r>
    <x v="7"/>
    <x v="7"/>
    <n v="-0.36"/>
    <n v="4"/>
    <x v="1"/>
    <s v="Q4 2019"/>
    <x v="3"/>
  </r>
  <r>
    <x v="7"/>
    <x v="8"/>
    <n v="0.02"/>
    <n v="1"/>
    <x v="2"/>
    <s v="Q1 2020"/>
    <x v="0"/>
  </r>
  <r>
    <x v="7"/>
    <x v="9"/>
    <n v="0.13"/>
    <n v="2"/>
    <x v="2"/>
    <s v="Q2 2020"/>
    <x v="1"/>
  </r>
  <r>
    <x v="7"/>
    <x v="10"/>
    <n v="0.18"/>
    <n v="3"/>
    <x v="2"/>
    <s v="Q3 2020"/>
    <x v="2"/>
  </r>
  <r>
    <x v="7"/>
    <x v="11"/>
    <n v="0.51"/>
    <n v="4"/>
    <x v="2"/>
    <s v="Q4 2020"/>
    <x v="3"/>
  </r>
  <r>
    <x v="7"/>
    <x v="12"/>
    <n v="0.2"/>
    <n v="1"/>
    <x v="3"/>
    <s v="Q1 2021"/>
    <x v="0"/>
  </r>
  <r>
    <x v="7"/>
    <x v="13"/>
    <n v="0.23"/>
    <n v="2"/>
    <x v="3"/>
    <s v="Q2 2021"/>
    <x v="1"/>
  </r>
  <r>
    <x v="7"/>
    <x v="14"/>
    <n v="0.2"/>
    <n v="3"/>
    <x v="3"/>
    <s v="Q3 2021"/>
    <x v="2"/>
  </r>
  <r>
    <x v="7"/>
    <x v="15"/>
    <n v="0.28000000000000003"/>
    <n v="4"/>
    <x v="3"/>
    <s v="Q4 2021"/>
    <x v="3"/>
  </r>
  <r>
    <x v="8"/>
    <x v="0"/>
    <n v="0.23"/>
    <n v="1"/>
    <x v="0"/>
    <s v="Q1 2018"/>
    <x v="0"/>
  </r>
  <r>
    <x v="8"/>
    <x v="1"/>
    <n v="0.18"/>
    <n v="2"/>
    <x v="0"/>
    <s v="Q2 2018"/>
    <x v="1"/>
  </r>
  <r>
    <x v="8"/>
    <x v="2"/>
    <n v="0.08"/>
    <n v="3"/>
    <x v="0"/>
    <s v="Q3 2018"/>
    <x v="2"/>
  </r>
  <r>
    <x v="8"/>
    <x v="3"/>
    <n v="0.12"/>
    <n v="4"/>
    <x v="0"/>
    <s v="Q4 2018"/>
    <x v="3"/>
  </r>
  <r>
    <x v="8"/>
    <x v="4"/>
    <n v="0.21"/>
    <n v="1"/>
    <x v="1"/>
    <s v="Q1 2019"/>
    <x v="0"/>
  </r>
  <r>
    <x v="8"/>
    <x v="5"/>
    <n v="0.1"/>
    <n v="2"/>
    <x v="1"/>
    <s v="Q2 2019"/>
    <x v="1"/>
  </r>
  <r>
    <x v="8"/>
    <x v="6"/>
    <n v="7.0000000000000007E-2"/>
    <n v="3"/>
    <x v="1"/>
    <s v="Q3 2019"/>
    <x v="2"/>
  </r>
  <r>
    <x v="8"/>
    <x v="7"/>
    <n v="-0.34"/>
    <n v="4"/>
    <x v="1"/>
    <s v="Q4 2019"/>
    <x v="3"/>
  </r>
  <r>
    <x v="8"/>
    <x v="8"/>
    <n v="0.02"/>
    <n v="1"/>
    <x v="2"/>
    <s v="Q1 2020"/>
    <x v="0"/>
  </r>
  <r>
    <x v="8"/>
    <x v="9"/>
    <n v="0.13"/>
    <n v="2"/>
    <x v="2"/>
    <s v="Q2 2020"/>
    <x v="1"/>
  </r>
  <r>
    <x v="8"/>
    <x v="10"/>
    <n v="0.18"/>
    <n v="3"/>
    <x v="2"/>
    <s v="Q3 2020"/>
    <x v="2"/>
  </r>
  <r>
    <x v="8"/>
    <x v="11"/>
    <n v="0.18"/>
    <n v="4"/>
    <x v="2"/>
    <s v="Q4 2020"/>
    <x v="3"/>
  </r>
  <r>
    <x v="8"/>
    <x v="12"/>
    <n v="0.19"/>
    <n v="1"/>
    <x v="3"/>
    <s v="Q1 2021"/>
    <x v="0"/>
  </r>
  <r>
    <x v="8"/>
    <x v="13"/>
    <n v="0.21"/>
    <n v="2"/>
    <x v="3"/>
    <s v="Q2 2021"/>
    <x v="1"/>
  </r>
  <r>
    <x v="8"/>
    <x v="14"/>
    <n v="0.19"/>
    <n v="3"/>
    <x v="3"/>
    <s v="Q3 2021"/>
    <x v="2"/>
  </r>
  <r>
    <x v="8"/>
    <x v="15"/>
    <n v="0.27"/>
    <n v="4"/>
    <x v="3"/>
    <s v="Q4 2021"/>
    <x v="3"/>
  </r>
  <r>
    <x v="9"/>
    <x v="0"/>
    <n v="99895075"/>
    <n v="1"/>
    <x v="0"/>
    <s v="Q1 2018"/>
    <x v="0"/>
  </r>
  <r>
    <x v="9"/>
    <x v="1"/>
    <n v="99939642"/>
    <n v="2"/>
    <x v="0"/>
    <s v="Q2 2018"/>
    <x v="1"/>
  </r>
  <r>
    <x v="9"/>
    <x v="2"/>
    <n v="99958244"/>
    <n v="3"/>
    <x v="0"/>
    <s v="Q3 2018"/>
    <x v="2"/>
  </r>
  <r>
    <x v="9"/>
    <x v="3"/>
    <n v="99957049"/>
    <n v="4"/>
    <x v="0"/>
    <s v="Q4 2018"/>
    <x v="3"/>
  </r>
  <r>
    <x v="9"/>
    <x v="4"/>
    <n v="100085141"/>
    <n v="1"/>
    <x v="1"/>
    <s v="Q1 2019"/>
    <x v="0"/>
  </r>
  <r>
    <x v="9"/>
    <x v="5"/>
    <n v="105072322"/>
    <n v="2"/>
    <x v="1"/>
    <s v="Q2 2019"/>
    <x v="1"/>
  </r>
  <r>
    <x v="9"/>
    <x v="6"/>
    <n v="115196195"/>
    <n v="3"/>
    <x v="1"/>
    <s v="Q3 2019"/>
    <x v="2"/>
  </r>
  <r>
    <x v="9"/>
    <x v="7"/>
    <n v="110540264"/>
    <n v="4"/>
    <x v="1"/>
    <s v="Q4 2019"/>
    <x v="3"/>
  </r>
  <r>
    <x v="9"/>
    <x v="8"/>
    <n v="123123656"/>
    <n v="1"/>
    <x v="2"/>
    <s v="Q1 2020"/>
    <x v="0"/>
  </r>
  <r>
    <x v="9"/>
    <x v="9"/>
    <n v="123638723"/>
    <n v="2"/>
    <x v="2"/>
    <s v="Q2 2020"/>
    <x v="1"/>
  </r>
  <r>
    <x v="9"/>
    <x v="10"/>
    <n v="124905538"/>
    <n v="3"/>
    <x v="2"/>
    <s v="Q3 2020"/>
    <x v="2"/>
  </r>
  <r>
    <x v="9"/>
    <x v="11"/>
    <n v="124927535"/>
    <n v="4"/>
    <x v="2"/>
    <s v="Q4 2020"/>
    <x v="3"/>
  </r>
  <r>
    <x v="9"/>
    <x v="12"/>
    <n v="130839313"/>
    <n v="1"/>
    <x v="3"/>
    <s v="Q1 2021"/>
    <x v="0"/>
  </r>
  <r>
    <x v="9"/>
    <x v="13"/>
    <n v="131354059"/>
    <n v="2"/>
    <x v="3"/>
    <s v="Q2 2021"/>
    <x v="1"/>
  </r>
  <r>
    <x v="9"/>
    <x v="14"/>
    <n v="129846551"/>
    <n v="3"/>
    <x v="3"/>
    <s v="Q3 2021"/>
    <x v="2"/>
  </r>
  <r>
    <x v="9"/>
    <x v="15"/>
    <n v="131571733"/>
    <n v="4"/>
    <x v="3"/>
    <s v="Q4 2021"/>
    <x v="3"/>
  </r>
  <r>
    <x v="10"/>
    <x v="0"/>
    <n v="105041015"/>
    <n v="1"/>
    <x v="0"/>
    <s v="Q1 2018"/>
    <x v="0"/>
  </r>
  <r>
    <x v="10"/>
    <x v="1"/>
    <n v="104773094"/>
    <n v="2"/>
    <x v="0"/>
    <s v="Q2 2018"/>
    <x v="1"/>
  </r>
  <r>
    <x v="10"/>
    <x v="2"/>
    <n v="102963080"/>
    <n v="3"/>
    <x v="0"/>
    <s v="Q3 2018"/>
    <x v="2"/>
  </r>
  <r>
    <x v="10"/>
    <x v="3"/>
    <n v="103098394"/>
    <n v="4"/>
    <x v="0"/>
    <s v="Q4 2018"/>
    <x v="3"/>
  </r>
  <r>
    <x v="10"/>
    <x v="4"/>
    <n v="100777609"/>
    <n v="1"/>
    <x v="1"/>
    <s v="Q1 2019"/>
    <x v="0"/>
  </r>
  <r>
    <x v="10"/>
    <x v="5"/>
    <n v="109509195"/>
    <n v="2"/>
    <x v="1"/>
    <s v="Q2 2019"/>
    <x v="1"/>
  </r>
  <r>
    <x v="10"/>
    <x v="6"/>
    <n v="121122895"/>
    <n v="3"/>
    <x v="1"/>
    <s v="Q3 2019"/>
    <x v="2"/>
  </r>
  <r>
    <x v="10"/>
    <x v="7"/>
    <n v="111005689"/>
    <n v="4"/>
    <x v="1"/>
    <s v="Q4 2019"/>
    <x v="3"/>
  </r>
  <r>
    <x v="10"/>
    <x v="8"/>
    <n v="126075126"/>
    <n v="1"/>
    <x v="2"/>
    <s v="Q1 2020"/>
    <x v="0"/>
  </r>
  <r>
    <x v="10"/>
    <x v="9"/>
    <n v="124576409"/>
    <n v="2"/>
    <x v="2"/>
    <s v="Q2 2020"/>
    <x v="1"/>
  </r>
  <r>
    <x v="10"/>
    <x v="10"/>
    <n v="127586881"/>
    <n v="3"/>
    <x v="2"/>
    <s v="Q3 2020"/>
    <x v="2"/>
  </r>
  <r>
    <x v="10"/>
    <x v="11"/>
    <n v="127723488"/>
    <n v="4"/>
    <x v="2"/>
    <s v="Q4 2020"/>
    <x v="3"/>
  </r>
  <r>
    <x v="10"/>
    <x v="12"/>
    <n v="137186889"/>
    <n v="1"/>
    <x v="3"/>
    <s v="Q1 2021"/>
    <x v="0"/>
  </r>
  <r>
    <x v="10"/>
    <x v="13"/>
    <n v="138925489"/>
    <n v="2"/>
    <x v="3"/>
    <s v="Q2 2021"/>
    <x v="1"/>
  </r>
  <r>
    <x v="10"/>
    <x v="14"/>
    <n v="138058866"/>
    <n v="3"/>
    <x v="3"/>
    <s v="Q3 2021"/>
    <x v="2"/>
  </r>
  <r>
    <x v="10"/>
    <x v="15"/>
    <n v="138198176"/>
    <n v="4"/>
    <x v="3"/>
    <s v="Q4 202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7BC67-8214-4DAC-81A4-A51889DDD9ED}" name="net_revenu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6">
  <location ref="A75:B96" firstHeaderRow="1" firstDataRow="1" firstDataCol="1" rowPageCount="1" colPageCount="1"/>
  <pivotFields count="7">
    <pivotField axis="axisPage" multipleItemSelectionAllowed="1" showAll="0">
      <items count="12">
        <item h="1" x="1"/>
        <item h="1" x="2"/>
        <item h="1" x="5"/>
        <item x="0"/>
        <item h="1" x="4"/>
        <item h="1" x="3"/>
        <item h="1" x="6"/>
        <item h="1" x="7"/>
        <item h="1" x="8"/>
        <item h="1" x="9"/>
        <item h="1" x="10"/>
        <item t="default"/>
      </items>
    </pivotField>
    <pivotField showAll="0">
      <items count="17">
        <item x="0"/>
        <item x="1"/>
        <item x="2"/>
        <item x="3"/>
        <item x="4"/>
        <item x="5"/>
        <item x="6"/>
        <item x="7"/>
        <item x="8"/>
        <item x="9"/>
        <item x="10"/>
        <item x="11"/>
        <item x="12"/>
        <item x="13"/>
        <item x="14"/>
        <item x="15"/>
        <item t="default"/>
      </items>
    </pivotField>
    <pivotField dataField="1" showAll="0"/>
    <pivotField multipleItemSelectionAllowed="1" showAll="0"/>
    <pivotField axis="axisRow" showAll="0">
      <items count="5">
        <item x="0"/>
        <item x="1"/>
        <item x="2"/>
        <item x="3"/>
        <item t="default"/>
      </items>
    </pivotField>
    <pivotField showAll="0"/>
    <pivotField axis="axisRow" showAll="0">
      <items count="5">
        <item x="0"/>
        <item x="1"/>
        <item x="2"/>
        <item x="3"/>
        <item t="default"/>
      </items>
    </pivotField>
  </pivotFields>
  <rowFields count="2">
    <field x="4"/>
    <field x="6"/>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Value" fld="2" baseField="0" baseItem="0"/>
  </dataFields>
  <chartFormats count="2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0"/>
          </reference>
          <reference field="4" count="1" selected="0">
            <x v="0"/>
          </reference>
        </references>
      </pivotArea>
    </chartFormat>
    <chartFormat chart="21" format="12" series="1">
      <pivotArea type="data" outline="0" fieldPosition="0">
        <references count="2">
          <reference field="4294967294" count="1" selected="0">
            <x v="0"/>
          </reference>
          <reference field="4" count="1" selected="0">
            <x v="0"/>
          </reference>
        </references>
      </pivotArea>
    </chartFormat>
    <chartFormat chart="21" format="13" series="1">
      <pivotArea type="data" outline="0" fieldPosition="0">
        <references count="2">
          <reference field="4294967294" count="1" selected="0">
            <x v="0"/>
          </reference>
          <reference field="4" count="1" selected="0">
            <x v="1"/>
          </reference>
        </references>
      </pivotArea>
    </chartFormat>
    <chartFormat chart="21" format="14" series="1">
      <pivotArea type="data" outline="0" fieldPosition="0">
        <references count="2">
          <reference field="4294967294" count="1" selected="0">
            <x v="0"/>
          </reference>
          <reference field="4" count="1" selected="0">
            <x v="2"/>
          </reference>
        </references>
      </pivotArea>
    </chartFormat>
    <chartFormat chart="21" format="15" series="1">
      <pivotArea type="data" outline="0" fieldPosition="0">
        <references count="2">
          <reference field="4294967294" count="1" selected="0">
            <x v="0"/>
          </reference>
          <reference field="4" count="1" selected="0">
            <x v="3"/>
          </reference>
        </references>
      </pivotArea>
    </chartFormat>
    <chartFormat chart="21" format="16"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43CCAA-8DC3-4409-8607-C4CB00AA39CD}" name="cogs"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21:B42" firstHeaderRow="1" firstDataRow="1" firstDataCol="1" rowPageCount="1" colPageCount="1"/>
  <pivotFields count="7">
    <pivotField axis="axisPage" multipleItemSelectionAllowed="1" showAll="0">
      <items count="12">
        <item x="1"/>
        <item h="1" x="2"/>
        <item h="1" x="5"/>
        <item h="1" x="0"/>
        <item h="1" x="4"/>
        <item h="1" x="3"/>
        <item h="1" x="6"/>
        <item h="1" x="7"/>
        <item h="1" x="8"/>
        <item h="1" x="9"/>
        <item h="1" x="10"/>
        <item t="default"/>
      </items>
    </pivotField>
    <pivotField showAll="0">
      <items count="17">
        <item x="0"/>
        <item x="1"/>
        <item x="2"/>
        <item x="3"/>
        <item x="4"/>
        <item x="5"/>
        <item x="6"/>
        <item x="7"/>
        <item x="8"/>
        <item x="9"/>
        <item x="10"/>
        <item x="11"/>
        <item x="12"/>
        <item x="13"/>
        <item x="14"/>
        <item x="15"/>
        <item t="default"/>
      </items>
    </pivotField>
    <pivotField dataField="1" showAll="0"/>
    <pivotField multipleItemSelectionAllowed="1" showAll="0"/>
    <pivotField axis="axisRow" showAll="0">
      <items count="5">
        <item x="0"/>
        <item x="1"/>
        <item x="2"/>
        <item x="3"/>
        <item t="default"/>
      </items>
    </pivotField>
    <pivotField showAll="0"/>
    <pivotField axis="axisRow" showAll="0">
      <items count="5">
        <item x="0"/>
        <item x="1"/>
        <item x="2"/>
        <item x="3"/>
        <item t="default"/>
      </items>
    </pivotField>
  </pivotFields>
  <rowFields count="2">
    <field x="4"/>
    <field x="6"/>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Value" fld="2" baseField="0" baseItem="0"/>
  </dataFields>
  <chartFormats count="1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1"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A6A699-6003-4E3E-821D-0DBB709EAE49}" name="gross_profit"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0">
  <location ref="A48:B69" firstHeaderRow="1" firstDataRow="1" firstDataCol="1" rowPageCount="1" colPageCount="1"/>
  <pivotFields count="7">
    <pivotField axis="axisPage" multipleItemSelectionAllowed="1" showAll="0">
      <items count="12">
        <item h="1" x="1"/>
        <item x="2"/>
        <item h="1" x="5"/>
        <item h="1" x="0"/>
        <item h="1" x="4"/>
        <item h="1" x="3"/>
        <item h="1" x="6"/>
        <item h="1" x="7"/>
        <item h="1" x="8"/>
        <item h="1" x="9"/>
        <item h="1" x="10"/>
        <item t="default"/>
      </items>
    </pivotField>
    <pivotField showAll="0">
      <items count="17">
        <item x="0"/>
        <item x="1"/>
        <item x="2"/>
        <item x="3"/>
        <item x="4"/>
        <item x="5"/>
        <item x="6"/>
        <item x="7"/>
        <item x="8"/>
        <item x="9"/>
        <item x="10"/>
        <item x="11"/>
        <item x="12"/>
        <item x="13"/>
        <item x="14"/>
        <item x="15"/>
        <item t="default"/>
      </items>
    </pivotField>
    <pivotField dataField="1" showAll="0"/>
    <pivotField multipleItemSelectionAllowed="1" showAll="0"/>
    <pivotField axis="axisRow" showAll="0">
      <items count="5">
        <item x="0"/>
        <item x="1"/>
        <item x="2"/>
        <item x="3"/>
        <item t="default"/>
      </items>
    </pivotField>
    <pivotField showAll="0"/>
    <pivotField axis="axisRow" showAll="0">
      <items count="5">
        <item x="0"/>
        <item x="1"/>
        <item x="2"/>
        <item x="3"/>
        <item t="default"/>
      </items>
    </pivotField>
  </pivotFields>
  <rowFields count="2">
    <field x="4"/>
    <field x="6"/>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Value" fld="2" baseField="0" baseItem="0"/>
  </dataFields>
  <chartFormats count="1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021D74-BC6C-4400-9234-B3395ACBD8CE}" name="net_revenue"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6">
  <location ref="A4:F10" firstHeaderRow="1" firstDataRow="2" firstDataCol="1" rowPageCount="1" colPageCount="1"/>
  <pivotFields count="7">
    <pivotField axis="axisPage" multipleItemSelectionAllowed="1" showAll="0">
      <items count="12">
        <item h="1" x="1"/>
        <item h="1" x="2"/>
        <item h="1" x="5"/>
        <item x="0"/>
        <item h="1" x="4"/>
        <item h="1" x="3"/>
        <item h="1" x="6"/>
        <item h="1" x="7"/>
        <item h="1" x="8"/>
        <item h="1" x="9"/>
        <item h="1" x="10"/>
        <item t="default"/>
      </items>
    </pivotField>
    <pivotField showAll="0">
      <items count="17">
        <item x="0"/>
        <item x="1"/>
        <item x="2"/>
        <item x="3"/>
        <item x="4"/>
        <item x="5"/>
        <item x="6"/>
        <item x="7"/>
        <item x="8"/>
        <item x="9"/>
        <item x="10"/>
        <item x="11"/>
        <item x="12"/>
        <item x="13"/>
        <item x="14"/>
        <item x="15"/>
        <item t="default"/>
      </items>
    </pivotField>
    <pivotField dataField="1" showAll="0"/>
    <pivotField multipleItemSelectionAllowed="1" showAll="0"/>
    <pivotField axis="axisCol" showAll="0">
      <items count="5">
        <item x="0"/>
        <item x="1"/>
        <item x="2"/>
        <item x="3"/>
        <item t="default"/>
      </items>
    </pivotField>
    <pivotField showAll="0"/>
    <pivotField axis="axisRow" showAll="0">
      <items count="5">
        <item x="0"/>
        <item x="1"/>
        <item x="2"/>
        <item x="3"/>
        <item t="default"/>
      </items>
    </pivotField>
  </pivotFields>
  <rowFields count="1">
    <field x="6"/>
  </rowFields>
  <rowItems count="5">
    <i>
      <x/>
    </i>
    <i>
      <x v="1"/>
    </i>
    <i>
      <x v="2"/>
    </i>
    <i>
      <x v="3"/>
    </i>
    <i t="grand">
      <x/>
    </i>
  </rowItems>
  <colFields count="1">
    <field x="4"/>
  </colFields>
  <colItems count="5">
    <i>
      <x/>
    </i>
    <i>
      <x v="1"/>
    </i>
    <i>
      <x v="2"/>
    </i>
    <i>
      <x v="3"/>
    </i>
    <i t="grand">
      <x/>
    </i>
  </colItems>
  <pageFields count="1">
    <pageField fld="0" hier="-1"/>
  </pageFields>
  <dataFields count="1">
    <dataField name="Sum of Value" fld="2" baseField="0" baseItem="0"/>
  </dataFields>
  <chartFormats count="2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0"/>
          </reference>
          <reference field="4" count="1" selected="0">
            <x v="0"/>
          </reference>
        </references>
      </pivotArea>
    </chartFormat>
    <chartFormat chart="21" format="12" series="1">
      <pivotArea type="data" outline="0" fieldPosition="0">
        <references count="2">
          <reference field="4294967294" count="1" selected="0">
            <x v="0"/>
          </reference>
          <reference field="4" count="1" selected="0">
            <x v="0"/>
          </reference>
        </references>
      </pivotArea>
    </chartFormat>
    <chartFormat chart="21" format="13" series="1">
      <pivotArea type="data" outline="0" fieldPosition="0">
        <references count="2">
          <reference field="4294967294" count="1" selected="0">
            <x v="0"/>
          </reference>
          <reference field="4" count="1" selected="0">
            <x v="1"/>
          </reference>
        </references>
      </pivotArea>
    </chartFormat>
    <chartFormat chart="21" format="14" series="1">
      <pivotArea type="data" outline="0" fieldPosition="0">
        <references count="2">
          <reference field="4294967294" count="1" selected="0">
            <x v="0"/>
          </reference>
          <reference field="4" count="1" selected="0">
            <x v="2"/>
          </reference>
        </references>
      </pivotArea>
    </chartFormat>
    <chartFormat chart="21" format="15" series="1">
      <pivotArea type="data" outline="0" fieldPosition="0">
        <references count="2">
          <reference field="4294967294" count="1" selected="0">
            <x v="0"/>
          </reference>
          <reference field="4" count="1" selected="0">
            <x v="3"/>
          </reference>
        </references>
      </pivotArea>
    </chartFormat>
    <chartFormat chart="21" format="16" series="1">
      <pivotArea type="data" outline="0" fieldPosition="0">
        <references count="1">
          <reference field="4294967294" count="1" selected="0">
            <x v="0"/>
          </reference>
        </references>
      </pivotArea>
    </chartFormat>
    <chartFormat chart="23" format="0" series="1">
      <pivotArea type="data" outline="0" fieldPosition="0">
        <references count="2">
          <reference field="4294967294" count="1" selected="0">
            <x v="0"/>
          </reference>
          <reference field="4" count="1" selected="0">
            <x v="0"/>
          </reference>
        </references>
      </pivotArea>
    </chartFormat>
    <chartFormat chart="23" format="1" series="1">
      <pivotArea type="data" outline="0" fieldPosition="0">
        <references count="2">
          <reference field="4294967294" count="1" selected="0">
            <x v="0"/>
          </reference>
          <reference field="4" count="1" selected="0">
            <x v="1"/>
          </reference>
        </references>
      </pivotArea>
    </chartFormat>
    <chartFormat chart="23" format="2" series="1">
      <pivotArea type="data" outline="0" fieldPosition="0">
        <references count="2">
          <reference field="4294967294" count="1" selected="0">
            <x v="0"/>
          </reference>
          <reference field="4" count="1" selected="0">
            <x v="2"/>
          </reference>
        </references>
      </pivotArea>
    </chartFormat>
    <chartFormat chart="23" format="3" series="1">
      <pivotArea type="data" outline="0" fieldPosition="0">
        <references count="2">
          <reference field="4294967294" count="1" selected="0">
            <x v="0"/>
          </reference>
          <reference field="4" count="1" selected="0">
            <x v="3"/>
          </reference>
        </references>
      </pivotArea>
    </chartFormat>
    <chartFormat chart="25" format="8" series="1">
      <pivotArea type="data" outline="0" fieldPosition="0">
        <references count="2">
          <reference field="4294967294" count="1" selected="0">
            <x v="0"/>
          </reference>
          <reference field="4" count="1" selected="0">
            <x v="0"/>
          </reference>
        </references>
      </pivotArea>
    </chartFormat>
    <chartFormat chart="25" format="9" series="1">
      <pivotArea type="data" outline="0" fieldPosition="0">
        <references count="2">
          <reference field="4294967294" count="1" selected="0">
            <x v="0"/>
          </reference>
          <reference field="4" count="1" selected="0">
            <x v="1"/>
          </reference>
        </references>
      </pivotArea>
    </chartFormat>
    <chartFormat chart="25" format="10" series="1">
      <pivotArea type="data" outline="0" fieldPosition="0">
        <references count="2">
          <reference field="4294967294" count="1" selected="0">
            <x v="0"/>
          </reference>
          <reference field="4" count="1" selected="0">
            <x v="2"/>
          </reference>
        </references>
      </pivotArea>
    </chartFormat>
    <chartFormat chart="25"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87494F-D8CF-4E37-A61D-0C7FB6379052}"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129:D151" firstHeaderRow="1" firstDataRow="2" firstDataCol="1"/>
  <pivotFields count="7">
    <pivotField axis="axisCol" multipleItemSelectionAllowed="1" showAll="0" sortType="descending">
      <items count="12">
        <item h="1" x="3"/>
        <item h="1" x="4"/>
        <item h="1" x="0"/>
        <item h="1" x="5"/>
        <item h="1" x="2"/>
        <item h="1" x="6"/>
        <item h="1" x="8"/>
        <item x="10"/>
        <item h="1" x="1"/>
        <item h="1" x="7"/>
        <item x="9"/>
        <item t="default"/>
      </items>
    </pivotField>
    <pivotField showAll="0">
      <items count="17">
        <item x="0"/>
        <item x="1"/>
        <item x="2"/>
        <item x="3"/>
        <item x="4"/>
        <item x="5"/>
        <item x="6"/>
        <item x="7"/>
        <item x="8"/>
        <item x="9"/>
        <item x="10"/>
        <item x="11"/>
        <item x="12"/>
        <item x="13"/>
        <item x="14"/>
        <item x="15"/>
        <item t="default"/>
      </items>
    </pivotField>
    <pivotField dataField="1" showAll="0"/>
    <pivotField multipleItemSelectionAllowed="1" showAll="0"/>
    <pivotField axis="axisRow" showAll="0">
      <items count="5">
        <item x="0"/>
        <item x="1"/>
        <item x="2"/>
        <item x="3"/>
        <item t="default"/>
      </items>
    </pivotField>
    <pivotField showAll="0"/>
    <pivotField axis="axisRow" showAll="0">
      <items count="5">
        <item x="0"/>
        <item x="1"/>
        <item x="2"/>
        <item x="3"/>
        <item t="default"/>
      </items>
    </pivotField>
  </pivotFields>
  <rowFields count="2">
    <field x="4"/>
    <field x="6"/>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0"/>
  </colFields>
  <colItems count="3">
    <i>
      <x v="7"/>
    </i>
    <i>
      <x v="10"/>
    </i>
    <i t="grand">
      <x/>
    </i>
  </colItems>
  <dataFields count="1">
    <dataField name="Sum of Value" fld="2" baseField="0" baseItem="0" numFmtId="4"/>
  </dataFields>
  <chartFormats count="3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0"/>
          </reference>
          <reference field="4" count="1" selected="0">
            <x v="0"/>
          </reference>
        </references>
      </pivotArea>
    </chartFormat>
    <chartFormat chart="21" format="12" series="1">
      <pivotArea type="data" outline="0" fieldPosition="0">
        <references count="2">
          <reference field="4294967294" count="1" selected="0">
            <x v="0"/>
          </reference>
          <reference field="4" count="1" selected="0">
            <x v="0"/>
          </reference>
        </references>
      </pivotArea>
    </chartFormat>
    <chartFormat chart="21" format="13" series="1">
      <pivotArea type="data" outline="0" fieldPosition="0">
        <references count="2">
          <reference field="4294967294" count="1" selected="0">
            <x v="0"/>
          </reference>
          <reference field="4" count="1" selected="0">
            <x v="1"/>
          </reference>
        </references>
      </pivotArea>
    </chartFormat>
    <chartFormat chart="21" format="14" series="1">
      <pivotArea type="data" outline="0" fieldPosition="0">
        <references count="2">
          <reference field="4294967294" count="1" selected="0">
            <x v="0"/>
          </reference>
          <reference field="4" count="1" selected="0">
            <x v="2"/>
          </reference>
        </references>
      </pivotArea>
    </chartFormat>
    <chartFormat chart="21" format="15" series="1">
      <pivotArea type="data" outline="0" fieldPosition="0">
        <references count="2">
          <reference field="4294967294" count="1" selected="0">
            <x v="0"/>
          </reference>
          <reference field="4" count="1" selected="0">
            <x v="3"/>
          </reference>
        </references>
      </pivotArea>
    </chartFormat>
    <chartFormat chart="21" format="16"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2">
          <reference field="4294967294" count="1" selected="0">
            <x v="0"/>
          </reference>
          <reference field="0" count="1" selected="0">
            <x v="6"/>
          </reference>
        </references>
      </pivotArea>
    </chartFormat>
    <chartFormat chart="26" format="2" series="1">
      <pivotArea type="data" outline="0" fieldPosition="0">
        <references count="3">
          <reference field="4294967294" count="1" selected="0">
            <x v="0"/>
          </reference>
          <reference field="0" count="1" selected="0">
            <x v="9"/>
          </reference>
          <reference field="6" count="1" selected="0">
            <x v="1"/>
          </reference>
        </references>
      </pivotArea>
    </chartFormat>
    <chartFormat chart="26" format="3" series="1">
      <pivotArea type="data" outline="0" fieldPosition="0">
        <references count="3">
          <reference field="4294967294" count="1" selected="0">
            <x v="0"/>
          </reference>
          <reference field="0" count="1" selected="0">
            <x v="6"/>
          </reference>
          <reference field="6" count="1" selected="0">
            <x v="1"/>
          </reference>
        </references>
      </pivotArea>
    </chartFormat>
    <chartFormat chart="26" format="4" series="1">
      <pivotArea type="data" outline="0" fieldPosition="0">
        <references count="3">
          <reference field="4294967294" count="1" selected="0">
            <x v="0"/>
          </reference>
          <reference field="0" count="1" selected="0">
            <x v="9"/>
          </reference>
          <reference field="6" count="1" selected="0">
            <x v="2"/>
          </reference>
        </references>
      </pivotArea>
    </chartFormat>
    <chartFormat chart="26" format="5" series="1">
      <pivotArea type="data" outline="0" fieldPosition="0">
        <references count="3">
          <reference field="4294967294" count="1" selected="0">
            <x v="0"/>
          </reference>
          <reference field="0" count="1" selected="0">
            <x v="6"/>
          </reference>
          <reference field="6" count="1" selected="0">
            <x v="2"/>
          </reference>
        </references>
      </pivotArea>
    </chartFormat>
    <chartFormat chart="26" format="6" series="1">
      <pivotArea type="data" outline="0" fieldPosition="0">
        <references count="3">
          <reference field="4294967294" count="1" selected="0">
            <x v="0"/>
          </reference>
          <reference field="0" count="1" selected="0">
            <x v="9"/>
          </reference>
          <reference field="6" count="1" selected="0">
            <x v="3"/>
          </reference>
        </references>
      </pivotArea>
    </chartFormat>
    <chartFormat chart="26" format="7" series="1">
      <pivotArea type="data" outline="0" fieldPosition="0">
        <references count="3">
          <reference field="4294967294" count="1" selected="0">
            <x v="0"/>
          </reference>
          <reference field="0" count="1" selected="0">
            <x v="6"/>
          </reference>
          <reference field="6" count="1" selected="0">
            <x v="3"/>
          </reference>
        </references>
      </pivotArea>
    </chartFormat>
    <chartFormat chart="28" format="10" series="1">
      <pivotArea type="data" outline="0" fieldPosition="0">
        <references count="2">
          <reference field="4294967294" count="1" selected="0">
            <x v="0"/>
          </reference>
          <reference field="0" count="1" selected="0">
            <x v="9"/>
          </reference>
        </references>
      </pivotArea>
    </chartFormat>
    <chartFormat chart="28" format="11" series="1">
      <pivotArea type="data" outline="0" fieldPosition="0">
        <references count="2">
          <reference field="4294967294" count="1" selected="0">
            <x v="0"/>
          </reference>
          <reference field="0" count="1" selected="0">
            <x v="6"/>
          </reference>
        </references>
      </pivotArea>
    </chartFormat>
    <chartFormat chart="29" format="0" series="1">
      <pivotArea type="data" outline="0" fieldPosition="0">
        <references count="2">
          <reference field="4294967294" count="1" selected="0">
            <x v="0"/>
          </reference>
          <reference field="0" count="1" selected="0">
            <x v="10"/>
          </reference>
        </references>
      </pivotArea>
    </chartFormat>
    <chartFormat chart="29" format="1" series="1">
      <pivotArea type="data" outline="0" fieldPosition="0">
        <references count="2">
          <reference field="4294967294" count="1" selected="0">
            <x v="0"/>
          </reference>
          <reference field="0" count="1" selected="0">
            <x v="7"/>
          </reference>
        </references>
      </pivotArea>
    </chartFormat>
    <chartFormat chart="31" format="4" series="1">
      <pivotArea type="data" outline="0" fieldPosition="0">
        <references count="2">
          <reference field="4294967294" count="1" selected="0">
            <x v="0"/>
          </reference>
          <reference field="0" count="1" selected="0">
            <x v="7"/>
          </reference>
        </references>
      </pivotArea>
    </chartFormat>
    <chartFormat chart="31" format="5" series="1">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EE0F66-7EDB-4240-8ADF-966C527AC09D}" name="netincome"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159:B180" firstHeaderRow="1" firstDataRow="1" firstDataCol="1" rowPageCount="1" colPageCount="1"/>
  <pivotFields count="7">
    <pivotField axis="axisPage" multipleItemSelectionAllowed="1" showAll="0">
      <items count="12">
        <item h="1" x="1"/>
        <item h="1" x="2"/>
        <item x="5"/>
        <item h="1" x="0"/>
        <item h="1" x="4"/>
        <item h="1" x="3"/>
        <item h="1" x="6"/>
        <item h="1" x="7"/>
        <item h="1" x="8"/>
        <item h="1" x="9"/>
        <item h="1" x="10"/>
        <item t="default"/>
      </items>
    </pivotField>
    <pivotField showAll="0">
      <items count="17">
        <item x="0"/>
        <item x="1"/>
        <item x="2"/>
        <item x="3"/>
        <item x="4"/>
        <item x="5"/>
        <item x="6"/>
        <item x="7"/>
        <item x="8"/>
        <item x="9"/>
        <item x="10"/>
        <item x="11"/>
        <item x="12"/>
        <item x="13"/>
        <item x="14"/>
        <item x="15"/>
        <item t="default"/>
      </items>
    </pivotField>
    <pivotField dataField="1" showAll="0"/>
    <pivotField multipleItemSelectionAllowed="1" showAll="0"/>
    <pivotField axis="axisRow" showAll="0">
      <items count="5">
        <item x="0"/>
        <item x="1"/>
        <item x="2"/>
        <item x="3"/>
        <item t="default"/>
      </items>
    </pivotField>
    <pivotField showAll="0"/>
    <pivotField axis="axisRow" showAll="0">
      <items count="5">
        <item x="0"/>
        <item x="1"/>
        <item x="2"/>
        <item x="3"/>
        <item t="default"/>
      </items>
    </pivotField>
  </pivotFields>
  <rowFields count="2">
    <field x="4"/>
    <field x="6"/>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Value" fld="2" baseField="0" baseItem="0" numFmtId="4"/>
  </dataFields>
  <chartFormats count="3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0"/>
          </reference>
          <reference field="4" count="1" selected="0">
            <x v="0"/>
          </reference>
        </references>
      </pivotArea>
    </chartFormat>
    <chartFormat chart="21" format="12" series="1">
      <pivotArea type="data" outline="0" fieldPosition="0">
        <references count="2">
          <reference field="4294967294" count="1" selected="0">
            <x v="0"/>
          </reference>
          <reference field="4" count="1" selected="0">
            <x v="0"/>
          </reference>
        </references>
      </pivotArea>
    </chartFormat>
    <chartFormat chart="21" format="13" series="1">
      <pivotArea type="data" outline="0" fieldPosition="0">
        <references count="2">
          <reference field="4294967294" count="1" selected="0">
            <x v="0"/>
          </reference>
          <reference field="4" count="1" selected="0">
            <x v="1"/>
          </reference>
        </references>
      </pivotArea>
    </chartFormat>
    <chartFormat chart="21" format="14" series="1">
      <pivotArea type="data" outline="0" fieldPosition="0">
        <references count="2">
          <reference field="4294967294" count="1" selected="0">
            <x v="0"/>
          </reference>
          <reference field="4" count="1" selected="0">
            <x v="2"/>
          </reference>
        </references>
      </pivotArea>
    </chartFormat>
    <chartFormat chart="21" format="15" series="1">
      <pivotArea type="data" outline="0" fieldPosition="0">
        <references count="2">
          <reference field="4294967294" count="1" selected="0">
            <x v="0"/>
          </reference>
          <reference field="4" count="1" selected="0">
            <x v="3"/>
          </reference>
        </references>
      </pivotArea>
    </chartFormat>
    <chartFormat chart="21" format="16"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2">
          <reference field="4294967294" count="1" selected="0">
            <x v="0"/>
          </reference>
          <reference field="0" count="1" selected="0">
            <x v="8"/>
          </reference>
        </references>
      </pivotArea>
    </chartFormat>
    <chartFormat chart="26" format="2" series="1">
      <pivotArea type="data" outline="0" fieldPosition="0">
        <references count="3">
          <reference field="4294967294" count="1" selected="0">
            <x v="0"/>
          </reference>
          <reference field="0" count="1" selected="0">
            <x v="7"/>
          </reference>
          <reference field="6" count="1" selected="0">
            <x v="1"/>
          </reference>
        </references>
      </pivotArea>
    </chartFormat>
    <chartFormat chart="26" format="3" series="1">
      <pivotArea type="data" outline="0" fieldPosition="0">
        <references count="3">
          <reference field="4294967294" count="1" selected="0">
            <x v="0"/>
          </reference>
          <reference field="0" count="1" selected="0">
            <x v="8"/>
          </reference>
          <reference field="6" count="1" selected="0">
            <x v="1"/>
          </reference>
        </references>
      </pivotArea>
    </chartFormat>
    <chartFormat chart="26" format="4" series="1">
      <pivotArea type="data" outline="0" fieldPosition="0">
        <references count="3">
          <reference field="4294967294" count="1" selected="0">
            <x v="0"/>
          </reference>
          <reference field="0" count="1" selected="0">
            <x v="7"/>
          </reference>
          <reference field="6" count="1" selected="0">
            <x v="2"/>
          </reference>
        </references>
      </pivotArea>
    </chartFormat>
    <chartFormat chart="26" format="5" series="1">
      <pivotArea type="data" outline="0" fieldPosition="0">
        <references count="3">
          <reference field="4294967294" count="1" selected="0">
            <x v="0"/>
          </reference>
          <reference field="0" count="1" selected="0">
            <x v="8"/>
          </reference>
          <reference field="6" count="1" selected="0">
            <x v="2"/>
          </reference>
        </references>
      </pivotArea>
    </chartFormat>
    <chartFormat chart="26" format="6" series="1">
      <pivotArea type="data" outline="0" fieldPosition="0">
        <references count="3">
          <reference field="4294967294" count="1" selected="0">
            <x v="0"/>
          </reference>
          <reference field="0" count="1" selected="0">
            <x v="7"/>
          </reference>
          <reference field="6" count="1" selected="0">
            <x v="3"/>
          </reference>
        </references>
      </pivotArea>
    </chartFormat>
    <chartFormat chart="26" format="7" series="1">
      <pivotArea type="data" outline="0" fieldPosition="0">
        <references count="3">
          <reference field="4294967294" count="1" selected="0">
            <x v="0"/>
          </reference>
          <reference field="0" count="1" selected="0">
            <x v="8"/>
          </reference>
          <reference field="6" count="1" selected="0">
            <x v="3"/>
          </reference>
        </references>
      </pivotArea>
    </chartFormat>
    <chartFormat chart="28" format="10" series="1">
      <pivotArea type="data" outline="0" fieldPosition="0">
        <references count="2">
          <reference field="4294967294" count="1" selected="0">
            <x v="0"/>
          </reference>
          <reference field="0" count="1" selected="0">
            <x v="7"/>
          </reference>
        </references>
      </pivotArea>
    </chartFormat>
    <chartFormat chart="28" format="11" series="1">
      <pivotArea type="data" outline="0" fieldPosition="0">
        <references count="2">
          <reference field="4294967294" count="1" selected="0">
            <x v="0"/>
          </reference>
          <reference field="0" count="1" selected="0">
            <x v="8"/>
          </reference>
        </references>
      </pivotArea>
    </chartFormat>
    <chartFormat chart="26" format="8" series="1">
      <pivotArea type="data" outline="0" fieldPosition="0">
        <references count="2">
          <reference field="4294967294" count="1" selected="0">
            <x v="0"/>
          </reference>
          <reference field="0" count="1" selected="0">
            <x v="7"/>
          </reference>
        </references>
      </pivotArea>
    </chartFormat>
    <chartFormat chart="2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01311A-307B-4068-BE8F-BD606FD89EE1}"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9">
  <location ref="A103:D125" firstHeaderRow="1" firstDataRow="2" firstDataCol="1"/>
  <pivotFields count="7">
    <pivotField axis="axisCol" multipleItemSelectionAllowed="1" showAll="0">
      <items count="12">
        <item h="1" x="1"/>
        <item h="1" x="2"/>
        <item h="1" x="5"/>
        <item h="1" x="0"/>
        <item h="1" x="4"/>
        <item h="1" x="3"/>
        <item h="1" x="6"/>
        <item x="7"/>
        <item x="8"/>
        <item h="1" x="9"/>
        <item h="1" x="10"/>
        <item t="default"/>
      </items>
    </pivotField>
    <pivotField showAll="0">
      <items count="17">
        <item x="0"/>
        <item x="1"/>
        <item x="2"/>
        <item x="3"/>
        <item x="4"/>
        <item x="5"/>
        <item x="6"/>
        <item x="7"/>
        <item x="8"/>
        <item x="9"/>
        <item x="10"/>
        <item x="11"/>
        <item x="12"/>
        <item x="13"/>
        <item x="14"/>
        <item x="15"/>
        <item t="default"/>
      </items>
    </pivotField>
    <pivotField dataField="1" showAll="0"/>
    <pivotField multipleItemSelectionAllowed="1" showAll="0"/>
    <pivotField axis="axisRow" showAll="0">
      <items count="5">
        <item x="0"/>
        <item x="1"/>
        <item x="2"/>
        <item x="3"/>
        <item t="default"/>
      </items>
    </pivotField>
    <pivotField showAll="0"/>
    <pivotField axis="axisRow" showAll="0">
      <items count="5">
        <item x="0"/>
        <item x="1"/>
        <item x="2"/>
        <item x="3"/>
        <item t="default"/>
      </items>
    </pivotField>
  </pivotFields>
  <rowFields count="2">
    <field x="4"/>
    <field x="6"/>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0"/>
  </colFields>
  <colItems count="3">
    <i>
      <x v="7"/>
    </i>
    <i>
      <x v="8"/>
    </i>
    <i t="grand">
      <x/>
    </i>
  </colItems>
  <dataFields count="1">
    <dataField name="Sum of Value" fld="2" baseField="0" baseItem="0" numFmtId="4"/>
  </dataFields>
  <chartFormats count="3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0"/>
          </reference>
          <reference field="4" count="1" selected="0">
            <x v="0"/>
          </reference>
        </references>
      </pivotArea>
    </chartFormat>
    <chartFormat chart="21" format="12" series="1">
      <pivotArea type="data" outline="0" fieldPosition="0">
        <references count="2">
          <reference field="4294967294" count="1" selected="0">
            <x v="0"/>
          </reference>
          <reference field="4" count="1" selected="0">
            <x v="0"/>
          </reference>
        </references>
      </pivotArea>
    </chartFormat>
    <chartFormat chart="21" format="13" series="1">
      <pivotArea type="data" outline="0" fieldPosition="0">
        <references count="2">
          <reference field="4294967294" count="1" selected="0">
            <x v="0"/>
          </reference>
          <reference field="4" count="1" selected="0">
            <x v="1"/>
          </reference>
        </references>
      </pivotArea>
    </chartFormat>
    <chartFormat chart="21" format="14" series="1">
      <pivotArea type="data" outline="0" fieldPosition="0">
        <references count="2">
          <reference field="4294967294" count="1" selected="0">
            <x v="0"/>
          </reference>
          <reference field="4" count="1" selected="0">
            <x v="2"/>
          </reference>
        </references>
      </pivotArea>
    </chartFormat>
    <chartFormat chart="21" format="15" series="1">
      <pivotArea type="data" outline="0" fieldPosition="0">
        <references count="2">
          <reference field="4294967294" count="1" selected="0">
            <x v="0"/>
          </reference>
          <reference field="4" count="1" selected="0">
            <x v="3"/>
          </reference>
        </references>
      </pivotArea>
    </chartFormat>
    <chartFormat chart="21" format="16"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2">
          <reference field="4294967294" count="1" selected="0">
            <x v="0"/>
          </reference>
          <reference field="0" count="1" selected="0">
            <x v="8"/>
          </reference>
        </references>
      </pivotArea>
    </chartFormat>
    <chartFormat chart="26" format="2" series="1">
      <pivotArea type="data" outline="0" fieldPosition="0">
        <references count="3">
          <reference field="4294967294" count="1" selected="0">
            <x v="0"/>
          </reference>
          <reference field="0" count="1" selected="0">
            <x v="7"/>
          </reference>
          <reference field="6" count="1" selected="0">
            <x v="1"/>
          </reference>
        </references>
      </pivotArea>
    </chartFormat>
    <chartFormat chart="26" format="3" series="1">
      <pivotArea type="data" outline="0" fieldPosition="0">
        <references count="3">
          <reference field="4294967294" count="1" selected="0">
            <x v="0"/>
          </reference>
          <reference field="0" count="1" selected="0">
            <x v="8"/>
          </reference>
          <reference field="6" count="1" selected="0">
            <x v="1"/>
          </reference>
        </references>
      </pivotArea>
    </chartFormat>
    <chartFormat chart="26" format="4" series="1">
      <pivotArea type="data" outline="0" fieldPosition="0">
        <references count="3">
          <reference field="4294967294" count="1" selected="0">
            <x v="0"/>
          </reference>
          <reference field="0" count="1" selected="0">
            <x v="7"/>
          </reference>
          <reference field="6" count="1" selected="0">
            <x v="2"/>
          </reference>
        </references>
      </pivotArea>
    </chartFormat>
    <chartFormat chart="26" format="5" series="1">
      <pivotArea type="data" outline="0" fieldPosition="0">
        <references count="3">
          <reference field="4294967294" count="1" selected="0">
            <x v="0"/>
          </reference>
          <reference field="0" count="1" selected="0">
            <x v="8"/>
          </reference>
          <reference field="6" count="1" selected="0">
            <x v="2"/>
          </reference>
        </references>
      </pivotArea>
    </chartFormat>
    <chartFormat chart="26" format="6" series="1">
      <pivotArea type="data" outline="0" fieldPosition="0">
        <references count="3">
          <reference field="4294967294" count="1" selected="0">
            <x v="0"/>
          </reference>
          <reference field="0" count="1" selected="0">
            <x v="7"/>
          </reference>
          <reference field="6" count="1" selected="0">
            <x v="3"/>
          </reference>
        </references>
      </pivotArea>
    </chartFormat>
    <chartFormat chart="26" format="7" series="1">
      <pivotArea type="data" outline="0" fieldPosition="0">
        <references count="3">
          <reference field="4294967294" count="1" selected="0">
            <x v="0"/>
          </reference>
          <reference field="0" count="1" selected="0">
            <x v="8"/>
          </reference>
          <reference field="6" count="1" selected="0">
            <x v="3"/>
          </reference>
        </references>
      </pivotArea>
    </chartFormat>
    <chartFormat chart="28" format="10" series="1">
      <pivotArea type="data" outline="0" fieldPosition="0">
        <references count="2">
          <reference field="4294967294" count="1" selected="0">
            <x v="0"/>
          </reference>
          <reference field="0" count="1" selected="0">
            <x v="7"/>
          </reference>
        </references>
      </pivotArea>
    </chartFormat>
    <chartFormat chart="28" format="11" series="1">
      <pivotArea type="data" outline="0" fieldPosition="0">
        <references count="2">
          <reference field="4294967294" count="1" selected="0">
            <x v="0"/>
          </reference>
          <reference field="0" count="1" selected="0">
            <x v="8"/>
          </reference>
        </references>
      </pivotArea>
    </chartFormat>
    <chartFormat chart="26" format="8"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E7D3DA0-CF9D-40F8-B43A-53229C0BBF2F}" autoFormatId="16" applyNumberFormats="0" applyBorderFormats="0" applyFontFormats="0" applyPatternFormats="0" applyAlignmentFormats="0" applyWidthHeightFormats="0">
  <queryTableRefresh nextId="8" unboundColumnsRight="2">
    <queryTableFields count="7">
      <queryTableField id="1" name="Measure" tableColumnId="1"/>
      <queryTableField id="2" name="Month" tableColumnId="2"/>
      <queryTableField id="3" name="Value" tableColumnId="3"/>
      <queryTableField id="4" name="Quarter" tableColumnId="4"/>
      <queryTableField id="5" name="Year" tableColumnId="5"/>
      <queryTableField id="6" dataBound="0"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FAB03863-3E74-4361-ABA7-F3BAAA38874A}" sourceName="Qtr">
  <pivotTables>
    <pivotTable tabId="17" name="net_revenue"/>
    <pivotTable tabId="17" name="net_revenue2"/>
    <pivotTable tabId="17" name="cogs"/>
    <pivotTable tabId="17" name="gross_profit"/>
    <pivotTable tabId="17" name="PivotTable4"/>
    <pivotTable tabId="17" name="PivotTable5"/>
    <pivotTable tabId="17" name="netincome"/>
  </pivotTables>
  <data>
    <tabular pivotCacheId="459642464">
      <items count="4">
        <i x="0" s="1"/>
        <i x="1" s="1"/>
        <i x="2"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tr" xr10:uid="{F451C3B6-F7B0-4572-95F2-14F0CE8164A3}" cache="Slicer_Qtr" caption="Select Quarters:" columnCount="4" style="SlicerStyleDark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B49ABB-6A50-450E-B5E1-779C53A52ED0}" name="Quarterly_UnPvt" displayName="Quarterly_UnPvt" ref="A1:G177" tableType="queryTable" totalsRowShown="0">
  <autoFilter ref="A1:G177" xr:uid="{FEB49ABB-6A50-450E-B5E1-779C53A52ED0}"/>
  <tableColumns count="7">
    <tableColumn id="1" xr3:uid="{7655C2AC-EC00-422F-9617-BDE1C813F7E4}" uniqueName="1" name="Measure" queryTableFieldId="1" dataDxfId="20"/>
    <tableColumn id="2" xr3:uid="{340E08F2-C8D9-4976-B03C-3B3716D9609D}" uniqueName="2" name="Month" queryTableFieldId="2" dataDxfId="19"/>
    <tableColumn id="3" xr3:uid="{24393D03-636F-4931-AC0F-B98B3EAD1291}" uniqueName="3" name="Value" queryTableFieldId="3"/>
    <tableColumn id="4" xr3:uid="{B0882915-C8F2-427C-ACFF-1E2A268D9E12}" uniqueName="4" name="Quarter" queryTableFieldId="4"/>
    <tableColumn id="5" xr3:uid="{B30D838A-467E-4D38-8204-77B97DAFC539}" uniqueName="5" name="Year" queryTableFieldId="5"/>
    <tableColumn id="6" xr3:uid="{6B0C7A1C-2F90-485B-B065-FF6CA2AD6653}" uniqueName="6" name="Year_Qtr" queryTableFieldId="6" dataDxfId="18">
      <calculatedColumnFormula>"Q"&amp;Quarterly_UnPvt[[#This Row],[Quarter]] &amp;" " &amp;Quarterly_UnPvt[[#This Row],[Year]]</calculatedColumnFormula>
    </tableColumn>
    <tableColumn id="7" xr3:uid="{CA8D6195-96FF-40BF-9E40-330DDE2351E3}" uniqueName="7" name="Qtr" queryTableFieldId="7" dataDxfId="17">
      <calculatedColumnFormula>"Q"&amp;Quarterly_UnPvt[[#This Row],[Quarter]]</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69658C-250A-4CE8-8591-6305A7D0C5D4}" name="Quarterly" displayName="Quarterly" ref="A5:Q20" totalsRowShown="0" headerRowDxfId="16">
  <autoFilter ref="A5:Q20" xr:uid="{0A69658C-250A-4CE8-8591-6305A7D0C5D4}"/>
  <tableColumns count="17">
    <tableColumn id="1" xr3:uid="{69FEBB1B-A236-441E-82D0-7B5B2F394260}" name="Measure"/>
    <tableColumn id="2" xr3:uid="{8B307831-AFA9-4E2C-B251-86DF8ACDE7BB}" name="3/31/2018" dataDxfId="15">
      <calculatedColumnFormula>IF(OR($A6="Operating costs and expenses:", $A6="Other expense (income):"), "", VLOOKUP($A6,INDIRECT("'"&amp;B$1&amp;"'!"&amp;"$A:$C"),2,0))</calculatedColumnFormula>
    </tableColumn>
    <tableColumn id="3" xr3:uid="{95BC5E28-982E-48DB-9373-6B05C4DB5E6B}" name="6/30/2018" dataDxfId="14">
      <calculatedColumnFormula>IF(OR($A6="Operating costs and expenses:", $A6="Other expense (income):"), "", VLOOKUP($A6,INDIRECT("'"&amp;C$1&amp;"'!"&amp;"$A:$C"),2,0))</calculatedColumnFormula>
    </tableColumn>
    <tableColumn id="4" xr3:uid="{C48A8C76-372F-4726-87EE-F9DF3F3E628E}" name="9/30/2018" dataDxfId="13">
      <calculatedColumnFormula>IF(OR($A6="Operating costs and expenses:", $A6="Other expense (income):"), "", VLOOKUP($A6,INDIRECT("'"&amp;D$1&amp;"'!"&amp;"$A:$C"),2,0))</calculatedColumnFormula>
    </tableColumn>
    <tableColumn id="5" xr3:uid="{9B992A75-38A6-49C4-9BF7-BAF2F377EF07}" name="12/31/2018" dataDxfId="12"/>
    <tableColumn id="6" xr3:uid="{6DA0E9B4-93A2-4734-A25C-C3DA0689B183}" name="3/31/2019" dataDxfId="11">
      <calculatedColumnFormula>IF(OR($A6="Operating costs and expenses:", $A6="Other expense (income):"), "", VLOOKUP($A6,INDIRECT("'"&amp;F$1&amp;"'!"&amp;"$A:$C"),2,0))</calculatedColumnFormula>
    </tableColumn>
    <tableColumn id="7" xr3:uid="{4CCA2215-8C29-4BBE-9A0A-FC887F1F3658}" name="6/30/2019" dataDxfId="10">
      <calculatedColumnFormula>IF(OR($A6="Operating costs and expenses:", $A6="Other expense (income):"), "", VLOOKUP($A6,INDIRECT("'"&amp;G$1&amp;"'!"&amp;"$A:$C"),2,0))</calculatedColumnFormula>
    </tableColumn>
    <tableColumn id="8" xr3:uid="{B378DBAA-0D18-4AEE-817E-A49F32D8DE33}" name="9/30/2019" dataDxfId="9">
      <calculatedColumnFormula>IF(OR($A6="Operating costs and expenses:", $A6="Other expense (income):"), "", VLOOKUP($A6,INDIRECT("'"&amp;H$1&amp;"'!"&amp;"$A:$C"),2,0))</calculatedColumnFormula>
    </tableColumn>
    <tableColumn id="9" xr3:uid="{F1F2EFFF-36B2-4A6E-B954-01155801C829}" name="12/31/2019" dataDxfId="8">
      <calculatedColumnFormula>IFERROR($U6-SUM(F6:H6), "")</calculatedColumnFormula>
    </tableColumn>
    <tableColumn id="10" xr3:uid="{51E9FB4B-2970-494F-837B-4B553A931A69}" name="3/31/2020" dataDxfId="7">
      <calculatedColumnFormula>IF(OR($A6="Operating costs and expenses:", $A6="Other expense (income):"), "", VLOOKUP($A6,INDIRECT("'"&amp;J$1&amp;"'!"&amp;"$A:$C"),2,0))</calculatedColumnFormula>
    </tableColumn>
    <tableColumn id="11" xr3:uid="{C4D74915-8788-415C-B5C8-2D8DF4AD78F2}" name="6/30/2020" dataDxfId="6">
      <calculatedColumnFormula>IF(OR($A6="Operating costs and expenses:", $A6="Other expense (income):"), "", VLOOKUP($A6,INDIRECT("'"&amp;K$1&amp;"'!"&amp;"$A:$C"),2,0))</calculatedColumnFormula>
    </tableColumn>
    <tableColumn id="12" xr3:uid="{C87CC0F8-8B56-4C53-B3F6-39130AE3B25B}" name="9/30/2020" dataDxfId="5">
      <calculatedColumnFormula>IF(OR($A6="Operating costs and expenses:", $A6="Other expense (income):"), "", VLOOKUP($A6,INDIRECT("'"&amp;L$1&amp;"'!"&amp;"$A:$C"),2,0))</calculatedColumnFormula>
    </tableColumn>
    <tableColumn id="13" xr3:uid="{95D7E161-A4DB-4F69-9582-57BCAD54D8E6}" name="12/31/2020" dataDxfId="4">
      <calculatedColumnFormula>IFERROR($T6-SUM(J6:L6), "")</calculatedColumnFormula>
    </tableColumn>
    <tableColumn id="14" xr3:uid="{C3CED30B-7836-45BC-8BF0-2BB3970DD082}" name="3/31/2021" dataDxfId="3">
      <calculatedColumnFormula>IF(OR($A6="Operating costs and expenses:", $A6="Other expense (income):"), "", VLOOKUP($A6,INDIRECT("'"&amp;N$1&amp;"'!"&amp;"$A:$C"),2,0))</calculatedColumnFormula>
    </tableColumn>
    <tableColumn id="15" xr3:uid="{1AB12D55-C32C-4E36-9863-681ED51FA1C8}" name="6/30/2021" dataDxfId="2">
      <calculatedColumnFormula>IF(OR($A6="Operating costs and expenses:", $A6="Other expense (income):"), "", VLOOKUP($A6,INDIRECT("'"&amp;O$1&amp;"'!"&amp;"$A:$C"),2,0))</calculatedColumnFormula>
    </tableColumn>
    <tableColumn id="16" xr3:uid="{92B27AD7-8D43-47F4-A925-D0605536645E}" name="9/30/2021" dataDxfId="1">
      <calculatedColumnFormula>IF(OR($A6="Operating costs and expenses:", $A6="Other expense (income):"), "", VLOOKUP($A6,INDIRECT("'"&amp;P$1&amp;"'!"&amp;"$A:$C"),2,0))</calculatedColumnFormula>
    </tableColumn>
    <tableColumn id="17" xr3:uid="{6CB01080-0581-4D08-9337-BBCFDDFC9CEF}" name="12/31/2021" dataDxfId="0">
      <calculatedColumnFormula>IFERROR($S6-SUM(N6:P6),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CEA722DD-30FA-4682-BB4D-DECEB8ABD5D7}" sourceName="Month">
  <pivotTables>
    <pivotTable tabId="17" name="net_revenue"/>
    <pivotTable tabId="17" name="cogs"/>
    <pivotTable tabId="17" name="gross_profit"/>
    <pivotTable tabId="17" name="net_revenue2"/>
    <pivotTable tabId="17" name="PivotTable4"/>
    <pivotTable tabId="17" name="PivotTable5"/>
    <pivotTable tabId="17" name="netincome"/>
  </pivotTables>
  <state minimalRefreshVersion="6" lastRefreshVersion="6" pivotCacheId="459642464" filterType="unknown">
    <bounds startDate="2018-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5E823424-5F90-4353-B832-C23718912502}" cache="NativeTimeline_Month" caption="Select Years:" showSelectionLabel="0" showTimeLevel="0" showHorizontalScrollbar="0" level="0" selectionLevel="0" scrollPosition="2018-01-0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se.vg/7TN4tW"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74F55-BF58-4C11-AB50-67351FBFD402}">
  <dimension ref="A1:AC39"/>
  <sheetViews>
    <sheetView showGridLines="0" tabSelected="1" workbookViewId="0">
      <selection activeCell="A18" sqref="A18:A29"/>
    </sheetView>
  </sheetViews>
  <sheetFormatPr defaultRowHeight="14.5" x14ac:dyDescent="0.35"/>
  <cols>
    <col min="1" max="1" width="13.54296875" customWidth="1"/>
  </cols>
  <sheetData>
    <row r="1" spans="1:29" x14ac:dyDescent="0.35">
      <c r="A1" s="60" t="s">
        <v>111</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row>
    <row r="2" spans="1:29" x14ac:dyDescent="0.35">
      <c r="A2" s="60" t="s">
        <v>112</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row>
    <row r="3" spans="1:29" x14ac:dyDescent="0.35">
      <c r="A3" s="61">
        <v>44674</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row>
    <row r="4" spans="1:29" x14ac:dyDescent="0.35">
      <c r="A4" s="14"/>
    </row>
    <row r="5" spans="1:29" x14ac:dyDescent="0.35">
      <c r="A5" s="11" t="s">
        <v>108</v>
      </c>
    </row>
    <row r="6" spans="1:29" x14ac:dyDescent="0.35">
      <c r="A6" s="62" t="s">
        <v>109</v>
      </c>
      <c r="B6" s="62"/>
      <c r="C6" s="62"/>
      <c r="D6" s="62"/>
      <c r="E6" s="62"/>
      <c r="F6" s="62"/>
      <c r="G6" s="62"/>
      <c r="H6" s="62"/>
      <c r="I6" s="62"/>
      <c r="J6" s="62"/>
      <c r="K6" s="62"/>
      <c r="L6" s="62"/>
      <c r="M6" s="62"/>
      <c r="N6" s="62"/>
    </row>
    <row r="7" spans="1:29" x14ac:dyDescent="0.35">
      <c r="A7" s="62"/>
      <c r="B7" s="62"/>
      <c r="C7" s="62"/>
      <c r="D7" s="62"/>
      <c r="E7" s="62"/>
      <c r="F7" s="62"/>
      <c r="G7" s="62"/>
      <c r="H7" s="62"/>
      <c r="I7" s="62"/>
      <c r="J7" s="62"/>
      <c r="K7" s="62"/>
      <c r="L7" s="62"/>
      <c r="M7" s="62"/>
      <c r="N7" s="62"/>
    </row>
    <row r="8" spans="1:29" x14ac:dyDescent="0.35">
      <c r="A8" s="62"/>
      <c r="B8" s="62"/>
      <c r="C8" s="62"/>
      <c r="D8" s="62"/>
      <c r="E8" s="62"/>
      <c r="F8" s="62"/>
      <c r="G8" s="62"/>
      <c r="H8" s="62"/>
      <c r="I8" s="62"/>
      <c r="J8" s="62"/>
      <c r="K8" s="62"/>
      <c r="L8" s="62"/>
      <c r="M8" s="62"/>
      <c r="N8" s="62"/>
    </row>
    <row r="9" spans="1:29" x14ac:dyDescent="0.35">
      <c r="A9" s="62"/>
      <c r="B9" s="62"/>
      <c r="C9" s="62"/>
      <c r="D9" s="62"/>
      <c r="E9" s="62"/>
      <c r="F9" s="62"/>
      <c r="G9" s="62"/>
      <c r="H9" s="62"/>
      <c r="I9" s="62"/>
      <c r="J9" s="62"/>
      <c r="K9" s="62"/>
      <c r="L9" s="62"/>
      <c r="M9" s="62"/>
      <c r="N9" s="62"/>
    </row>
    <row r="10" spans="1:29" x14ac:dyDescent="0.35">
      <c r="A10" s="62"/>
      <c r="B10" s="62"/>
      <c r="C10" s="62"/>
      <c r="D10" s="62"/>
      <c r="E10" s="62"/>
      <c r="F10" s="62"/>
      <c r="G10" s="62"/>
      <c r="H10" s="62"/>
      <c r="I10" s="62"/>
      <c r="J10" s="62"/>
      <c r="K10" s="62"/>
      <c r="L10" s="62"/>
      <c r="M10" s="62"/>
      <c r="N10" s="62"/>
    </row>
    <row r="11" spans="1:29" x14ac:dyDescent="0.35">
      <c r="A11" s="62"/>
      <c r="B11" s="62"/>
      <c r="C11" s="62"/>
      <c r="D11" s="62"/>
      <c r="E11" s="62"/>
      <c r="F11" s="62"/>
      <c r="G11" s="62"/>
      <c r="H11" s="62"/>
      <c r="I11" s="62"/>
      <c r="J11" s="62"/>
      <c r="K11" s="62"/>
      <c r="L11" s="62"/>
      <c r="M11" s="62"/>
      <c r="N11" s="62"/>
    </row>
    <row r="12" spans="1:29" x14ac:dyDescent="0.35">
      <c r="A12" s="11" t="s">
        <v>113</v>
      </c>
    </row>
    <row r="13" spans="1:29" x14ac:dyDescent="0.35">
      <c r="A13" t="s">
        <v>116</v>
      </c>
      <c r="B13" s="59" t="s">
        <v>130</v>
      </c>
    </row>
    <row r="14" spans="1:29" x14ac:dyDescent="0.35">
      <c r="A14" s="11"/>
    </row>
    <row r="15" spans="1:29" x14ac:dyDescent="0.35">
      <c r="A15" s="11" t="s">
        <v>129</v>
      </c>
    </row>
    <row r="16" spans="1:29" x14ac:dyDescent="0.35">
      <c r="A16" s="24" t="s">
        <v>117</v>
      </c>
    </row>
    <row r="18" spans="1:1" x14ac:dyDescent="0.35">
      <c r="A18" s="11" t="s">
        <v>128</v>
      </c>
    </row>
    <row r="19" spans="1:1" x14ac:dyDescent="0.35">
      <c r="A19" t="s">
        <v>110</v>
      </c>
    </row>
    <row r="20" spans="1:1" x14ac:dyDescent="0.35">
      <c r="A20" s="26" t="s">
        <v>122</v>
      </c>
    </row>
    <row r="21" spans="1:1" x14ac:dyDescent="0.35">
      <c r="A21" s="26" t="s">
        <v>123</v>
      </c>
    </row>
    <row r="22" spans="1:1" x14ac:dyDescent="0.35">
      <c r="A22" s="26" t="s">
        <v>120</v>
      </c>
    </row>
    <row r="23" spans="1:1" x14ac:dyDescent="0.35">
      <c r="A23" s="26" t="s">
        <v>118</v>
      </c>
    </row>
    <row r="24" spans="1:1" x14ac:dyDescent="0.35">
      <c r="A24" s="26" t="s">
        <v>119</v>
      </c>
    </row>
    <row r="25" spans="1:1" x14ac:dyDescent="0.35">
      <c r="A25" s="26" t="s">
        <v>121</v>
      </c>
    </row>
    <row r="26" spans="1:1" x14ac:dyDescent="0.35">
      <c r="A26" s="24" t="s">
        <v>126</v>
      </c>
    </row>
    <row r="27" spans="1:1" x14ac:dyDescent="0.35">
      <c r="A27" s="24" t="s">
        <v>124</v>
      </c>
    </row>
    <row r="28" spans="1:1" x14ac:dyDescent="0.35">
      <c r="A28" s="24" t="s">
        <v>125</v>
      </c>
    </row>
    <row r="29" spans="1:1" x14ac:dyDescent="0.35">
      <c r="A29" s="24" t="s">
        <v>127</v>
      </c>
    </row>
    <row r="32" spans="1:1" x14ac:dyDescent="0.35">
      <c r="A32" s="24"/>
    </row>
    <row r="33" spans="1:1" x14ac:dyDescent="0.35">
      <c r="A33" s="24"/>
    </row>
    <row r="34" spans="1:1" x14ac:dyDescent="0.35">
      <c r="A34" s="24"/>
    </row>
    <row r="35" spans="1:1" x14ac:dyDescent="0.35">
      <c r="A35" s="24"/>
    </row>
    <row r="36" spans="1:1" x14ac:dyDescent="0.35">
      <c r="A36" s="24"/>
    </row>
    <row r="37" spans="1:1" x14ac:dyDescent="0.35">
      <c r="A37" s="24"/>
    </row>
    <row r="38" spans="1:1" x14ac:dyDescent="0.35">
      <c r="A38" s="24"/>
    </row>
    <row r="39" spans="1:1" x14ac:dyDescent="0.35">
      <c r="A39" s="24"/>
    </row>
  </sheetData>
  <mergeCells count="1">
    <mergeCell ref="A6:N11"/>
  </mergeCells>
  <hyperlinks>
    <hyperlink ref="B13" r:id="rId1" xr:uid="{167AD3E3-0FFA-4DFD-9120-92CD6DE7BE3A}"/>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9C2A8-3A6E-46E1-A62C-99DA1A778D32}">
  <dimension ref="A1:C30"/>
  <sheetViews>
    <sheetView workbookViewId="0">
      <selection activeCell="C1" sqref="C1:C1048576"/>
    </sheetView>
  </sheetViews>
  <sheetFormatPr defaultRowHeight="14.5" x14ac:dyDescent="0.35"/>
  <cols>
    <col min="1" max="1" width="59" bestFit="1" customWidth="1"/>
    <col min="2" max="2" width="15.26953125" bestFit="1" customWidth="1"/>
    <col min="3" max="3" width="12" bestFit="1" customWidth="1"/>
  </cols>
  <sheetData>
    <row r="1" spans="1:3" x14ac:dyDescent="0.35">
      <c r="A1" t="s">
        <v>0</v>
      </c>
      <c r="B1" t="s">
        <v>1</v>
      </c>
    </row>
    <row r="2" spans="1:3" x14ac:dyDescent="0.35">
      <c r="B2" t="s">
        <v>32</v>
      </c>
    </row>
    <row r="3" spans="1:3" x14ac:dyDescent="0.35">
      <c r="A3" t="s">
        <v>4</v>
      </c>
    </row>
    <row r="4" spans="1:3" x14ac:dyDescent="0.35">
      <c r="A4" t="s">
        <v>5</v>
      </c>
      <c r="B4" s="4">
        <v>241060</v>
      </c>
      <c r="C4" s="4"/>
    </row>
    <row r="5" spans="1:3" x14ac:dyDescent="0.35">
      <c r="A5" t="s">
        <v>6</v>
      </c>
      <c r="B5" s="6">
        <v>157610</v>
      </c>
      <c r="C5" s="6"/>
    </row>
    <row r="6" spans="1:3" x14ac:dyDescent="0.35">
      <c r="A6" t="s">
        <v>7</v>
      </c>
      <c r="B6" s="6">
        <v>83450</v>
      </c>
      <c r="C6" s="6"/>
    </row>
    <row r="7" spans="1:3" x14ac:dyDescent="0.35">
      <c r="A7" t="s">
        <v>8</v>
      </c>
    </row>
    <row r="8" spans="1:3" x14ac:dyDescent="0.35">
      <c r="A8" t="s">
        <v>9</v>
      </c>
      <c r="B8" s="6">
        <v>10696</v>
      </c>
      <c r="C8" s="6"/>
    </row>
    <row r="9" spans="1:3" x14ac:dyDescent="0.35">
      <c r="A9" t="s">
        <v>10</v>
      </c>
      <c r="B9" s="6">
        <v>8310</v>
      </c>
      <c r="C9" s="6"/>
    </row>
    <row r="10" spans="1:3" x14ac:dyDescent="0.35">
      <c r="A10" t="s">
        <v>11</v>
      </c>
      <c r="B10" s="6">
        <v>19276</v>
      </c>
      <c r="C10" s="6"/>
    </row>
    <row r="11" spans="1:3" x14ac:dyDescent="0.35">
      <c r="A11" t="s">
        <v>12</v>
      </c>
      <c r="B11" s="6">
        <v>6009</v>
      </c>
      <c r="C11" s="6"/>
    </row>
    <row r="12" spans="1:3" x14ac:dyDescent="0.35">
      <c r="A12" t="s">
        <v>13</v>
      </c>
      <c r="B12" s="6">
        <v>2278</v>
      </c>
      <c r="C12" s="6"/>
    </row>
    <row r="13" spans="1:3" x14ac:dyDescent="0.35">
      <c r="A13" t="s">
        <v>14</v>
      </c>
      <c r="B13" s="6">
        <v>46569</v>
      </c>
      <c r="C13" s="6"/>
    </row>
    <row r="14" spans="1:3" x14ac:dyDescent="0.35">
      <c r="A14" t="s">
        <v>15</v>
      </c>
      <c r="B14" s="6">
        <v>36881</v>
      </c>
      <c r="C14" s="6"/>
    </row>
    <row r="15" spans="1:3" x14ac:dyDescent="0.35">
      <c r="A15" t="s">
        <v>16</v>
      </c>
    </row>
    <row r="16" spans="1:3" x14ac:dyDescent="0.35">
      <c r="A16" t="s">
        <v>17</v>
      </c>
      <c r="B16" s="6">
        <v>10302</v>
      </c>
      <c r="C16" s="6"/>
    </row>
    <row r="17" spans="1:3" x14ac:dyDescent="0.35">
      <c r="A17" t="s">
        <v>18</v>
      </c>
      <c r="B17">
        <v>0</v>
      </c>
    </row>
    <row r="18" spans="1:3" x14ac:dyDescent="0.35">
      <c r="A18" t="s">
        <v>19</v>
      </c>
      <c r="B18">
        <v>846</v>
      </c>
    </row>
    <row r="19" spans="1:3" x14ac:dyDescent="0.35">
      <c r="A19" t="s">
        <v>43</v>
      </c>
      <c r="B19" s="6">
        <v>11148</v>
      </c>
      <c r="C19" s="6"/>
    </row>
    <row r="20" spans="1:3" x14ac:dyDescent="0.35">
      <c r="A20" t="s">
        <v>21</v>
      </c>
      <c r="B20" s="6">
        <v>25733</v>
      </c>
      <c r="C20" s="6"/>
    </row>
    <row r="21" spans="1:3" x14ac:dyDescent="0.35">
      <c r="A21" t="s">
        <v>49</v>
      </c>
      <c r="B21" s="6">
        <v>9064</v>
      </c>
    </row>
    <row r="22" spans="1:3" x14ac:dyDescent="0.35">
      <c r="A22" t="s">
        <v>23</v>
      </c>
      <c r="B22" s="6">
        <v>16669</v>
      </c>
      <c r="C22" s="6"/>
    </row>
    <row r="23" spans="1:3" x14ac:dyDescent="0.35">
      <c r="A23" t="s">
        <v>24</v>
      </c>
      <c r="B23" s="6">
        <v>5186</v>
      </c>
      <c r="C23" s="6"/>
    </row>
    <row r="24" spans="1:3" x14ac:dyDescent="0.35">
      <c r="A24" t="s">
        <v>25</v>
      </c>
      <c r="B24" s="4">
        <v>11483</v>
      </c>
      <c r="C24" s="4"/>
    </row>
    <row r="25" spans="1:3" x14ac:dyDescent="0.35">
      <c r="A25" t="s">
        <v>26</v>
      </c>
    </row>
    <row r="26" spans="1:3" x14ac:dyDescent="0.35">
      <c r="A26" t="s">
        <v>27</v>
      </c>
      <c r="B26" s="9">
        <v>0.11</v>
      </c>
      <c r="C26" s="9"/>
    </row>
    <row r="27" spans="1:3" x14ac:dyDescent="0.35">
      <c r="A27" t="s">
        <v>28</v>
      </c>
      <c r="B27" s="9">
        <v>0.1</v>
      </c>
      <c r="C27" s="9"/>
    </row>
    <row r="28" spans="1:3" x14ac:dyDescent="0.35">
      <c r="A28" t="s">
        <v>29</v>
      </c>
    </row>
    <row r="29" spans="1:3" x14ac:dyDescent="0.35">
      <c r="A29" t="s">
        <v>30</v>
      </c>
      <c r="B29" s="6">
        <v>105072322</v>
      </c>
      <c r="C29" s="6"/>
    </row>
    <row r="30" spans="1:3" x14ac:dyDescent="0.35">
      <c r="A30" t="s">
        <v>31</v>
      </c>
      <c r="B30" s="6">
        <v>109509195</v>
      </c>
      <c r="C30" s="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CADB-D53F-4BB0-BF2F-CDD404B442C6}">
  <dimension ref="A1:C30"/>
  <sheetViews>
    <sheetView workbookViewId="0">
      <selection activeCell="C1" sqref="C1:C1048576"/>
    </sheetView>
  </sheetViews>
  <sheetFormatPr defaultRowHeight="14.5" x14ac:dyDescent="0.35"/>
  <cols>
    <col min="1" max="1" width="59" bestFit="1" customWidth="1"/>
    <col min="2" max="2" width="15.26953125" bestFit="1" customWidth="1"/>
    <col min="3" max="3" width="12.26953125" bestFit="1" customWidth="1"/>
  </cols>
  <sheetData>
    <row r="1" spans="1:3" x14ac:dyDescent="0.35">
      <c r="A1" t="s">
        <v>0</v>
      </c>
      <c r="B1" t="s">
        <v>1</v>
      </c>
    </row>
    <row r="2" spans="1:3" x14ac:dyDescent="0.35">
      <c r="B2" t="s">
        <v>34</v>
      </c>
    </row>
    <row r="3" spans="1:3" x14ac:dyDescent="0.35">
      <c r="A3" t="s">
        <v>4</v>
      </c>
    </row>
    <row r="4" spans="1:3" x14ac:dyDescent="0.35">
      <c r="A4" t="s">
        <v>5</v>
      </c>
      <c r="B4" s="4">
        <v>227211</v>
      </c>
      <c r="C4" s="4"/>
    </row>
    <row r="5" spans="1:3" x14ac:dyDescent="0.35">
      <c r="A5" t="s">
        <v>6</v>
      </c>
      <c r="B5" s="6">
        <v>156791</v>
      </c>
      <c r="C5" s="6"/>
    </row>
    <row r="6" spans="1:3" x14ac:dyDescent="0.35">
      <c r="A6" t="s">
        <v>7</v>
      </c>
      <c r="B6" s="6">
        <v>70420</v>
      </c>
      <c r="C6" s="6"/>
    </row>
    <row r="7" spans="1:3" x14ac:dyDescent="0.35">
      <c r="A7" t="s">
        <v>8</v>
      </c>
    </row>
    <row r="8" spans="1:3" x14ac:dyDescent="0.35">
      <c r="A8" t="s">
        <v>9</v>
      </c>
      <c r="B8" s="6">
        <v>10627</v>
      </c>
      <c r="C8" s="6"/>
    </row>
    <row r="9" spans="1:3" x14ac:dyDescent="0.35">
      <c r="A9" t="s">
        <v>10</v>
      </c>
      <c r="B9" s="6">
        <v>6992</v>
      </c>
      <c r="C9" s="6"/>
    </row>
    <row r="10" spans="1:3" x14ac:dyDescent="0.35">
      <c r="A10" t="s">
        <v>11</v>
      </c>
      <c r="B10" s="6">
        <v>17736</v>
      </c>
      <c r="C10" s="6"/>
    </row>
    <row r="11" spans="1:3" x14ac:dyDescent="0.35">
      <c r="A11" t="s">
        <v>12</v>
      </c>
      <c r="B11" s="6">
        <v>5755</v>
      </c>
      <c r="C11" s="6"/>
    </row>
    <row r="12" spans="1:3" x14ac:dyDescent="0.35">
      <c r="A12" t="s">
        <v>13</v>
      </c>
      <c r="B12" s="6">
        <v>5739</v>
      </c>
    </row>
    <row r="13" spans="1:3" x14ac:dyDescent="0.35">
      <c r="A13" t="s">
        <v>14</v>
      </c>
      <c r="B13" s="6">
        <v>46849</v>
      </c>
      <c r="C13" s="6"/>
    </row>
    <row r="14" spans="1:3" x14ac:dyDescent="0.35">
      <c r="A14" t="s">
        <v>15</v>
      </c>
      <c r="B14" s="6">
        <v>23571</v>
      </c>
      <c r="C14" s="6"/>
    </row>
    <row r="15" spans="1:3" x14ac:dyDescent="0.35">
      <c r="A15" t="s">
        <v>54</v>
      </c>
    </row>
    <row r="16" spans="1:3" x14ac:dyDescent="0.35">
      <c r="A16" t="s">
        <v>17</v>
      </c>
      <c r="B16" s="6">
        <v>9813</v>
      </c>
      <c r="C16" s="6"/>
    </row>
    <row r="17" spans="1:3" x14ac:dyDescent="0.35">
      <c r="A17" t="s">
        <v>18</v>
      </c>
      <c r="B17">
        <v>0</v>
      </c>
    </row>
    <row r="18" spans="1:3" x14ac:dyDescent="0.35">
      <c r="A18" t="s">
        <v>55</v>
      </c>
      <c r="B18">
        <v>0</v>
      </c>
    </row>
    <row r="19" spans="1:3" x14ac:dyDescent="0.35">
      <c r="A19" t="s">
        <v>43</v>
      </c>
      <c r="B19" s="6">
        <v>9813</v>
      </c>
      <c r="C19" s="6"/>
    </row>
    <row r="20" spans="1:3" x14ac:dyDescent="0.35">
      <c r="A20" t="s">
        <v>21</v>
      </c>
      <c r="B20" s="6">
        <v>13758</v>
      </c>
      <c r="C20" s="6"/>
    </row>
    <row r="21" spans="1:3" x14ac:dyDescent="0.35">
      <c r="A21" t="s">
        <v>49</v>
      </c>
      <c r="B21" s="6">
        <v>3029</v>
      </c>
      <c r="C21" s="6"/>
    </row>
    <row r="22" spans="1:3" x14ac:dyDescent="0.35">
      <c r="A22" t="s">
        <v>23</v>
      </c>
      <c r="B22" s="6">
        <v>10729</v>
      </c>
      <c r="C22" s="6"/>
    </row>
    <row r="23" spans="1:3" x14ac:dyDescent="0.35">
      <c r="A23" t="s">
        <v>24</v>
      </c>
      <c r="B23" s="6">
        <v>1944</v>
      </c>
      <c r="C23" s="6"/>
    </row>
    <row r="24" spans="1:3" x14ac:dyDescent="0.35">
      <c r="A24" t="s">
        <v>25</v>
      </c>
      <c r="B24" s="4">
        <v>8785</v>
      </c>
      <c r="C24" s="4"/>
    </row>
    <row r="25" spans="1:3" x14ac:dyDescent="0.35">
      <c r="A25" t="s">
        <v>26</v>
      </c>
    </row>
    <row r="26" spans="1:3" x14ac:dyDescent="0.35">
      <c r="A26" t="s">
        <v>27</v>
      </c>
      <c r="B26" s="9">
        <v>0.08</v>
      </c>
      <c r="C26" s="9"/>
    </row>
    <row r="27" spans="1:3" x14ac:dyDescent="0.35">
      <c r="A27" t="s">
        <v>28</v>
      </c>
      <c r="B27" s="9">
        <v>7.0000000000000007E-2</v>
      </c>
      <c r="C27" s="9"/>
    </row>
    <row r="28" spans="1:3" x14ac:dyDescent="0.35">
      <c r="A28" t="s">
        <v>29</v>
      </c>
    </row>
    <row r="29" spans="1:3" x14ac:dyDescent="0.35">
      <c r="A29" t="s">
        <v>30</v>
      </c>
      <c r="B29" s="6">
        <v>115196195</v>
      </c>
      <c r="C29" s="6"/>
    </row>
    <row r="30" spans="1:3" x14ac:dyDescent="0.35">
      <c r="A30" t="s">
        <v>31</v>
      </c>
      <c r="B30" s="6">
        <v>121122895</v>
      </c>
      <c r="C30" s="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7008D-D53E-4C87-B054-7F8A4DFF1D1B}">
  <dimension ref="A1:C30"/>
  <sheetViews>
    <sheetView workbookViewId="0">
      <selection activeCell="C1" sqref="C1:C1048576"/>
    </sheetView>
  </sheetViews>
  <sheetFormatPr defaultRowHeight="14.5" x14ac:dyDescent="0.35"/>
  <cols>
    <col min="1" max="1" width="59" bestFit="1" customWidth="1"/>
    <col min="2" max="2" width="15.26953125" bestFit="1" customWidth="1"/>
  </cols>
  <sheetData>
    <row r="1" spans="1:3" x14ac:dyDescent="0.35">
      <c r="A1" t="s">
        <v>0</v>
      </c>
      <c r="B1" t="s">
        <v>1</v>
      </c>
    </row>
    <row r="2" spans="1:3" x14ac:dyDescent="0.35">
      <c r="B2" t="s">
        <v>44</v>
      </c>
    </row>
    <row r="3" spans="1:3" x14ac:dyDescent="0.35">
      <c r="A3" t="s">
        <v>4</v>
      </c>
    </row>
    <row r="4" spans="1:3" x14ac:dyDescent="0.35">
      <c r="A4" t="s">
        <v>5</v>
      </c>
      <c r="B4" s="4">
        <v>243485</v>
      </c>
      <c r="C4" s="4"/>
    </row>
    <row r="5" spans="1:3" x14ac:dyDescent="0.35">
      <c r="A5" t="s">
        <v>6</v>
      </c>
      <c r="B5" s="6">
        <v>164148</v>
      </c>
      <c r="C5" s="6"/>
    </row>
    <row r="6" spans="1:3" x14ac:dyDescent="0.35">
      <c r="A6" t="s">
        <v>7</v>
      </c>
      <c r="B6" s="6">
        <v>79337</v>
      </c>
      <c r="C6" s="6"/>
    </row>
    <row r="7" spans="1:3" x14ac:dyDescent="0.35">
      <c r="A7" t="s">
        <v>8</v>
      </c>
    </row>
    <row r="8" spans="1:3" x14ac:dyDescent="0.35">
      <c r="A8" t="s">
        <v>9</v>
      </c>
      <c r="B8" s="6">
        <v>10063</v>
      </c>
      <c r="C8" s="6"/>
    </row>
    <row r="9" spans="1:3" x14ac:dyDescent="0.35">
      <c r="A9" t="s">
        <v>10</v>
      </c>
      <c r="B9" s="6">
        <v>18120</v>
      </c>
      <c r="C9" s="6"/>
    </row>
    <row r="10" spans="1:3" x14ac:dyDescent="0.35">
      <c r="A10" t="s">
        <v>11</v>
      </c>
      <c r="B10" s="6">
        <v>25195</v>
      </c>
      <c r="C10" s="6"/>
    </row>
    <row r="11" spans="1:3" x14ac:dyDescent="0.35">
      <c r="A11" t="s">
        <v>12</v>
      </c>
      <c r="B11" s="6">
        <v>6484</v>
      </c>
      <c r="C11" s="6"/>
    </row>
    <row r="12" spans="1:3" x14ac:dyDescent="0.35">
      <c r="A12" t="s">
        <v>39</v>
      </c>
      <c r="B12" s="6">
        <v>4282</v>
      </c>
    </row>
    <row r="13" spans="1:3" x14ac:dyDescent="0.35">
      <c r="A13" t="s">
        <v>13</v>
      </c>
      <c r="B13">
        <v>27</v>
      </c>
      <c r="C13" s="6"/>
    </row>
    <row r="14" spans="1:3" x14ac:dyDescent="0.35">
      <c r="A14" t="s">
        <v>14</v>
      </c>
      <c r="B14" s="6">
        <v>64171</v>
      </c>
      <c r="C14" s="6"/>
    </row>
    <row r="15" spans="1:3" x14ac:dyDescent="0.35">
      <c r="A15" t="s">
        <v>15</v>
      </c>
      <c r="B15" s="6">
        <v>15166</v>
      </c>
      <c r="C15" s="6"/>
    </row>
    <row r="16" spans="1:3" x14ac:dyDescent="0.35">
      <c r="A16" t="s">
        <v>54</v>
      </c>
    </row>
    <row r="17" spans="1:3" x14ac:dyDescent="0.35">
      <c r="A17" t="s">
        <v>17</v>
      </c>
      <c r="B17" s="6">
        <v>11725</v>
      </c>
      <c r="C17" s="6"/>
    </row>
    <row r="18" spans="1:3" x14ac:dyDescent="0.35">
      <c r="A18" t="s">
        <v>19</v>
      </c>
      <c r="B18">
        <v>553</v>
      </c>
    </row>
    <row r="19" spans="1:3" x14ac:dyDescent="0.35">
      <c r="A19" t="s">
        <v>43</v>
      </c>
      <c r="B19" s="6">
        <v>12278</v>
      </c>
      <c r="C19" s="6"/>
    </row>
    <row r="20" spans="1:3" x14ac:dyDescent="0.35">
      <c r="A20" t="s">
        <v>21</v>
      </c>
      <c r="B20" s="6">
        <v>2888</v>
      </c>
      <c r="C20" s="6"/>
    </row>
    <row r="21" spans="1:3" x14ac:dyDescent="0.35">
      <c r="A21" t="s">
        <v>22</v>
      </c>
      <c r="B21">
        <v>248</v>
      </c>
      <c r="C21" s="6"/>
    </row>
    <row r="22" spans="1:3" x14ac:dyDescent="0.35">
      <c r="A22" t="s">
        <v>23</v>
      </c>
      <c r="B22" s="6">
        <v>2640</v>
      </c>
      <c r="C22" s="6"/>
    </row>
    <row r="23" spans="1:3" x14ac:dyDescent="0.35">
      <c r="A23" t="s">
        <v>24</v>
      </c>
      <c r="B23">
        <v>292</v>
      </c>
      <c r="C23" s="6"/>
    </row>
    <row r="24" spans="1:3" x14ac:dyDescent="0.35">
      <c r="A24" t="s">
        <v>25</v>
      </c>
      <c r="B24" s="4">
        <v>2348</v>
      </c>
      <c r="C24" s="4"/>
    </row>
    <row r="25" spans="1:3" x14ac:dyDescent="0.35">
      <c r="A25" t="s">
        <v>26</v>
      </c>
    </row>
    <row r="26" spans="1:3" x14ac:dyDescent="0.35">
      <c r="A26" t="s">
        <v>27</v>
      </c>
      <c r="B26" s="9">
        <v>0.02</v>
      </c>
      <c r="C26" s="9"/>
    </row>
    <row r="27" spans="1:3" x14ac:dyDescent="0.35">
      <c r="A27" t="s">
        <v>28</v>
      </c>
      <c r="B27" s="9">
        <v>0.02</v>
      </c>
      <c r="C27" s="9"/>
    </row>
    <row r="28" spans="1:3" x14ac:dyDescent="0.35">
      <c r="A28" t="s">
        <v>29</v>
      </c>
    </row>
    <row r="29" spans="1:3" x14ac:dyDescent="0.35">
      <c r="A29" t="s">
        <v>30</v>
      </c>
      <c r="B29" s="6">
        <v>123123656</v>
      </c>
      <c r="C29" s="6"/>
    </row>
    <row r="30" spans="1:3" x14ac:dyDescent="0.35">
      <c r="A30" t="s">
        <v>31</v>
      </c>
      <c r="B30" s="6">
        <v>126075126</v>
      </c>
      <c r="C30" s="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B9B0-39D8-4985-AC90-F449FBF6AF53}">
  <dimension ref="A1:C30"/>
  <sheetViews>
    <sheetView workbookViewId="0">
      <selection activeCell="A26" sqref="A26:A30"/>
    </sheetView>
  </sheetViews>
  <sheetFormatPr defaultColWidth="8.81640625" defaultRowHeight="14.5" x14ac:dyDescent="0.35"/>
  <cols>
    <col min="1" max="1" width="59" bestFit="1" customWidth="1"/>
    <col min="2" max="2" width="15.26953125" bestFit="1" customWidth="1"/>
    <col min="3" max="3" width="12" bestFit="1" customWidth="1"/>
  </cols>
  <sheetData>
    <row r="1" spans="1:3" x14ac:dyDescent="0.35">
      <c r="A1" t="s">
        <v>0</v>
      </c>
      <c r="B1" t="s">
        <v>1</v>
      </c>
    </row>
    <row r="2" spans="1:3" x14ac:dyDescent="0.35">
      <c r="B2" t="s">
        <v>45</v>
      </c>
    </row>
    <row r="3" spans="1:3" x14ac:dyDescent="0.35">
      <c r="A3" t="s">
        <v>4</v>
      </c>
    </row>
    <row r="4" spans="1:3" x14ac:dyDescent="0.35">
      <c r="A4" t="s">
        <v>5</v>
      </c>
      <c r="B4" s="4">
        <v>256226</v>
      </c>
      <c r="C4" s="4"/>
    </row>
    <row r="5" spans="1:3" x14ac:dyDescent="0.35">
      <c r="A5" t="s">
        <v>6</v>
      </c>
      <c r="B5" s="6">
        <v>166852</v>
      </c>
      <c r="C5" s="6"/>
    </row>
    <row r="6" spans="1:3" x14ac:dyDescent="0.35">
      <c r="A6" t="s">
        <v>7</v>
      </c>
      <c r="B6" s="6">
        <v>89374</v>
      </c>
      <c r="C6" s="6"/>
    </row>
    <row r="7" spans="1:3" x14ac:dyDescent="0.35">
      <c r="A7" t="s">
        <v>8</v>
      </c>
    </row>
    <row r="8" spans="1:3" x14ac:dyDescent="0.35">
      <c r="A8" t="s">
        <v>9</v>
      </c>
      <c r="B8" s="6">
        <v>11158</v>
      </c>
      <c r="C8" s="6"/>
    </row>
    <row r="9" spans="1:3" x14ac:dyDescent="0.35">
      <c r="A9" t="s">
        <v>10</v>
      </c>
      <c r="B9" s="6">
        <v>12378</v>
      </c>
      <c r="C9" s="6"/>
    </row>
    <row r="10" spans="1:3" x14ac:dyDescent="0.35">
      <c r="A10" t="s">
        <v>11</v>
      </c>
      <c r="B10" s="6">
        <v>24153</v>
      </c>
      <c r="C10" s="6"/>
    </row>
    <row r="11" spans="1:3" x14ac:dyDescent="0.35">
      <c r="A11" t="s">
        <v>12</v>
      </c>
      <c r="B11" s="6">
        <v>7110</v>
      </c>
      <c r="C11" s="6"/>
    </row>
    <row r="12" spans="1:3" x14ac:dyDescent="0.35">
      <c r="A12" t="s">
        <v>39</v>
      </c>
      <c r="B12">
        <v>0</v>
      </c>
    </row>
    <row r="13" spans="1:3" x14ac:dyDescent="0.35">
      <c r="A13" t="s">
        <v>41</v>
      </c>
      <c r="B13">
        <v>0</v>
      </c>
      <c r="C13" s="6"/>
    </row>
    <row r="14" spans="1:3" x14ac:dyDescent="0.35">
      <c r="A14" t="s">
        <v>14</v>
      </c>
      <c r="B14" s="6">
        <v>54799</v>
      </c>
      <c r="C14" s="6"/>
    </row>
    <row r="15" spans="1:3" x14ac:dyDescent="0.35">
      <c r="A15" t="s">
        <v>15</v>
      </c>
      <c r="B15" s="6">
        <v>34575</v>
      </c>
      <c r="C15" s="6"/>
    </row>
    <row r="16" spans="1:3" x14ac:dyDescent="0.35">
      <c r="A16" t="s">
        <v>54</v>
      </c>
    </row>
    <row r="17" spans="1:3" x14ac:dyDescent="0.35">
      <c r="A17" t="s">
        <v>17</v>
      </c>
      <c r="B17" s="6">
        <v>10580</v>
      </c>
      <c r="C17" s="6"/>
    </row>
    <row r="18" spans="1:3" x14ac:dyDescent="0.35">
      <c r="A18" t="s">
        <v>19</v>
      </c>
      <c r="B18" s="6">
        <v>1132</v>
      </c>
    </row>
    <row r="19" spans="1:3" x14ac:dyDescent="0.35">
      <c r="A19" t="s">
        <v>43</v>
      </c>
      <c r="B19" s="6">
        <v>11712</v>
      </c>
      <c r="C19" s="6"/>
    </row>
    <row r="20" spans="1:3" x14ac:dyDescent="0.35">
      <c r="A20" t="s">
        <v>21</v>
      </c>
      <c r="B20" s="6">
        <v>22863</v>
      </c>
      <c r="C20" s="6"/>
    </row>
    <row r="21" spans="1:3" x14ac:dyDescent="0.35">
      <c r="A21" t="s">
        <v>49</v>
      </c>
      <c r="B21" s="6">
        <v>5493</v>
      </c>
      <c r="C21" s="6"/>
    </row>
    <row r="22" spans="1:3" x14ac:dyDescent="0.35">
      <c r="A22" t="s">
        <v>23</v>
      </c>
      <c r="B22" s="6">
        <v>17370</v>
      </c>
      <c r="C22" s="6"/>
    </row>
    <row r="23" spans="1:3" x14ac:dyDescent="0.35">
      <c r="A23" t="s">
        <v>24</v>
      </c>
      <c r="B23" s="6">
        <v>1200</v>
      </c>
      <c r="C23" s="6"/>
    </row>
    <row r="24" spans="1:3" x14ac:dyDescent="0.35">
      <c r="A24" t="s">
        <v>25</v>
      </c>
      <c r="B24" s="4">
        <v>16170</v>
      </c>
      <c r="C24" s="4"/>
    </row>
    <row r="25" spans="1:3" x14ac:dyDescent="0.35">
      <c r="A25" t="s">
        <v>26</v>
      </c>
    </row>
    <row r="26" spans="1:3" x14ac:dyDescent="0.35">
      <c r="A26" t="s">
        <v>27</v>
      </c>
      <c r="B26" s="9">
        <v>0.13</v>
      </c>
      <c r="C26" s="9"/>
    </row>
    <row r="27" spans="1:3" x14ac:dyDescent="0.35">
      <c r="A27" t="s">
        <v>28</v>
      </c>
      <c r="B27" s="9">
        <v>0.13</v>
      </c>
      <c r="C27" s="9"/>
    </row>
    <row r="28" spans="1:3" x14ac:dyDescent="0.35">
      <c r="A28" t="s">
        <v>29</v>
      </c>
    </row>
    <row r="29" spans="1:3" x14ac:dyDescent="0.35">
      <c r="A29" t="s">
        <v>30</v>
      </c>
      <c r="B29" s="6">
        <v>123638723</v>
      </c>
      <c r="C29" s="6"/>
    </row>
    <row r="30" spans="1:3" x14ac:dyDescent="0.35">
      <c r="A30" t="s">
        <v>31</v>
      </c>
      <c r="B30" s="6">
        <v>124576409</v>
      </c>
      <c r="C30" s="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90BDA-E492-4AEA-A071-2646E08E1847}">
  <dimension ref="A1:C30"/>
  <sheetViews>
    <sheetView workbookViewId="0">
      <selection activeCell="A26" sqref="A26:A30"/>
    </sheetView>
  </sheetViews>
  <sheetFormatPr defaultRowHeight="14.5" x14ac:dyDescent="0.35"/>
  <cols>
    <col min="1" max="1" width="59" bestFit="1" customWidth="1"/>
    <col min="2" max="2" width="15.26953125" bestFit="1" customWidth="1"/>
    <col min="3" max="3" width="12.26953125" bestFit="1" customWidth="1"/>
  </cols>
  <sheetData>
    <row r="1" spans="1:3" x14ac:dyDescent="0.35">
      <c r="A1" t="s">
        <v>0</v>
      </c>
      <c r="B1" t="s">
        <v>1</v>
      </c>
    </row>
    <row r="2" spans="1:3" x14ac:dyDescent="0.35">
      <c r="B2" t="s">
        <v>46</v>
      </c>
    </row>
    <row r="3" spans="1:3" x14ac:dyDescent="0.35">
      <c r="A3" t="s">
        <v>4</v>
      </c>
    </row>
    <row r="4" spans="1:3" x14ac:dyDescent="0.35">
      <c r="A4" t="s">
        <v>5</v>
      </c>
      <c r="B4" s="4">
        <v>260855</v>
      </c>
      <c r="C4" s="4"/>
    </row>
    <row r="5" spans="1:3" x14ac:dyDescent="0.35">
      <c r="A5" t="s">
        <v>6</v>
      </c>
      <c r="B5" s="6">
        <v>169700</v>
      </c>
      <c r="C5" s="6"/>
    </row>
    <row r="6" spans="1:3" x14ac:dyDescent="0.35">
      <c r="A6" t="s">
        <v>7</v>
      </c>
      <c r="B6" s="6">
        <v>91155</v>
      </c>
      <c r="C6" s="6"/>
    </row>
    <row r="7" spans="1:3" x14ac:dyDescent="0.35">
      <c r="A7" t="s">
        <v>8</v>
      </c>
    </row>
    <row r="8" spans="1:3" x14ac:dyDescent="0.35">
      <c r="A8" t="s">
        <v>9</v>
      </c>
      <c r="B8" s="6">
        <v>11762</v>
      </c>
      <c r="C8" s="6"/>
    </row>
    <row r="9" spans="1:3" x14ac:dyDescent="0.35">
      <c r="A9" t="s">
        <v>10</v>
      </c>
      <c r="B9" s="6">
        <v>8675</v>
      </c>
      <c r="C9" s="6"/>
    </row>
    <row r="10" spans="1:3" x14ac:dyDescent="0.35">
      <c r="A10" t="s">
        <v>11</v>
      </c>
      <c r="B10" s="6">
        <v>21913</v>
      </c>
      <c r="C10" s="6"/>
    </row>
    <row r="11" spans="1:3" x14ac:dyDescent="0.35">
      <c r="A11" t="s">
        <v>12</v>
      </c>
      <c r="B11" s="6">
        <v>6739</v>
      </c>
      <c r="C11" s="6"/>
    </row>
    <row r="12" spans="1:3" x14ac:dyDescent="0.35">
      <c r="A12" t="s">
        <v>39</v>
      </c>
      <c r="B12" s="6">
        <v>0</v>
      </c>
    </row>
    <row r="13" spans="1:3" x14ac:dyDescent="0.35">
      <c r="A13" t="s">
        <v>41</v>
      </c>
      <c r="B13" s="6">
        <v>729</v>
      </c>
      <c r="C13" s="6"/>
    </row>
    <row r="14" spans="1:3" x14ac:dyDescent="0.35">
      <c r="A14" t="s">
        <v>14</v>
      </c>
      <c r="B14" s="6">
        <v>49818</v>
      </c>
      <c r="C14" s="6"/>
    </row>
    <row r="15" spans="1:3" x14ac:dyDescent="0.35">
      <c r="A15" t="s">
        <v>15</v>
      </c>
      <c r="B15" s="6">
        <v>41337</v>
      </c>
      <c r="C15" s="6"/>
    </row>
    <row r="16" spans="1:3" x14ac:dyDescent="0.35">
      <c r="A16" t="s">
        <v>54</v>
      </c>
      <c r="B16" s="6"/>
      <c r="C16" s="6"/>
    </row>
    <row r="17" spans="1:3" x14ac:dyDescent="0.35">
      <c r="A17" t="s">
        <v>17</v>
      </c>
      <c r="B17" s="6">
        <v>10265</v>
      </c>
      <c r="C17" s="6"/>
    </row>
    <row r="18" spans="1:3" x14ac:dyDescent="0.35">
      <c r="A18" t="s">
        <v>19</v>
      </c>
      <c r="B18">
        <v>818</v>
      </c>
    </row>
    <row r="19" spans="1:3" x14ac:dyDescent="0.35">
      <c r="A19" t="s">
        <v>43</v>
      </c>
      <c r="B19" s="6">
        <v>11083</v>
      </c>
      <c r="C19" s="6"/>
    </row>
    <row r="20" spans="1:3" x14ac:dyDescent="0.35">
      <c r="A20" t="s">
        <v>21</v>
      </c>
      <c r="B20" s="6">
        <v>30254</v>
      </c>
      <c r="C20" s="6"/>
    </row>
    <row r="21" spans="1:3" x14ac:dyDescent="0.35">
      <c r="A21" t="s">
        <v>49</v>
      </c>
      <c r="B21" s="6">
        <v>6281</v>
      </c>
      <c r="C21" s="6"/>
    </row>
    <row r="22" spans="1:3" x14ac:dyDescent="0.35">
      <c r="A22" t="s">
        <v>23</v>
      </c>
      <c r="B22" s="6">
        <v>23973</v>
      </c>
      <c r="C22" s="6"/>
    </row>
    <row r="23" spans="1:3" x14ac:dyDescent="0.35">
      <c r="A23" t="s">
        <v>24</v>
      </c>
      <c r="B23" s="6">
        <v>1368</v>
      </c>
      <c r="C23" s="6"/>
    </row>
    <row r="24" spans="1:3" x14ac:dyDescent="0.35">
      <c r="A24" t="s">
        <v>25</v>
      </c>
      <c r="B24" s="4">
        <v>22605</v>
      </c>
      <c r="C24" s="4"/>
    </row>
    <row r="25" spans="1:3" x14ac:dyDescent="0.35">
      <c r="A25" t="s">
        <v>26</v>
      </c>
    </row>
    <row r="26" spans="1:3" x14ac:dyDescent="0.35">
      <c r="A26" t="s">
        <v>27</v>
      </c>
      <c r="B26" s="9">
        <v>0.18</v>
      </c>
      <c r="C26" s="9"/>
    </row>
    <row r="27" spans="1:3" x14ac:dyDescent="0.35">
      <c r="A27" t="s">
        <v>28</v>
      </c>
      <c r="B27" s="9">
        <v>0.18</v>
      </c>
      <c r="C27" s="9"/>
    </row>
    <row r="28" spans="1:3" x14ac:dyDescent="0.35">
      <c r="A28" t="s">
        <v>29</v>
      </c>
    </row>
    <row r="29" spans="1:3" x14ac:dyDescent="0.35">
      <c r="A29" t="s">
        <v>30</v>
      </c>
      <c r="B29" s="6">
        <v>124905538</v>
      </c>
      <c r="C29" s="6"/>
    </row>
    <row r="30" spans="1:3" x14ac:dyDescent="0.35">
      <c r="A30" t="s">
        <v>31</v>
      </c>
      <c r="B30" s="6">
        <v>127586881</v>
      </c>
      <c r="C30" s="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CC57D-A022-4F8D-B436-9410C0F8EEA7}">
  <dimension ref="A1:C31"/>
  <sheetViews>
    <sheetView workbookViewId="0">
      <selection activeCell="A27" sqref="A27:A31"/>
    </sheetView>
  </sheetViews>
  <sheetFormatPr defaultRowHeight="14.5" x14ac:dyDescent="0.35"/>
  <cols>
    <col min="1" max="1" width="59" bestFit="1" customWidth="1"/>
    <col min="2" max="2" width="15.26953125" bestFit="1" customWidth="1"/>
    <col min="3" max="3" width="12.453125" bestFit="1" customWidth="1"/>
  </cols>
  <sheetData>
    <row r="1" spans="1:3" x14ac:dyDescent="0.35">
      <c r="A1" t="s">
        <v>0</v>
      </c>
      <c r="B1" t="s">
        <v>1</v>
      </c>
    </row>
    <row r="2" spans="1:3" x14ac:dyDescent="0.35">
      <c r="B2" t="s">
        <v>47</v>
      </c>
    </row>
    <row r="3" spans="1:3" x14ac:dyDescent="0.35">
      <c r="A3" t="s">
        <v>4</v>
      </c>
    </row>
    <row r="4" spans="1:3" x14ac:dyDescent="0.35">
      <c r="A4" t="s">
        <v>5</v>
      </c>
      <c r="B4" s="4">
        <v>265421</v>
      </c>
      <c r="C4" s="4"/>
    </row>
    <row r="5" spans="1:3" x14ac:dyDescent="0.35">
      <c r="A5" t="s">
        <v>6</v>
      </c>
      <c r="B5" s="6">
        <v>169902</v>
      </c>
      <c r="C5" s="6"/>
    </row>
    <row r="6" spans="1:3" x14ac:dyDescent="0.35">
      <c r="A6" t="s">
        <v>7</v>
      </c>
      <c r="B6" s="6">
        <v>95519</v>
      </c>
      <c r="C6" s="6"/>
    </row>
    <row r="7" spans="1:3" x14ac:dyDescent="0.35">
      <c r="A7" t="s">
        <v>8</v>
      </c>
    </row>
    <row r="8" spans="1:3" x14ac:dyDescent="0.35">
      <c r="A8" t="s">
        <v>9</v>
      </c>
      <c r="B8" s="6">
        <v>11781</v>
      </c>
      <c r="C8" s="6"/>
    </row>
    <row r="9" spans="1:3" x14ac:dyDescent="0.35">
      <c r="A9" t="s">
        <v>10</v>
      </c>
      <c r="B9" s="6">
        <v>8630</v>
      </c>
      <c r="C9" s="6"/>
    </row>
    <row r="10" spans="1:3" x14ac:dyDescent="0.35">
      <c r="A10" t="s">
        <v>11</v>
      </c>
      <c r="B10" s="6">
        <v>22185</v>
      </c>
      <c r="C10" s="6"/>
    </row>
    <row r="11" spans="1:3" x14ac:dyDescent="0.35">
      <c r="A11" t="s">
        <v>12</v>
      </c>
      <c r="B11" s="6">
        <v>5878</v>
      </c>
      <c r="C11" s="6"/>
    </row>
    <row r="12" spans="1:3" x14ac:dyDescent="0.35">
      <c r="A12" t="s">
        <v>39</v>
      </c>
      <c r="B12">
        <v>0</v>
      </c>
      <c r="C12" s="6"/>
    </row>
    <row r="13" spans="1:3" x14ac:dyDescent="0.35">
      <c r="A13" t="s">
        <v>41</v>
      </c>
      <c r="B13">
        <v>0</v>
      </c>
    </row>
    <row r="14" spans="1:3" x14ac:dyDescent="0.35">
      <c r="A14" t="s">
        <v>14</v>
      </c>
      <c r="B14" s="6">
        <v>48474</v>
      </c>
      <c r="C14" s="6"/>
    </row>
    <row r="15" spans="1:3" x14ac:dyDescent="0.35">
      <c r="A15" t="s">
        <v>15</v>
      </c>
      <c r="B15" s="6">
        <v>47045</v>
      </c>
      <c r="C15" s="6"/>
    </row>
    <row r="16" spans="1:3" x14ac:dyDescent="0.35">
      <c r="A16" t="s">
        <v>16</v>
      </c>
    </row>
    <row r="17" spans="1:3" x14ac:dyDescent="0.35">
      <c r="A17" t="s">
        <v>17</v>
      </c>
      <c r="B17" s="6">
        <v>10017</v>
      </c>
      <c r="C17" s="6"/>
    </row>
    <row r="18" spans="1:3" x14ac:dyDescent="0.35">
      <c r="A18" t="s">
        <v>48</v>
      </c>
      <c r="B18">
        <v>-76</v>
      </c>
      <c r="C18" s="6"/>
    </row>
    <row r="19" spans="1:3" x14ac:dyDescent="0.35">
      <c r="A19" t="s">
        <v>19</v>
      </c>
      <c r="B19">
        <v>363</v>
      </c>
    </row>
    <row r="20" spans="1:3" x14ac:dyDescent="0.35">
      <c r="A20" t="s">
        <v>20</v>
      </c>
      <c r="B20" s="6">
        <v>10304</v>
      </c>
      <c r="C20" s="6"/>
    </row>
    <row r="21" spans="1:3" x14ac:dyDescent="0.35">
      <c r="A21" t="s">
        <v>21</v>
      </c>
      <c r="B21" s="6">
        <v>36741</v>
      </c>
      <c r="C21" s="6"/>
    </row>
    <row r="22" spans="1:3" x14ac:dyDescent="0.35">
      <c r="A22" t="s">
        <v>49</v>
      </c>
      <c r="B22" s="6">
        <v>10009</v>
      </c>
    </row>
    <row r="23" spans="1:3" x14ac:dyDescent="0.35">
      <c r="A23" t="s">
        <v>23</v>
      </c>
      <c r="B23" s="6">
        <v>26732</v>
      </c>
      <c r="C23" s="6"/>
    </row>
    <row r="24" spans="1:3" x14ac:dyDescent="0.35">
      <c r="A24" t="s">
        <v>24</v>
      </c>
    </row>
    <row r="25" spans="1:3" x14ac:dyDescent="0.35">
      <c r="A25" t="s">
        <v>25</v>
      </c>
      <c r="B25" s="4">
        <v>26732</v>
      </c>
      <c r="C25" s="4"/>
    </row>
    <row r="26" spans="1:3" x14ac:dyDescent="0.35">
      <c r="A26" t="s">
        <v>26</v>
      </c>
    </row>
    <row r="27" spans="1:3" x14ac:dyDescent="0.35">
      <c r="A27" t="s">
        <v>27</v>
      </c>
      <c r="B27" s="9">
        <v>0.2</v>
      </c>
      <c r="C27" s="9"/>
    </row>
    <row r="28" spans="1:3" x14ac:dyDescent="0.35">
      <c r="A28" t="s">
        <v>28</v>
      </c>
      <c r="B28" s="9">
        <v>0.19</v>
      </c>
      <c r="C28" s="9"/>
    </row>
    <row r="29" spans="1:3" x14ac:dyDescent="0.35">
      <c r="A29" t="s">
        <v>29</v>
      </c>
    </row>
    <row r="30" spans="1:3" x14ac:dyDescent="0.35">
      <c r="A30" t="s">
        <v>30</v>
      </c>
      <c r="B30" s="6">
        <v>130839313</v>
      </c>
      <c r="C30" s="6"/>
    </row>
    <row r="31" spans="1:3" x14ac:dyDescent="0.35">
      <c r="A31" t="s">
        <v>31</v>
      </c>
      <c r="B31" s="6">
        <v>137186889</v>
      </c>
      <c r="C31" s="6"/>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46EE6-F1C6-4569-8A81-EDB48CF411E7}">
  <dimension ref="A1:C31"/>
  <sheetViews>
    <sheetView workbookViewId="0">
      <selection activeCell="A27" sqref="A27:A31"/>
    </sheetView>
  </sheetViews>
  <sheetFormatPr defaultRowHeight="14.5" x14ac:dyDescent="0.35"/>
  <cols>
    <col min="1" max="1" width="59" bestFit="1" customWidth="1"/>
    <col min="2" max="2" width="15.26953125" bestFit="1" customWidth="1"/>
    <col min="3" max="3" width="12" bestFit="1" customWidth="1"/>
  </cols>
  <sheetData>
    <row r="1" spans="1:3" x14ac:dyDescent="0.35">
      <c r="A1" t="s">
        <v>0</v>
      </c>
      <c r="B1" t="s">
        <v>1</v>
      </c>
    </row>
    <row r="2" spans="1:3" x14ac:dyDescent="0.35">
      <c r="B2" t="s">
        <v>50</v>
      </c>
    </row>
    <row r="3" spans="1:3" x14ac:dyDescent="0.35">
      <c r="A3" t="s">
        <v>4</v>
      </c>
    </row>
    <row r="4" spans="1:3" x14ac:dyDescent="0.35">
      <c r="A4" t="s">
        <v>5</v>
      </c>
      <c r="B4" s="4">
        <v>291485</v>
      </c>
      <c r="C4" s="4"/>
    </row>
    <row r="5" spans="1:3" x14ac:dyDescent="0.35">
      <c r="A5" t="s">
        <v>6</v>
      </c>
      <c r="B5" s="6">
        <v>186379</v>
      </c>
      <c r="C5" s="6"/>
    </row>
    <row r="6" spans="1:3" x14ac:dyDescent="0.35">
      <c r="A6" t="s">
        <v>7</v>
      </c>
      <c r="B6" s="6">
        <v>105106</v>
      </c>
      <c r="C6" s="6"/>
    </row>
    <row r="7" spans="1:3" x14ac:dyDescent="0.35">
      <c r="A7" t="s">
        <v>8</v>
      </c>
    </row>
    <row r="8" spans="1:3" x14ac:dyDescent="0.35">
      <c r="A8" t="s">
        <v>9</v>
      </c>
      <c r="B8" s="6">
        <v>13144</v>
      </c>
      <c r="C8" s="6"/>
    </row>
    <row r="9" spans="1:3" x14ac:dyDescent="0.35">
      <c r="A9" t="s">
        <v>10</v>
      </c>
      <c r="B9" s="6">
        <v>9454</v>
      </c>
      <c r="C9" s="6"/>
    </row>
    <row r="10" spans="1:3" x14ac:dyDescent="0.35">
      <c r="A10" t="s">
        <v>11</v>
      </c>
      <c r="B10" s="6">
        <v>23504</v>
      </c>
      <c r="C10" s="6"/>
    </row>
    <row r="11" spans="1:3" x14ac:dyDescent="0.35">
      <c r="A11" t="s">
        <v>12</v>
      </c>
      <c r="B11" s="6">
        <v>5878</v>
      </c>
      <c r="C11" s="6"/>
    </row>
    <row r="12" spans="1:3" x14ac:dyDescent="0.35">
      <c r="A12" t="s">
        <v>39</v>
      </c>
      <c r="B12">
        <v>0</v>
      </c>
    </row>
    <row r="13" spans="1:3" x14ac:dyDescent="0.35">
      <c r="A13" t="s">
        <v>41</v>
      </c>
      <c r="B13">
        <v>0</v>
      </c>
    </row>
    <row r="14" spans="1:3" x14ac:dyDescent="0.35">
      <c r="A14" t="s">
        <v>14</v>
      </c>
      <c r="B14" s="6">
        <v>51980</v>
      </c>
      <c r="C14" s="6"/>
    </row>
    <row r="15" spans="1:3" x14ac:dyDescent="0.35">
      <c r="A15" t="s">
        <v>15</v>
      </c>
      <c r="B15" s="6">
        <v>53126</v>
      </c>
      <c r="C15" s="6"/>
    </row>
    <row r="16" spans="1:3" x14ac:dyDescent="0.35">
      <c r="A16" t="s">
        <v>16</v>
      </c>
    </row>
    <row r="17" spans="1:3" x14ac:dyDescent="0.35">
      <c r="A17" t="s">
        <v>17</v>
      </c>
      <c r="B17" s="6">
        <v>9954</v>
      </c>
      <c r="C17" s="6"/>
    </row>
    <row r="18" spans="1:3" x14ac:dyDescent="0.35">
      <c r="A18" t="s">
        <v>48</v>
      </c>
      <c r="B18">
        <v>531</v>
      </c>
      <c r="C18" s="6"/>
    </row>
    <row r="19" spans="1:3" x14ac:dyDescent="0.35">
      <c r="A19" t="s">
        <v>19</v>
      </c>
      <c r="B19" s="6">
        <v>1067</v>
      </c>
      <c r="C19" s="6"/>
    </row>
    <row r="20" spans="1:3" x14ac:dyDescent="0.35">
      <c r="A20" t="s">
        <v>20</v>
      </c>
      <c r="B20" s="6">
        <v>11552</v>
      </c>
      <c r="C20" s="6"/>
    </row>
    <row r="21" spans="1:3" x14ac:dyDescent="0.35">
      <c r="A21" t="s">
        <v>21</v>
      </c>
      <c r="B21" s="6">
        <v>41574</v>
      </c>
      <c r="C21" s="6"/>
    </row>
    <row r="22" spans="1:3" x14ac:dyDescent="0.35">
      <c r="A22" t="s">
        <v>49</v>
      </c>
      <c r="B22" s="6">
        <v>11727</v>
      </c>
      <c r="C22" s="6"/>
    </row>
    <row r="23" spans="1:3" x14ac:dyDescent="0.35">
      <c r="A23" t="s">
        <v>23</v>
      </c>
      <c r="B23" s="6">
        <v>29847</v>
      </c>
    </row>
    <row r="24" spans="1:3" x14ac:dyDescent="0.35">
      <c r="A24" t="s">
        <v>24</v>
      </c>
      <c r="B24">
        <v>0</v>
      </c>
      <c r="C24" s="6"/>
    </row>
    <row r="25" spans="1:3" x14ac:dyDescent="0.35">
      <c r="A25" t="s">
        <v>51</v>
      </c>
      <c r="B25" s="4">
        <v>29847</v>
      </c>
      <c r="C25" s="4"/>
    </row>
    <row r="26" spans="1:3" x14ac:dyDescent="0.35">
      <c r="A26" t="s">
        <v>26</v>
      </c>
    </row>
    <row r="27" spans="1:3" x14ac:dyDescent="0.35">
      <c r="A27" t="s">
        <v>27</v>
      </c>
      <c r="B27" s="9">
        <v>0.23</v>
      </c>
      <c r="C27" s="4"/>
    </row>
    <row r="28" spans="1:3" x14ac:dyDescent="0.35">
      <c r="A28" t="s">
        <v>28</v>
      </c>
      <c r="B28" s="9">
        <v>0.21</v>
      </c>
      <c r="C28" s="4"/>
    </row>
    <row r="29" spans="1:3" x14ac:dyDescent="0.35">
      <c r="A29" t="s">
        <v>29</v>
      </c>
    </row>
    <row r="30" spans="1:3" x14ac:dyDescent="0.35">
      <c r="A30" t="s">
        <v>30</v>
      </c>
      <c r="B30" s="6">
        <v>131354059</v>
      </c>
      <c r="C30" s="6"/>
    </row>
    <row r="31" spans="1:3" x14ac:dyDescent="0.35">
      <c r="A31" t="s">
        <v>31</v>
      </c>
      <c r="B31" s="6">
        <v>138925489</v>
      </c>
      <c r="C31" s="6"/>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00CAE-A942-47E7-A11E-9672937421B2}">
  <dimension ref="A1:C31"/>
  <sheetViews>
    <sheetView workbookViewId="0">
      <selection activeCell="A26" sqref="A26:A31"/>
    </sheetView>
  </sheetViews>
  <sheetFormatPr defaultRowHeight="14.5" x14ac:dyDescent="0.35"/>
  <cols>
    <col min="1" max="1" width="69.7265625" bestFit="1" customWidth="1"/>
    <col min="2" max="2" width="15.26953125" bestFit="1" customWidth="1"/>
    <col min="3" max="3" width="12.26953125" bestFit="1" customWidth="1"/>
  </cols>
  <sheetData>
    <row r="1" spans="1:3" x14ac:dyDescent="0.35">
      <c r="A1" t="s">
        <v>52</v>
      </c>
      <c r="B1" t="s">
        <v>1</v>
      </c>
    </row>
    <row r="2" spans="1:3" x14ac:dyDescent="0.35">
      <c r="B2" t="s">
        <v>53</v>
      </c>
    </row>
    <row r="3" spans="1:3" x14ac:dyDescent="0.35">
      <c r="A3" s="1" t="s">
        <v>4</v>
      </c>
    </row>
    <row r="4" spans="1:3" x14ac:dyDescent="0.35">
      <c r="A4" s="12" t="s">
        <v>5</v>
      </c>
      <c r="B4" s="4">
        <v>287969</v>
      </c>
      <c r="C4" s="4"/>
    </row>
    <row r="5" spans="1:3" x14ac:dyDescent="0.35">
      <c r="A5" s="12" t="s">
        <v>6</v>
      </c>
      <c r="B5" s="6">
        <v>188990</v>
      </c>
      <c r="C5" s="6"/>
    </row>
    <row r="6" spans="1:3" x14ac:dyDescent="0.35">
      <c r="A6" s="12" t="s">
        <v>7</v>
      </c>
      <c r="B6" s="6">
        <v>98979</v>
      </c>
    </row>
    <row r="7" spans="1:3" x14ac:dyDescent="0.35">
      <c r="A7" s="1" t="s">
        <v>8</v>
      </c>
    </row>
    <row r="8" spans="1:3" x14ac:dyDescent="0.35">
      <c r="A8" s="3" t="s">
        <v>9</v>
      </c>
      <c r="B8" s="6">
        <v>14767</v>
      </c>
      <c r="C8" s="6"/>
    </row>
    <row r="9" spans="1:3" x14ac:dyDescent="0.35">
      <c r="A9" s="3" t="s">
        <v>10</v>
      </c>
      <c r="B9" s="6">
        <v>8166</v>
      </c>
      <c r="C9" s="6"/>
    </row>
    <row r="10" spans="1:3" x14ac:dyDescent="0.35">
      <c r="A10" s="3" t="s">
        <v>11</v>
      </c>
      <c r="B10" s="6">
        <v>23565</v>
      </c>
      <c r="C10" s="6"/>
    </row>
    <row r="11" spans="1:3" x14ac:dyDescent="0.35">
      <c r="A11" s="3" t="s">
        <v>12</v>
      </c>
      <c r="B11" s="6">
        <v>5877</v>
      </c>
      <c r="C11" s="6"/>
    </row>
    <row r="12" spans="1:3" x14ac:dyDescent="0.35">
      <c r="A12" s="3" t="s">
        <v>39</v>
      </c>
      <c r="B12">
        <v>0</v>
      </c>
    </row>
    <row r="13" spans="1:3" x14ac:dyDescent="0.35">
      <c r="A13" s="3" t="s">
        <v>41</v>
      </c>
      <c r="B13">
        <v>0</v>
      </c>
    </row>
    <row r="14" spans="1:3" x14ac:dyDescent="0.35">
      <c r="A14" s="12" t="s">
        <v>14</v>
      </c>
      <c r="B14" s="6">
        <v>52375</v>
      </c>
      <c r="C14" s="6">
        <f>SUM(B8:B13)</f>
        <v>52375</v>
      </c>
    </row>
    <row r="15" spans="1:3" x14ac:dyDescent="0.35">
      <c r="A15" s="12" t="s">
        <v>15</v>
      </c>
      <c r="B15" s="6">
        <v>46604</v>
      </c>
      <c r="C15" s="6">
        <f>B6-B14</f>
        <v>46604</v>
      </c>
    </row>
    <row r="16" spans="1:3" x14ac:dyDescent="0.35">
      <c r="A16" s="1" t="s">
        <v>16</v>
      </c>
    </row>
    <row r="17" spans="1:3" x14ac:dyDescent="0.35">
      <c r="A17" s="3" t="s">
        <v>17</v>
      </c>
      <c r="B17" s="6">
        <v>9928</v>
      </c>
      <c r="C17" s="6"/>
    </row>
    <row r="18" spans="1:3" x14ac:dyDescent="0.35">
      <c r="A18" s="3" t="s">
        <v>48</v>
      </c>
      <c r="B18">
        <v>228</v>
      </c>
      <c r="C18" s="6"/>
    </row>
    <row r="19" spans="1:3" x14ac:dyDescent="0.35">
      <c r="A19" s="3" t="s">
        <v>19</v>
      </c>
      <c r="B19">
        <v>378</v>
      </c>
    </row>
    <row r="20" spans="1:3" x14ac:dyDescent="0.35">
      <c r="A20" s="3" t="s">
        <v>20</v>
      </c>
      <c r="B20" s="6">
        <v>10534</v>
      </c>
      <c r="C20" s="6"/>
    </row>
    <row r="21" spans="1:3" x14ac:dyDescent="0.35">
      <c r="A21" s="3" t="s">
        <v>21</v>
      </c>
      <c r="B21" s="6">
        <v>36070</v>
      </c>
      <c r="C21" s="6">
        <f>B14-B17-B18-B19-B20</f>
        <v>31307</v>
      </c>
    </row>
    <row r="22" spans="1:3" x14ac:dyDescent="0.35">
      <c r="A22" s="3" t="s">
        <v>49</v>
      </c>
      <c r="B22" s="6">
        <v>9878</v>
      </c>
      <c r="C22" s="6"/>
    </row>
    <row r="23" spans="1:3" x14ac:dyDescent="0.35">
      <c r="A23" s="12" t="s">
        <v>23</v>
      </c>
      <c r="B23" s="6">
        <v>26192</v>
      </c>
      <c r="C23" s="6"/>
    </row>
    <row r="24" spans="1:3" x14ac:dyDescent="0.35">
      <c r="A24" s="3" t="s">
        <v>24</v>
      </c>
      <c r="B24">
        <v>0</v>
      </c>
      <c r="C24" s="6"/>
    </row>
    <row r="25" spans="1:3" x14ac:dyDescent="0.35">
      <c r="A25" s="3" t="s">
        <v>25</v>
      </c>
      <c r="B25" s="4">
        <v>26192</v>
      </c>
      <c r="C25" s="4"/>
    </row>
    <row r="26" spans="1:3" x14ac:dyDescent="0.35">
      <c r="A26" s="1" t="s">
        <v>26</v>
      </c>
    </row>
    <row r="27" spans="1:3" x14ac:dyDescent="0.35">
      <c r="A27" t="s">
        <v>27</v>
      </c>
      <c r="B27" s="9">
        <v>0.2</v>
      </c>
      <c r="C27" s="9"/>
    </row>
    <row r="28" spans="1:3" x14ac:dyDescent="0.35">
      <c r="A28" t="s">
        <v>28</v>
      </c>
      <c r="B28" s="9">
        <v>0.19</v>
      </c>
      <c r="C28" s="9"/>
    </row>
    <row r="29" spans="1:3" x14ac:dyDescent="0.35">
      <c r="A29" s="11" t="s">
        <v>29</v>
      </c>
    </row>
    <row r="30" spans="1:3" x14ac:dyDescent="0.35">
      <c r="A30" t="s">
        <v>30</v>
      </c>
      <c r="B30" s="6">
        <v>129846551</v>
      </c>
      <c r="C30" s="6"/>
    </row>
    <row r="31" spans="1:3" x14ac:dyDescent="0.35">
      <c r="A31" t="s">
        <v>31</v>
      </c>
      <c r="B31" s="6">
        <v>138058866</v>
      </c>
      <c r="C31" s="6"/>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B8D6-F70D-4743-9D1F-4CEBE780E2C4}">
  <dimension ref="A1:E33"/>
  <sheetViews>
    <sheetView workbookViewId="0">
      <selection activeCell="J30" sqref="J30"/>
    </sheetView>
  </sheetViews>
  <sheetFormatPr defaultRowHeight="14.5" x14ac:dyDescent="0.35"/>
  <cols>
    <col min="1" max="1" width="59" bestFit="1" customWidth="1"/>
    <col min="2" max="2" width="16.26953125" bestFit="1" customWidth="1"/>
    <col min="3" max="4" width="12.26953125" bestFit="1" customWidth="1"/>
    <col min="5" max="5" width="15.1796875" customWidth="1"/>
  </cols>
  <sheetData>
    <row r="1" spans="1:5" x14ac:dyDescent="0.35">
      <c r="A1" t="s">
        <v>0</v>
      </c>
      <c r="B1" t="s">
        <v>36</v>
      </c>
    </row>
    <row r="2" spans="1:5" x14ac:dyDescent="0.35">
      <c r="B2" t="s">
        <v>56</v>
      </c>
      <c r="C2" t="s">
        <v>57</v>
      </c>
      <c r="D2" t="s">
        <v>37</v>
      </c>
      <c r="E2" s="19" t="s">
        <v>38</v>
      </c>
    </row>
    <row r="3" spans="1:5" x14ac:dyDescent="0.35">
      <c r="A3" s="1" t="s">
        <v>4</v>
      </c>
    </row>
    <row r="4" spans="1:5" x14ac:dyDescent="0.35">
      <c r="A4" s="3" t="s">
        <v>5</v>
      </c>
      <c r="B4" s="4">
        <v>1142036</v>
      </c>
      <c r="C4" s="4">
        <v>1016609</v>
      </c>
      <c r="D4" s="4">
        <v>907675</v>
      </c>
      <c r="E4" s="20">
        <v>850389</v>
      </c>
    </row>
    <row r="5" spans="1:5" x14ac:dyDescent="0.35">
      <c r="A5" s="3" t="s">
        <v>6</v>
      </c>
      <c r="B5" s="6">
        <v>732053</v>
      </c>
      <c r="C5" s="6">
        <v>660970</v>
      </c>
      <c r="D5" s="6">
        <v>607841</v>
      </c>
      <c r="E5" s="21">
        <v>583112</v>
      </c>
    </row>
    <row r="6" spans="1:5" x14ac:dyDescent="0.35">
      <c r="A6" s="3" t="s">
        <v>7</v>
      </c>
      <c r="B6" s="6">
        <v>409983</v>
      </c>
      <c r="C6" s="6">
        <v>355639</v>
      </c>
      <c r="D6" s="6">
        <v>299834</v>
      </c>
      <c r="E6" s="21">
        <v>267277</v>
      </c>
    </row>
    <row r="7" spans="1:5" x14ac:dyDescent="0.35">
      <c r="A7" s="1" t="s">
        <v>8</v>
      </c>
    </row>
    <row r="8" spans="1:5" x14ac:dyDescent="0.35">
      <c r="A8" s="3" t="s">
        <v>9</v>
      </c>
      <c r="B8" s="6">
        <v>51683</v>
      </c>
      <c r="C8" s="6">
        <v>45724</v>
      </c>
      <c r="D8" s="6">
        <v>39775</v>
      </c>
      <c r="E8" s="21">
        <v>35069</v>
      </c>
    </row>
    <row r="9" spans="1:5" x14ac:dyDescent="0.35">
      <c r="A9" s="3" t="s">
        <v>58</v>
      </c>
      <c r="B9" s="6">
        <v>36288</v>
      </c>
      <c r="C9" s="6">
        <v>46729</v>
      </c>
      <c r="D9" s="6">
        <v>30719</v>
      </c>
      <c r="E9" s="21">
        <v>30071</v>
      </c>
    </row>
    <row r="10" spans="1:5" x14ac:dyDescent="0.35">
      <c r="A10" s="3" t="s">
        <v>11</v>
      </c>
      <c r="B10" s="6">
        <v>99173</v>
      </c>
      <c r="C10" s="6">
        <v>92860</v>
      </c>
      <c r="D10" s="6">
        <v>69423</v>
      </c>
      <c r="E10" s="21">
        <v>52760</v>
      </c>
    </row>
    <row r="11" spans="1:5" x14ac:dyDescent="0.35">
      <c r="A11" s="3" t="s">
        <v>12</v>
      </c>
      <c r="B11" s="6">
        <v>23510</v>
      </c>
      <c r="C11" s="6">
        <v>26510</v>
      </c>
      <c r="D11" s="6">
        <v>23377</v>
      </c>
      <c r="E11" s="21">
        <v>24057</v>
      </c>
    </row>
    <row r="12" spans="1:5" x14ac:dyDescent="0.35">
      <c r="A12" s="3" t="s">
        <v>39</v>
      </c>
      <c r="B12">
        <v>0</v>
      </c>
      <c r="C12" s="6">
        <v>4282</v>
      </c>
      <c r="D12" s="6">
        <v>1914</v>
      </c>
      <c r="E12" s="21">
        <v>297</v>
      </c>
    </row>
    <row r="13" spans="1:5" x14ac:dyDescent="0.35">
      <c r="A13" s="3" t="s">
        <v>59</v>
      </c>
      <c r="B13" s="6">
        <v>-1409</v>
      </c>
      <c r="C13">
        <v>760</v>
      </c>
      <c r="D13">
        <v>186</v>
      </c>
      <c r="E13" s="21">
        <v>-1866</v>
      </c>
    </row>
    <row r="14" spans="1:5" x14ac:dyDescent="0.35">
      <c r="A14" s="3" t="s">
        <v>40</v>
      </c>
      <c r="B14">
        <v>0</v>
      </c>
      <c r="C14">
        <v>0</v>
      </c>
      <c r="D14" s="6">
        <v>-7128</v>
      </c>
      <c r="E14" s="21">
        <v>0</v>
      </c>
    </row>
    <row r="15" spans="1:5" x14ac:dyDescent="0.35">
      <c r="A15" s="3" t="s">
        <v>41</v>
      </c>
      <c r="B15">
        <v>0</v>
      </c>
      <c r="C15" s="6">
        <v>3464</v>
      </c>
      <c r="D15" s="6">
        <v>5472</v>
      </c>
      <c r="E15" s="21">
        <v>5331</v>
      </c>
    </row>
    <row r="16" spans="1:5" x14ac:dyDescent="0.35">
      <c r="A16" s="3" t="s">
        <v>14</v>
      </c>
      <c r="B16" s="6">
        <v>209245</v>
      </c>
      <c r="C16" s="6">
        <v>220329</v>
      </c>
      <c r="D16" s="6">
        <v>163738</v>
      </c>
      <c r="E16" s="21">
        <v>145719</v>
      </c>
    </row>
    <row r="17" spans="1:5" x14ac:dyDescent="0.35">
      <c r="A17" s="3" t="s">
        <v>15</v>
      </c>
      <c r="B17" s="6">
        <v>200738</v>
      </c>
      <c r="C17" s="6">
        <v>135310</v>
      </c>
      <c r="D17" s="6">
        <v>136096</v>
      </c>
      <c r="E17" s="21">
        <v>121558</v>
      </c>
    </row>
    <row r="18" spans="1:5" x14ac:dyDescent="0.35">
      <c r="A18" s="1" t="s">
        <v>42</v>
      </c>
    </row>
    <row r="19" spans="1:5" x14ac:dyDescent="0.35">
      <c r="A19" s="3" t="s">
        <v>17</v>
      </c>
      <c r="B19" s="6">
        <v>39762</v>
      </c>
      <c r="C19" s="6">
        <v>42826</v>
      </c>
      <c r="D19" s="6">
        <v>39870</v>
      </c>
      <c r="E19" s="21">
        <v>39404</v>
      </c>
    </row>
    <row r="20" spans="1:5" x14ac:dyDescent="0.35">
      <c r="A20" s="3" t="s">
        <v>48</v>
      </c>
      <c r="B20">
        <v>-566</v>
      </c>
      <c r="C20" s="6">
        <v>-39941</v>
      </c>
      <c r="D20" s="6">
        <v>58816</v>
      </c>
      <c r="E20" s="21">
        <v>-12372</v>
      </c>
    </row>
    <row r="21" spans="1:5" x14ac:dyDescent="0.35">
      <c r="A21" s="3" t="s">
        <v>19</v>
      </c>
      <c r="B21" s="6">
        <v>1730</v>
      </c>
      <c r="C21" s="6">
        <v>3723</v>
      </c>
      <c r="D21" s="6">
        <v>1769</v>
      </c>
      <c r="E21" s="21">
        <v>146</v>
      </c>
    </row>
    <row r="22" spans="1:5" x14ac:dyDescent="0.35">
      <c r="A22" s="3" t="s">
        <v>43</v>
      </c>
      <c r="B22" s="6">
        <v>40926</v>
      </c>
      <c r="C22" s="6">
        <v>6608</v>
      </c>
      <c r="D22" s="6">
        <v>100455</v>
      </c>
      <c r="E22" s="21">
        <v>27178</v>
      </c>
    </row>
    <row r="23" spans="1:5" x14ac:dyDescent="0.35">
      <c r="A23" s="3" t="s">
        <v>21</v>
      </c>
      <c r="B23" s="6">
        <v>159812</v>
      </c>
      <c r="C23" s="6">
        <v>128702</v>
      </c>
      <c r="D23" s="6">
        <v>35641</v>
      </c>
      <c r="E23" s="21">
        <v>94380</v>
      </c>
    </row>
    <row r="24" spans="1:5" x14ac:dyDescent="0.35">
      <c r="A24" s="3" t="s">
        <v>49</v>
      </c>
      <c r="B24" s="6">
        <v>40513</v>
      </c>
      <c r="C24" s="6">
        <v>20405</v>
      </c>
      <c r="D24" s="6">
        <v>16892</v>
      </c>
      <c r="E24" s="21">
        <v>12954</v>
      </c>
    </row>
    <row r="25" spans="1:5" x14ac:dyDescent="0.35">
      <c r="A25" s="3" t="s">
        <v>23</v>
      </c>
      <c r="B25" s="6">
        <v>119299</v>
      </c>
      <c r="C25" s="6">
        <v>108297</v>
      </c>
      <c r="D25" s="6">
        <v>18749</v>
      </c>
      <c r="E25" s="21">
        <v>81426</v>
      </c>
    </row>
    <row r="26" spans="1:5" x14ac:dyDescent="0.35">
      <c r="A26" s="3" t="s">
        <v>24</v>
      </c>
      <c r="B26">
        <v>0</v>
      </c>
      <c r="C26" s="6">
        <v>3621</v>
      </c>
      <c r="D26" s="6">
        <v>14450</v>
      </c>
      <c r="E26" s="21">
        <v>18531</v>
      </c>
    </row>
    <row r="27" spans="1:5" x14ac:dyDescent="0.35">
      <c r="A27" s="3" t="s">
        <v>25</v>
      </c>
      <c r="B27" s="4">
        <v>119299</v>
      </c>
      <c r="C27" s="4">
        <v>104676</v>
      </c>
      <c r="D27" s="4">
        <v>4299</v>
      </c>
      <c r="E27" s="20">
        <v>62895</v>
      </c>
    </row>
    <row r="28" spans="1:5" x14ac:dyDescent="0.35">
      <c r="A28" s="1" t="s">
        <v>26</v>
      </c>
    </row>
    <row r="29" spans="1:5" x14ac:dyDescent="0.35">
      <c r="A29" t="s">
        <v>27</v>
      </c>
      <c r="B29" s="9">
        <v>0.91</v>
      </c>
      <c r="C29" s="9">
        <v>0.84</v>
      </c>
      <c r="D29" s="9">
        <v>0.04</v>
      </c>
      <c r="E29" s="22">
        <v>0.63</v>
      </c>
    </row>
    <row r="30" spans="1:5" x14ac:dyDescent="0.35">
      <c r="A30" t="s">
        <v>28</v>
      </c>
      <c r="B30" s="9">
        <v>0.86</v>
      </c>
      <c r="C30" s="9">
        <v>0.51</v>
      </c>
      <c r="D30" s="9">
        <v>0.04</v>
      </c>
      <c r="E30" s="22">
        <v>0.61</v>
      </c>
    </row>
    <row r="31" spans="1:5" x14ac:dyDescent="0.35">
      <c r="A31" s="11" t="s">
        <v>29</v>
      </c>
    </row>
    <row r="32" spans="1:5" x14ac:dyDescent="0.35">
      <c r="A32" t="s">
        <v>30</v>
      </c>
      <c r="B32" s="6">
        <v>131571733</v>
      </c>
      <c r="C32" s="6">
        <v>124927535</v>
      </c>
      <c r="D32" s="6">
        <v>110540264</v>
      </c>
      <c r="E32" s="21">
        <v>99957049</v>
      </c>
    </row>
    <row r="33" spans="1:5" x14ac:dyDescent="0.35">
      <c r="A33" t="s">
        <v>31</v>
      </c>
      <c r="B33" s="6">
        <v>138198176</v>
      </c>
      <c r="C33" s="6">
        <v>127723488</v>
      </c>
      <c r="D33" s="6">
        <v>111005689</v>
      </c>
      <c r="E33" s="21">
        <v>103098394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77D5E-E28C-4DB3-9D53-36D1F4C040C6}">
  <sheetPr>
    <tabColor rgb="FF0070C0"/>
  </sheetPr>
  <dimension ref="A1:X32"/>
  <sheetViews>
    <sheetView showGridLines="0" zoomScale="115" zoomScaleNormal="115" workbookViewId="0">
      <selection activeCell="Z6" sqref="Z6"/>
    </sheetView>
  </sheetViews>
  <sheetFormatPr defaultRowHeight="14.5" x14ac:dyDescent="0.35"/>
  <sheetData>
    <row r="1" spans="1:24" ht="47.25" customHeight="1" x14ac:dyDescent="0.55000000000000004">
      <c r="A1" s="38"/>
      <c r="B1" s="39"/>
      <c r="C1" s="39"/>
      <c r="D1" s="39"/>
      <c r="E1" s="39"/>
      <c r="G1" s="39"/>
      <c r="H1" s="39"/>
      <c r="I1" s="39"/>
      <c r="J1" s="39"/>
      <c r="K1" s="39"/>
      <c r="L1" s="39"/>
      <c r="M1" s="39"/>
      <c r="N1" s="39"/>
      <c r="O1" s="39"/>
      <c r="P1" s="39"/>
      <c r="R1" s="39"/>
      <c r="S1" s="39"/>
      <c r="T1" s="39"/>
      <c r="U1" s="39"/>
      <c r="V1" s="39"/>
      <c r="W1" s="39"/>
      <c r="X1" s="40"/>
    </row>
    <row r="2" spans="1:24" s="27" customFormat="1" ht="24" thickBot="1" x14ac:dyDescent="0.6">
      <c r="A2" s="29" t="s">
        <v>107</v>
      </c>
      <c r="B2" s="30"/>
      <c r="C2" s="30"/>
      <c r="D2" s="30"/>
      <c r="E2" s="30"/>
      <c r="F2" s="30"/>
      <c r="G2" s="30"/>
      <c r="H2" s="30"/>
      <c r="I2" s="30"/>
      <c r="J2" s="30"/>
      <c r="K2" s="30"/>
      <c r="L2" s="30"/>
      <c r="M2" s="30"/>
      <c r="N2" s="30"/>
      <c r="O2" s="30"/>
      <c r="P2" s="30"/>
      <c r="Q2" s="30"/>
      <c r="R2" s="30"/>
      <c r="S2" s="30"/>
      <c r="T2" s="30"/>
      <c r="U2" s="30"/>
      <c r="V2" s="30"/>
      <c r="W2" s="30"/>
      <c r="X2" s="31"/>
    </row>
    <row r="3" spans="1:24" x14ac:dyDescent="0.35">
      <c r="A3" s="48"/>
      <c r="B3" s="49"/>
      <c r="C3" s="49"/>
      <c r="D3" s="49"/>
      <c r="E3" s="49"/>
      <c r="F3" s="49"/>
      <c r="G3" s="49"/>
      <c r="H3" s="49"/>
      <c r="I3" s="49"/>
      <c r="J3" s="49"/>
      <c r="K3" s="49"/>
      <c r="L3" s="49"/>
      <c r="M3" s="49"/>
      <c r="N3" s="49"/>
      <c r="O3" s="49"/>
      <c r="P3" s="49"/>
      <c r="Q3" s="49"/>
      <c r="R3" s="49"/>
      <c r="S3" s="49"/>
      <c r="T3" s="49"/>
      <c r="U3" s="49"/>
      <c r="V3" s="49"/>
      <c r="W3" s="49"/>
      <c r="X3" s="50"/>
    </row>
    <row r="4" spans="1:24" x14ac:dyDescent="0.35">
      <c r="A4" s="48"/>
      <c r="B4" s="49"/>
      <c r="C4" s="49"/>
      <c r="D4" s="49"/>
      <c r="E4" s="49"/>
      <c r="F4" s="49"/>
      <c r="G4" s="49"/>
      <c r="H4" s="49"/>
      <c r="I4" s="49"/>
      <c r="J4" s="49"/>
      <c r="K4" s="49"/>
      <c r="L4" s="49"/>
      <c r="M4" s="49"/>
      <c r="N4" s="49"/>
      <c r="O4" s="49"/>
      <c r="P4" s="49"/>
      <c r="Q4" s="49"/>
      <c r="R4" s="49"/>
      <c r="S4" s="49"/>
      <c r="T4" s="49"/>
      <c r="U4" s="49"/>
      <c r="V4" s="49"/>
      <c r="W4" s="49"/>
      <c r="X4" s="50"/>
    </row>
    <row r="5" spans="1:24" x14ac:dyDescent="0.35">
      <c r="A5" s="48"/>
      <c r="B5" s="49"/>
      <c r="C5" s="49"/>
      <c r="D5" s="49"/>
      <c r="E5" s="49"/>
      <c r="F5" s="49"/>
      <c r="G5" s="49"/>
      <c r="H5" s="49"/>
      <c r="I5" s="49"/>
      <c r="J5" s="49"/>
      <c r="K5" s="49"/>
      <c r="L5" s="49"/>
      <c r="M5" s="49"/>
      <c r="N5" s="49"/>
      <c r="O5" s="49"/>
      <c r="P5" s="49"/>
      <c r="Q5" s="49"/>
      <c r="R5" s="49"/>
      <c r="S5" s="49"/>
      <c r="T5" s="49"/>
      <c r="U5" s="49"/>
      <c r="V5" s="49"/>
      <c r="W5" s="49"/>
      <c r="X5" s="50"/>
    </row>
    <row r="6" spans="1:24" x14ac:dyDescent="0.35">
      <c r="A6" s="48"/>
      <c r="B6" s="49"/>
      <c r="C6" s="49"/>
      <c r="D6" s="49"/>
      <c r="E6" s="49"/>
      <c r="F6" s="49"/>
      <c r="G6" s="49"/>
      <c r="H6" s="49"/>
      <c r="I6" s="49"/>
      <c r="J6" s="49"/>
      <c r="K6" s="49"/>
      <c r="L6" s="49"/>
      <c r="M6" s="49"/>
      <c r="N6" s="49"/>
      <c r="O6" s="49"/>
      <c r="P6" s="49"/>
      <c r="Q6" s="49"/>
      <c r="R6" s="49"/>
      <c r="S6" s="49"/>
      <c r="T6" s="49"/>
      <c r="U6" s="49"/>
      <c r="V6" s="49"/>
      <c r="W6" s="49"/>
      <c r="X6" s="50"/>
    </row>
    <row r="7" spans="1:24" x14ac:dyDescent="0.35">
      <c r="A7" s="48"/>
      <c r="B7" s="49"/>
      <c r="C7" s="49"/>
      <c r="D7" s="49"/>
      <c r="E7" s="49"/>
      <c r="F7" s="49"/>
      <c r="G7" s="49"/>
      <c r="H7" s="49"/>
      <c r="I7" s="49"/>
      <c r="J7" s="49"/>
      <c r="K7" s="49"/>
      <c r="L7" s="49"/>
      <c r="M7" s="49"/>
      <c r="N7" s="49"/>
      <c r="O7" s="49"/>
      <c r="P7" s="49"/>
      <c r="Q7" s="49"/>
      <c r="R7" s="49"/>
      <c r="S7" s="49"/>
      <c r="T7" s="49"/>
      <c r="U7" s="49"/>
      <c r="V7" s="49"/>
      <c r="W7" s="49"/>
      <c r="X7" s="50"/>
    </row>
    <row r="8" spans="1:24" x14ac:dyDescent="0.35">
      <c r="A8" s="48"/>
      <c r="B8" s="49"/>
      <c r="C8" s="49"/>
      <c r="D8" s="49"/>
      <c r="E8" s="49"/>
      <c r="F8" s="49"/>
      <c r="G8" s="49"/>
      <c r="H8" s="49"/>
      <c r="I8" s="49"/>
      <c r="J8" s="49"/>
      <c r="K8" s="49"/>
      <c r="L8" s="49"/>
      <c r="M8" s="49"/>
      <c r="N8" s="49"/>
      <c r="O8" s="49"/>
      <c r="P8" s="49"/>
      <c r="Q8" s="49"/>
      <c r="R8" s="49"/>
      <c r="S8" s="49"/>
      <c r="T8" s="49"/>
      <c r="U8" s="49"/>
      <c r="V8" s="49"/>
      <c r="W8" s="49"/>
      <c r="X8" s="50"/>
    </row>
    <row r="9" spans="1:24" x14ac:dyDescent="0.35">
      <c r="A9" s="48"/>
      <c r="B9" s="49"/>
      <c r="C9" s="49"/>
      <c r="D9" s="49"/>
      <c r="E9" s="49"/>
      <c r="F9" s="49"/>
      <c r="G9" s="49"/>
      <c r="H9" s="49"/>
      <c r="I9" s="49"/>
      <c r="J9" s="49"/>
      <c r="K9" s="49"/>
      <c r="L9" s="49"/>
      <c r="M9" s="49"/>
      <c r="N9" s="49"/>
      <c r="O9" s="49"/>
      <c r="P9" s="49"/>
      <c r="Q9" s="49"/>
      <c r="R9" s="49"/>
      <c r="S9" s="49"/>
      <c r="T9" s="49"/>
      <c r="U9" s="49"/>
      <c r="V9" s="49"/>
      <c r="W9" s="49"/>
      <c r="X9" s="50"/>
    </row>
    <row r="10" spans="1:24" x14ac:dyDescent="0.35">
      <c r="A10" s="48"/>
      <c r="B10" s="49"/>
      <c r="C10" s="49"/>
      <c r="D10" s="49"/>
      <c r="E10" s="49"/>
      <c r="F10" s="49"/>
      <c r="G10" s="49"/>
      <c r="H10" s="49"/>
      <c r="I10" s="49"/>
      <c r="J10" s="49"/>
      <c r="K10" s="49"/>
      <c r="L10" s="49"/>
      <c r="M10" s="49"/>
      <c r="N10" s="49"/>
      <c r="O10" s="49"/>
      <c r="P10" s="49"/>
      <c r="Q10" s="49"/>
      <c r="R10" s="49"/>
      <c r="S10" s="49"/>
      <c r="T10" s="49"/>
      <c r="U10" s="49"/>
      <c r="V10" s="49"/>
      <c r="W10" s="49"/>
      <c r="X10" s="50"/>
    </row>
    <row r="11" spans="1:24" x14ac:dyDescent="0.35">
      <c r="A11" s="48"/>
      <c r="B11" s="49"/>
      <c r="C11" s="49"/>
      <c r="D11" s="49"/>
      <c r="E11" s="49"/>
      <c r="F11" s="49"/>
      <c r="G11" s="49"/>
      <c r="H11" s="49"/>
      <c r="I11" s="49"/>
      <c r="J11" s="49"/>
      <c r="K11" s="49"/>
      <c r="L11" s="49"/>
      <c r="M11" s="49"/>
      <c r="N11" s="49"/>
      <c r="O11" s="49"/>
      <c r="P11" s="49"/>
      <c r="Q11" s="49"/>
      <c r="R11" s="49"/>
      <c r="S11" s="49"/>
      <c r="T11" s="49"/>
      <c r="U11" s="49"/>
      <c r="V11" s="49"/>
      <c r="W11" s="49"/>
      <c r="X11" s="50"/>
    </row>
    <row r="12" spans="1:24" x14ac:dyDescent="0.35">
      <c r="A12" s="48"/>
      <c r="B12" s="49"/>
      <c r="C12" s="49"/>
      <c r="D12" s="49"/>
      <c r="E12" s="49"/>
      <c r="F12" s="49"/>
      <c r="G12" s="49"/>
      <c r="H12" s="49"/>
      <c r="I12" s="49"/>
      <c r="J12" s="49"/>
      <c r="K12" s="49"/>
      <c r="L12" s="49"/>
      <c r="M12" s="49"/>
      <c r="N12" s="49"/>
      <c r="O12" s="49"/>
      <c r="P12" s="49"/>
      <c r="Q12" s="49"/>
      <c r="R12" s="49"/>
      <c r="S12" s="49"/>
      <c r="T12" s="49"/>
      <c r="U12" s="49"/>
      <c r="V12" s="49"/>
      <c r="W12" s="49"/>
      <c r="X12" s="50"/>
    </row>
    <row r="13" spans="1:24" x14ac:dyDescent="0.35">
      <c r="A13" s="48"/>
      <c r="B13" s="49"/>
      <c r="C13" s="49"/>
      <c r="D13" s="49"/>
      <c r="E13" s="49"/>
      <c r="F13" s="49"/>
      <c r="G13" s="49"/>
      <c r="H13" s="49"/>
      <c r="I13" s="49"/>
      <c r="J13" s="49"/>
      <c r="K13" s="49"/>
      <c r="L13" s="49"/>
      <c r="M13" s="49"/>
      <c r="N13" s="49"/>
      <c r="O13" s="49"/>
      <c r="P13" s="49"/>
      <c r="Q13" s="49"/>
      <c r="R13" s="49"/>
      <c r="S13" s="49"/>
      <c r="T13" s="49"/>
      <c r="U13" s="49"/>
      <c r="V13" s="49"/>
      <c r="W13" s="49"/>
      <c r="X13" s="50"/>
    </row>
    <row r="14" spans="1:24" x14ac:dyDescent="0.35">
      <c r="A14" s="48"/>
      <c r="B14" s="49"/>
      <c r="C14" s="49"/>
      <c r="D14" s="49"/>
      <c r="E14" s="49"/>
      <c r="F14" s="49"/>
      <c r="G14" s="49"/>
      <c r="H14" s="49"/>
      <c r="I14" s="49"/>
      <c r="J14" s="49"/>
      <c r="K14" s="49"/>
      <c r="L14" s="49"/>
      <c r="M14" s="49"/>
      <c r="N14" s="49"/>
      <c r="O14" s="49"/>
      <c r="P14" s="49"/>
      <c r="Q14" s="49"/>
      <c r="R14" s="49"/>
      <c r="S14" s="49"/>
      <c r="T14" s="49"/>
      <c r="U14" s="49"/>
      <c r="V14" s="49"/>
      <c r="W14" s="49"/>
      <c r="X14" s="50"/>
    </row>
    <row r="15" spans="1:24" x14ac:dyDescent="0.35">
      <c r="A15" s="48"/>
      <c r="B15" s="49"/>
      <c r="C15" s="49"/>
      <c r="D15" s="49"/>
      <c r="E15" s="49"/>
      <c r="F15" s="49"/>
      <c r="G15" s="49"/>
      <c r="H15" s="49"/>
      <c r="I15" s="49"/>
      <c r="J15" s="49"/>
      <c r="K15" s="49"/>
      <c r="L15" s="49"/>
      <c r="M15" s="49"/>
      <c r="N15" s="49"/>
      <c r="O15" s="49"/>
      <c r="P15" s="49"/>
      <c r="Q15" s="49"/>
      <c r="R15" s="49"/>
      <c r="S15" s="49"/>
      <c r="T15" s="49"/>
      <c r="U15" s="49"/>
      <c r="V15" s="49"/>
      <c r="W15" s="49"/>
      <c r="X15" s="50"/>
    </row>
    <row r="16" spans="1:24" x14ac:dyDescent="0.35">
      <c r="A16" s="48"/>
      <c r="B16" s="49"/>
      <c r="C16" s="49"/>
      <c r="D16" s="49"/>
      <c r="E16" s="49"/>
      <c r="F16" s="49"/>
      <c r="G16" s="49"/>
      <c r="H16" s="49"/>
      <c r="I16" s="49"/>
      <c r="J16" s="49"/>
      <c r="K16" s="49"/>
      <c r="L16" s="49"/>
      <c r="M16" s="49"/>
      <c r="N16" s="49"/>
      <c r="O16" s="49"/>
      <c r="P16" s="49"/>
      <c r="Q16" s="49"/>
      <c r="R16" s="49"/>
      <c r="S16" s="49"/>
      <c r="T16" s="49"/>
      <c r="U16" s="49"/>
      <c r="V16" s="49"/>
      <c r="W16" s="49"/>
      <c r="X16" s="50"/>
    </row>
    <row r="17" spans="1:24" x14ac:dyDescent="0.35">
      <c r="A17" s="48"/>
      <c r="B17" s="49"/>
      <c r="C17" s="49"/>
      <c r="D17" s="49"/>
      <c r="E17" s="49"/>
      <c r="F17" s="49"/>
      <c r="G17" s="49"/>
      <c r="H17" s="49"/>
      <c r="I17" s="49"/>
      <c r="J17" s="49"/>
      <c r="K17" s="49"/>
      <c r="L17" s="49"/>
      <c r="M17" s="49"/>
      <c r="N17" s="49"/>
      <c r="O17" s="49"/>
      <c r="P17" s="49"/>
      <c r="Q17" s="49"/>
      <c r="R17" s="49"/>
      <c r="S17" s="49"/>
      <c r="T17" s="49"/>
      <c r="U17" s="49"/>
      <c r="V17" s="49"/>
      <c r="W17" s="49"/>
      <c r="X17" s="50"/>
    </row>
    <row r="18" spans="1:24" x14ac:dyDescent="0.35">
      <c r="A18" s="48"/>
      <c r="B18" s="49"/>
      <c r="C18" s="49"/>
      <c r="D18" s="49"/>
      <c r="E18" s="49"/>
      <c r="F18" s="49"/>
      <c r="G18" s="49"/>
      <c r="H18" s="49"/>
      <c r="I18" s="49"/>
      <c r="J18" s="49"/>
      <c r="K18" s="49"/>
      <c r="L18" s="49"/>
      <c r="M18" s="49"/>
      <c r="N18" s="49"/>
      <c r="O18" s="49"/>
      <c r="P18" s="49"/>
      <c r="Q18" s="49"/>
      <c r="R18" s="49"/>
      <c r="S18" s="49"/>
      <c r="T18" s="49"/>
      <c r="U18" s="49"/>
      <c r="V18" s="49"/>
      <c r="W18" s="49"/>
      <c r="X18" s="50"/>
    </row>
    <row r="19" spans="1:24" x14ac:dyDescent="0.35">
      <c r="A19" s="48"/>
      <c r="B19" s="49"/>
      <c r="C19" s="49"/>
      <c r="D19" s="49"/>
      <c r="E19" s="49"/>
      <c r="F19" s="49"/>
      <c r="G19" s="49"/>
      <c r="H19" s="49"/>
      <c r="I19" s="49"/>
      <c r="J19" s="49"/>
      <c r="K19" s="49"/>
      <c r="L19" s="49"/>
      <c r="M19" s="49"/>
      <c r="N19" s="49"/>
      <c r="O19" s="49"/>
      <c r="P19" s="49"/>
      <c r="Q19" s="49"/>
      <c r="R19" s="49"/>
      <c r="S19" s="49"/>
      <c r="T19" s="49"/>
      <c r="U19" s="49"/>
      <c r="V19" s="49"/>
      <c r="W19" s="49"/>
      <c r="X19" s="50"/>
    </row>
    <row r="20" spans="1:24" x14ac:dyDescent="0.35">
      <c r="A20" s="48"/>
      <c r="B20" s="49"/>
      <c r="C20" s="49"/>
      <c r="D20" s="49"/>
      <c r="E20" s="49"/>
      <c r="F20" s="49"/>
      <c r="G20" s="49"/>
      <c r="H20" s="49"/>
      <c r="I20" s="49"/>
      <c r="J20" s="49"/>
      <c r="K20" s="49"/>
      <c r="L20" s="49"/>
      <c r="M20" s="49"/>
      <c r="N20" s="49"/>
      <c r="O20" s="49"/>
      <c r="P20" s="49"/>
      <c r="Q20" s="49"/>
      <c r="R20" s="49"/>
      <c r="S20" s="49"/>
      <c r="T20" s="49"/>
      <c r="U20" s="49"/>
      <c r="V20" s="49"/>
      <c r="W20" s="49"/>
      <c r="X20" s="50"/>
    </row>
    <row r="21" spans="1:24" x14ac:dyDescent="0.35">
      <c r="A21" s="48"/>
      <c r="B21" s="49"/>
      <c r="C21" s="49"/>
      <c r="D21" s="49"/>
      <c r="E21" s="49"/>
      <c r="F21" s="49"/>
      <c r="G21" s="49"/>
      <c r="H21" s="49"/>
      <c r="I21" s="49"/>
      <c r="J21" s="49"/>
      <c r="K21" s="49"/>
      <c r="L21" s="49"/>
      <c r="M21" s="49"/>
      <c r="N21" s="49"/>
      <c r="O21" s="49"/>
      <c r="P21" s="49"/>
      <c r="Q21" s="49"/>
      <c r="R21" s="49"/>
      <c r="S21" s="49"/>
      <c r="T21" s="49"/>
      <c r="U21" s="49"/>
      <c r="V21" s="49"/>
      <c r="W21" s="49"/>
      <c r="X21" s="50"/>
    </row>
    <row r="22" spans="1:24" x14ac:dyDescent="0.35">
      <c r="A22" s="48"/>
      <c r="B22" s="49"/>
      <c r="C22" s="49"/>
      <c r="D22" s="49"/>
      <c r="E22" s="49"/>
      <c r="F22" s="49"/>
      <c r="G22" s="49"/>
      <c r="H22" s="49"/>
      <c r="I22" s="49"/>
      <c r="J22" s="49"/>
      <c r="K22" s="49"/>
      <c r="L22" s="49"/>
      <c r="M22" s="49"/>
      <c r="N22" s="49"/>
      <c r="O22" s="49"/>
      <c r="P22" s="49"/>
      <c r="Q22" s="49"/>
      <c r="R22" s="49"/>
      <c r="S22" s="49"/>
      <c r="T22" s="49"/>
      <c r="U22" s="49"/>
      <c r="V22" s="49"/>
      <c r="W22" s="49"/>
      <c r="X22" s="50"/>
    </row>
    <row r="23" spans="1:24" x14ac:dyDescent="0.35">
      <c r="A23" s="48"/>
      <c r="B23" s="49"/>
      <c r="C23" s="49"/>
      <c r="D23" s="49"/>
      <c r="E23" s="49"/>
      <c r="F23" s="49"/>
      <c r="G23" s="49"/>
      <c r="H23" s="49"/>
      <c r="I23" s="49"/>
      <c r="J23" s="49"/>
      <c r="K23" s="49"/>
      <c r="L23" s="49"/>
      <c r="M23" s="49"/>
      <c r="N23" s="49"/>
      <c r="O23" s="49"/>
      <c r="P23" s="49"/>
      <c r="Q23" s="49"/>
      <c r="R23" s="49"/>
      <c r="S23" s="49"/>
      <c r="T23" s="49"/>
      <c r="U23" s="49"/>
      <c r="V23" s="49"/>
      <c r="W23" s="49"/>
      <c r="X23" s="50"/>
    </row>
    <row r="24" spans="1:24" x14ac:dyDescent="0.35">
      <c r="A24" s="48"/>
      <c r="B24" s="49"/>
      <c r="C24" s="49"/>
      <c r="D24" s="49"/>
      <c r="E24" s="49"/>
      <c r="F24" s="49"/>
      <c r="G24" s="49"/>
      <c r="H24" s="49"/>
      <c r="I24" s="49"/>
      <c r="J24" s="49"/>
      <c r="K24" s="49"/>
      <c r="L24" s="49"/>
      <c r="M24" s="49"/>
      <c r="N24" s="49"/>
      <c r="O24" s="49"/>
      <c r="P24" s="49"/>
      <c r="Q24" s="49"/>
      <c r="R24" s="49"/>
      <c r="S24" s="49"/>
      <c r="T24" s="49"/>
      <c r="U24" s="49"/>
      <c r="V24" s="49"/>
      <c r="W24" s="49"/>
      <c r="X24" s="50"/>
    </row>
    <row r="25" spans="1:24" x14ac:dyDescent="0.35">
      <c r="A25" s="48"/>
      <c r="B25" s="49"/>
      <c r="C25" s="49"/>
      <c r="D25" s="49"/>
      <c r="E25" s="49"/>
      <c r="F25" s="49"/>
      <c r="G25" s="49"/>
      <c r="H25" s="49"/>
      <c r="I25" s="49"/>
      <c r="J25" s="49"/>
      <c r="K25" s="49"/>
      <c r="L25" s="49"/>
      <c r="M25" s="49"/>
      <c r="N25" s="49"/>
      <c r="O25" s="49"/>
      <c r="P25" s="49"/>
      <c r="Q25" s="49"/>
      <c r="R25" s="49"/>
      <c r="S25" s="49"/>
      <c r="T25" s="49"/>
      <c r="U25" s="49"/>
      <c r="V25" s="49"/>
      <c r="W25" s="49"/>
      <c r="X25" s="50"/>
    </row>
    <row r="26" spans="1:24" x14ac:dyDescent="0.35">
      <c r="A26" s="48"/>
      <c r="B26" s="49"/>
      <c r="C26" s="49"/>
      <c r="D26" s="49"/>
      <c r="E26" s="49"/>
      <c r="F26" s="49"/>
      <c r="G26" s="49"/>
      <c r="H26" s="49"/>
      <c r="I26" s="49"/>
      <c r="J26" s="49"/>
      <c r="K26" s="49"/>
      <c r="L26" s="49"/>
      <c r="M26" s="49"/>
      <c r="N26" s="49"/>
      <c r="O26" s="49"/>
      <c r="P26" s="49"/>
      <c r="Q26" s="49"/>
      <c r="R26" s="49"/>
      <c r="S26" s="49"/>
      <c r="T26" s="49"/>
      <c r="U26" s="49"/>
      <c r="V26" s="49"/>
      <c r="W26" s="49"/>
      <c r="X26" s="50"/>
    </row>
    <row r="27" spans="1:24" x14ac:dyDescent="0.35">
      <c r="A27" s="48"/>
      <c r="B27" s="49"/>
      <c r="C27" s="49"/>
      <c r="D27" s="49"/>
      <c r="E27" s="49"/>
      <c r="F27" s="49"/>
      <c r="G27" s="49"/>
      <c r="H27" s="49"/>
      <c r="I27" s="49"/>
      <c r="J27" s="49"/>
      <c r="K27" s="49"/>
      <c r="L27" s="49"/>
      <c r="M27" s="49"/>
      <c r="N27" s="49"/>
      <c r="O27" s="49"/>
      <c r="P27" s="49"/>
      <c r="Q27" s="49"/>
      <c r="R27" s="49"/>
      <c r="S27" s="49"/>
      <c r="T27" s="49"/>
      <c r="U27" s="49"/>
      <c r="V27" s="49"/>
      <c r="W27" s="49"/>
      <c r="X27" s="50"/>
    </row>
    <row r="28" spans="1:24" x14ac:dyDescent="0.35">
      <c r="A28" s="48"/>
      <c r="B28" s="49"/>
      <c r="C28" s="49"/>
      <c r="D28" s="49"/>
      <c r="E28" s="49"/>
      <c r="F28" s="49"/>
      <c r="G28" s="49"/>
      <c r="H28" s="49"/>
      <c r="I28" s="49"/>
      <c r="J28" s="49"/>
      <c r="K28" s="49"/>
      <c r="L28" s="49"/>
      <c r="M28" s="49"/>
      <c r="N28" s="49"/>
      <c r="O28" s="49"/>
      <c r="P28" s="49"/>
      <c r="Q28" s="49"/>
      <c r="R28" s="49"/>
      <c r="S28" s="49"/>
      <c r="T28" s="49"/>
      <c r="U28" s="49"/>
      <c r="V28" s="49"/>
      <c r="W28" s="49"/>
      <c r="X28" s="50"/>
    </row>
    <row r="29" spans="1:24" x14ac:dyDescent="0.35">
      <c r="A29" s="48"/>
      <c r="B29" s="49"/>
      <c r="C29" s="49"/>
      <c r="D29" s="49"/>
      <c r="E29" s="49"/>
      <c r="F29" s="49"/>
      <c r="G29" s="49"/>
      <c r="H29" s="49"/>
      <c r="I29" s="49"/>
      <c r="J29" s="49"/>
      <c r="K29" s="49"/>
      <c r="L29" s="49"/>
      <c r="M29" s="49"/>
      <c r="N29" s="49"/>
      <c r="O29" s="49"/>
      <c r="P29" s="49"/>
      <c r="Q29" s="49"/>
      <c r="R29" s="49"/>
      <c r="S29" s="49"/>
      <c r="T29" s="49"/>
      <c r="U29" s="49"/>
      <c r="V29" s="49"/>
      <c r="W29" s="49"/>
      <c r="X29" s="50"/>
    </row>
    <row r="30" spans="1:24" x14ac:dyDescent="0.35">
      <c r="A30" s="48"/>
      <c r="B30" s="49"/>
      <c r="C30" s="49"/>
      <c r="D30" s="49"/>
      <c r="E30" s="49"/>
      <c r="F30" s="49"/>
      <c r="G30" s="49"/>
      <c r="H30" s="49"/>
      <c r="I30" s="49"/>
      <c r="J30" s="49"/>
      <c r="K30" s="49"/>
      <c r="L30" s="49"/>
      <c r="M30" s="49"/>
      <c r="N30" s="49"/>
      <c r="O30" s="49"/>
      <c r="P30" s="49"/>
      <c r="Q30" s="49"/>
      <c r="R30" s="49"/>
      <c r="S30" s="49"/>
      <c r="T30" s="49"/>
      <c r="U30" s="49"/>
      <c r="V30" s="49"/>
      <c r="W30" s="49"/>
      <c r="X30" s="50"/>
    </row>
    <row r="31" spans="1:24" ht="5" customHeight="1" x14ac:dyDescent="0.35">
      <c r="A31" s="48"/>
      <c r="B31" s="49"/>
      <c r="C31" s="49"/>
      <c r="D31" s="49"/>
      <c r="E31" s="49"/>
      <c r="F31" s="49"/>
      <c r="G31" s="49"/>
      <c r="H31" s="49"/>
      <c r="I31" s="49"/>
      <c r="J31" s="49"/>
      <c r="K31" s="49"/>
      <c r="L31" s="49"/>
      <c r="M31" s="49"/>
      <c r="N31" s="49"/>
      <c r="O31" s="49"/>
      <c r="P31" s="49"/>
      <c r="Q31" s="49"/>
      <c r="R31" s="49"/>
      <c r="S31" s="49"/>
      <c r="T31" s="49"/>
      <c r="U31" s="49"/>
      <c r="V31" s="49"/>
      <c r="W31" s="49"/>
      <c r="X31" s="50"/>
    </row>
    <row r="32" spans="1:24" ht="4" customHeight="1" x14ac:dyDescent="0.35">
      <c r="A32" s="51"/>
      <c r="B32" s="52"/>
      <c r="C32" s="52"/>
      <c r="D32" s="52"/>
      <c r="E32" s="52"/>
      <c r="F32" s="52"/>
      <c r="G32" s="52"/>
      <c r="H32" s="52"/>
      <c r="I32" s="52"/>
      <c r="J32" s="52"/>
      <c r="K32" s="52"/>
      <c r="L32" s="52"/>
      <c r="M32" s="52"/>
      <c r="N32" s="52"/>
      <c r="O32" s="52"/>
      <c r="P32" s="52"/>
      <c r="Q32" s="52"/>
      <c r="R32" s="52"/>
      <c r="S32" s="52"/>
      <c r="T32" s="52"/>
      <c r="U32" s="52"/>
      <c r="V32" s="52"/>
      <c r="W32" s="52"/>
      <c r="X32" s="5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9177-1DA7-438A-8DDE-44AFA78E30FC}">
  <dimension ref="A2:F180"/>
  <sheetViews>
    <sheetView workbookViewId="0">
      <selection activeCell="B25" sqref="B25"/>
    </sheetView>
  </sheetViews>
  <sheetFormatPr defaultRowHeight="14.5" x14ac:dyDescent="0.35"/>
  <cols>
    <col min="1" max="1" width="12.6328125" bestFit="1" customWidth="1"/>
    <col min="2" max="2" width="13.08984375" bestFit="1" customWidth="1"/>
    <col min="3" max="4" width="15.08984375" bestFit="1" customWidth="1"/>
    <col min="5" max="5" width="7.81640625" bestFit="1" customWidth="1"/>
    <col min="6" max="6" width="10.7265625" bestFit="1" customWidth="1"/>
    <col min="7" max="7" width="8.26953125" bestFit="1" customWidth="1"/>
    <col min="8" max="8" width="19.453125" bestFit="1" customWidth="1"/>
    <col min="9" max="9" width="21.7265625" bestFit="1" customWidth="1"/>
    <col min="10" max="10" width="8.26953125" bestFit="1" customWidth="1"/>
    <col min="11" max="11" width="19.453125" bestFit="1" customWidth="1"/>
    <col min="12" max="12" width="21.7265625" bestFit="1" customWidth="1"/>
    <col min="13" max="13" width="8.26953125" bestFit="1" customWidth="1"/>
    <col min="14" max="14" width="11.26953125" bestFit="1" customWidth="1"/>
    <col min="15" max="63" width="6" bestFit="1" customWidth="1"/>
    <col min="64" max="97" width="7" bestFit="1" customWidth="1"/>
    <col min="98" max="98" width="11.26953125" bestFit="1" customWidth="1"/>
  </cols>
  <sheetData>
    <row r="2" spans="1:6" x14ac:dyDescent="0.35">
      <c r="A2" s="23" t="s">
        <v>76</v>
      </c>
      <c r="B2" t="s">
        <v>5</v>
      </c>
    </row>
    <row r="4" spans="1:6" x14ac:dyDescent="0.35">
      <c r="A4" s="23" t="s">
        <v>97</v>
      </c>
      <c r="B4" s="23" t="s">
        <v>101</v>
      </c>
    </row>
    <row r="5" spans="1:6" x14ac:dyDescent="0.35">
      <c r="A5" s="23" t="s">
        <v>95</v>
      </c>
      <c r="B5">
        <v>2018</v>
      </c>
      <c r="C5">
        <v>2019</v>
      </c>
      <c r="D5">
        <v>2020</v>
      </c>
      <c r="E5">
        <v>2021</v>
      </c>
      <c r="F5" t="s">
        <v>96</v>
      </c>
    </row>
    <row r="6" spans="1:6" x14ac:dyDescent="0.35">
      <c r="A6" s="24" t="s">
        <v>103</v>
      </c>
      <c r="B6">
        <v>208743</v>
      </c>
      <c r="C6">
        <v>222738</v>
      </c>
      <c r="D6">
        <v>243485</v>
      </c>
      <c r="E6">
        <v>265421</v>
      </c>
      <c r="F6">
        <v>940387</v>
      </c>
    </row>
    <row r="7" spans="1:6" x14ac:dyDescent="0.35">
      <c r="A7" s="24" t="s">
        <v>104</v>
      </c>
      <c r="B7">
        <v>215849</v>
      </c>
      <c r="C7">
        <v>241060</v>
      </c>
      <c r="D7">
        <v>256226</v>
      </c>
      <c r="E7">
        <v>291485</v>
      </c>
      <c r="F7">
        <v>1004620</v>
      </c>
    </row>
    <row r="8" spans="1:6" x14ac:dyDescent="0.35">
      <c r="A8" s="24" t="s">
        <v>105</v>
      </c>
      <c r="B8">
        <v>210982</v>
      </c>
      <c r="C8">
        <v>227211</v>
      </c>
      <c r="D8">
        <v>260855</v>
      </c>
      <c r="E8">
        <v>287969</v>
      </c>
      <c r="F8">
        <v>987017</v>
      </c>
    </row>
    <row r="9" spans="1:6" x14ac:dyDescent="0.35">
      <c r="A9" s="24" t="s">
        <v>106</v>
      </c>
      <c r="B9">
        <v>214815</v>
      </c>
      <c r="C9">
        <v>216666</v>
      </c>
      <c r="D9">
        <v>256043</v>
      </c>
      <c r="E9">
        <v>297161</v>
      </c>
      <c r="F9">
        <v>984685</v>
      </c>
    </row>
    <row r="10" spans="1:6" x14ac:dyDescent="0.35">
      <c r="A10" s="24" t="s">
        <v>96</v>
      </c>
      <c r="B10">
        <v>850389</v>
      </c>
      <c r="C10">
        <v>907675</v>
      </c>
      <c r="D10">
        <v>1016609</v>
      </c>
      <c r="E10">
        <v>1142036</v>
      </c>
      <c r="F10">
        <v>3916709</v>
      </c>
    </row>
    <row r="19" spans="1:2" x14ac:dyDescent="0.35">
      <c r="A19" s="23" t="s">
        <v>76</v>
      </c>
      <c r="B19" t="s">
        <v>6</v>
      </c>
    </row>
    <row r="21" spans="1:2" x14ac:dyDescent="0.35">
      <c r="A21" s="23" t="s">
        <v>95</v>
      </c>
      <c r="B21" t="s">
        <v>97</v>
      </c>
    </row>
    <row r="22" spans="1:2" x14ac:dyDescent="0.35">
      <c r="A22" s="24">
        <v>2018</v>
      </c>
      <c r="B22">
        <v>583112</v>
      </c>
    </row>
    <row r="23" spans="1:2" x14ac:dyDescent="0.35">
      <c r="A23" s="25" t="s">
        <v>103</v>
      </c>
      <c r="B23">
        <v>137502</v>
      </c>
    </row>
    <row r="24" spans="1:2" x14ac:dyDescent="0.35">
      <c r="A24" s="25" t="s">
        <v>104</v>
      </c>
      <c r="B24">
        <v>148992</v>
      </c>
    </row>
    <row r="25" spans="1:2" x14ac:dyDescent="0.35">
      <c r="A25" s="25" t="s">
        <v>105</v>
      </c>
      <c r="B25">
        <v>150604</v>
      </c>
    </row>
    <row r="26" spans="1:2" x14ac:dyDescent="0.35">
      <c r="A26" s="25" t="s">
        <v>106</v>
      </c>
      <c r="B26">
        <v>146014</v>
      </c>
    </row>
    <row r="27" spans="1:2" x14ac:dyDescent="0.35">
      <c r="A27" s="24">
        <v>2019</v>
      </c>
      <c r="B27">
        <v>607841</v>
      </c>
    </row>
    <row r="28" spans="1:2" x14ac:dyDescent="0.35">
      <c r="A28" s="25" t="s">
        <v>103</v>
      </c>
      <c r="B28">
        <v>147550</v>
      </c>
    </row>
    <row r="29" spans="1:2" x14ac:dyDescent="0.35">
      <c r="A29" s="25" t="s">
        <v>104</v>
      </c>
      <c r="B29">
        <v>157610</v>
      </c>
    </row>
    <row r="30" spans="1:2" x14ac:dyDescent="0.35">
      <c r="A30" s="25" t="s">
        <v>105</v>
      </c>
      <c r="B30">
        <v>156791</v>
      </c>
    </row>
    <row r="31" spans="1:2" x14ac:dyDescent="0.35">
      <c r="A31" s="25" t="s">
        <v>106</v>
      </c>
      <c r="B31">
        <v>145890</v>
      </c>
    </row>
    <row r="32" spans="1:2" x14ac:dyDescent="0.35">
      <c r="A32" s="24">
        <v>2020</v>
      </c>
      <c r="B32">
        <v>660970</v>
      </c>
    </row>
    <row r="33" spans="1:2" x14ac:dyDescent="0.35">
      <c r="A33" s="25" t="s">
        <v>103</v>
      </c>
      <c r="B33">
        <v>164148</v>
      </c>
    </row>
    <row r="34" spans="1:2" x14ac:dyDescent="0.35">
      <c r="A34" s="25" t="s">
        <v>104</v>
      </c>
      <c r="B34">
        <v>166852</v>
      </c>
    </row>
    <row r="35" spans="1:2" x14ac:dyDescent="0.35">
      <c r="A35" s="25" t="s">
        <v>105</v>
      </c>
      <c r="B35">
        <v>169700</v>
      </c>
    </row>
    <row r="36" spans="1:2" x14ac:dyDescent="0.35">
      <c r="A36" s="25" t="s">
        <v>106</v>
      </c>
      <c r="B36">
        <v>160270</v>
      </c>
    </row>
    <row r="37" spans="1:2" x14ac:dyDescent="0.35">
      <c r="A37" s="24">
        <v>2021</v>
      </c>
      <c r="B37">
        <v>732053</v>
      </c>
    </row>
    <row r="38" spans="1:2" x14ac:dyDescent="0.35">
      <c r="A38" s="25" t="s">
        <v>103</v>
      </c>
      <c r="B38">
        <v>169902</v>
      </c>
    </row>
    <row r="39" spans="1:2" x14ac:dyDescent="0.35">
      <c r="A39" s="25" t="s">
        <v>104</v>
      </c>
      <c r="B39">
        <v>186379</v>
      </c>
    </row>
    <row r="40" spans="1:2" x14ac:dyDescent="0.35">
      <c r="A40" s="25" t="s">
        <v>105</v>
      </c>
      <c r="B40">
        <v>188990</v>
      </c>
    </row>
    <row r="41" spans="1:2" x14ac:dyDescent="0.35">
      <c r="A41" s="25" t="s">
        <v>106</v>
      </c>
      <c r="B41">
        <v>186782</v>
      </c>
    </row>
    <row r="42" spans="1:2" x14ac:dyDescent="0.35">
      <c r="A42" s="24" t="s">
        <v>96</v>
      </c>
      <c r="B42">
        <v>2583976</v>
      </c>
    </row>
    <row r="46" spans="1:2" x14ac:dyDescent="0.35">
      <c r="A46" s="23" t="s">
        <v>76</v>
      </c>
      <c r="B46" t="s">
        <v>7</v>
      </c>
    </row>
    <row r="48" spans="1:2" x14ac:dyDescent="0.35">
      <c r="A48" s="23" t="s">
        <v>95</v>
      </c>
      <c r="B48" t="s">
        <v>97</v>
      </c>
    </row>
    <row r="49" spans="1:2" x14ac:dyDescent="0.35">
      <c r="A49" s="24">
        <v>2018</v>
      </c>
      <c r="B49">
        <v>267277</v>
      </c>
    </row>
    <row r="50" spans="1:2" x14ac:dyDescent="0.35">
      <c r="A50" s="25" t="s">
        <v>103</v>
      </c>
      <c r="B50">
        <v>71241</v>
      </c>
    </row>
    <row r="51" spans="1:2" x14ac:dyDescent="0.35">
      <c r="A51" s="25" t="s">
        <v>104</v>
      </c>
      <c r="B51">
        <v>66857</v>
      </c>
    </row>
    <row r="52" spans="1:2" x14ac:dyDescent="0.35">
      <c r="A52" s="25" t="s">
        <v>105</v>
      </c>
      <c r="B52">
        <v>60378</v>
      </c>
    </row>
    <row r="53" spans="1:2" x14ac:dyDescent="0.35">
      <c r="A53" s="25" t="s">
        <v>106</v>
      </c>
      <c r="B53">
        <v>68801</v>
      </c>
    </row>
    <row r="54" spans="1:2" x14ac:dyDescent="0.35">
      <c r="A54" s="24">
        <v>2019</v>
      </c>
      <c r="B54">
        <v>299834</v>
      </c>
    </row>
    <row r="55" spans="1:2" x14ac:dyDescent="0.35">
      <c r="A55" s="25" t="s">
        <v>103</v>
      </c>
      <c r="B55">
        <v>75188</v>
      </c>
    </row>
    <row r="56" spans="1:2" x14ac:dyDescent="0.35">
      <c r="A56" s="25" t="s">
        <v>104</v>
      </c>
      <c r="B56">
        <v>83450</v>
      </c>
    </row>
    <row r="57" spans="1:2" x14ac:dyDescent="0.35">
      <c r="A57" s="25" t="s">
        <v>105</v>
      </c>
      <c r="B57">
        <v>70420</v>
      </c>
    </row>
    <row r="58" spans="1:2" x14ac:dyDescent="0.35">
      <c r="A58" s="25" t="s">
        <v>106</v>
      </c>
      <c r="B58">
        <v>70776</v>
      </c>
    </row>
    <row r="59" spans="1:2" x14ac:dyDescent="0.35">
      <c r="A59" s="24">
        <v>2020</v>
      </c>
      <c r="B59">
        <v>355639</v>
      </c>
    </row>
    <row r="60" spans="1:2" x14ac:dyDescent="0.35">
      <c r="A60" s="25" t="s">
        <v>103</v>
      </c>
      <c r="B60">
        <v>79337</v>
      </c>
    </row>
    <row r="61" spans="1:2" x14ac:dyDescent="0.35">
      <c r="A61" s="25" t="s">
        <v>104</v>
      </c>
      <c r="B61">
        <v>89374</v>
      </c>
    </row>
    <row r="62" spans="1:2" x14ac:dyDescent="0.35">
      <c r="A62" s="25" t="s">
        <v>105</v>
      </c>
      <c r="B62">
        <v>91155</v>
      </c>
    </row>
    <row r="63" spans="1:2" x14ac:dyDescent="0.35">
      <c r="A63" s="25" t="s">
        <v>106</v>
      </c>
      <c r="B63">
        <v>95773</v>
      </c>
    </row>
    <row r="64" spans="1:2" x14ac:dyDescent="0.35">
      <c r="A64" s="24">
        <v>2021</v>
      </c>
      <c r="B64">
        <v>409983</v>
      </c>
    </row>
    <row r="65" spans="1:2" x14ac:dyDescent="0.35">
      <c r="A65" s="25" t="s">
        <v>103</v>
      </c>
      <c r="B65">
        <v>95519</v>
      </c>
    </row>
    <row r="66" spans="1:2" x14ac:dyDescent="0.35">
      <c r="A66" s="25" t="s">
        <v>104</v>
      </c>
      <c r="B66">
        <v>105106</v>
      </c>
    </row>
    <row r="67" spans="1:2" x14ac:dyDescent="0.35">
      <c r="A67" s="25" t="s">
        <v>105</v>
      </c>
      <c r="B67">
        <v>98979</v>
      </c>
    </row>
    <row r="68" spans="1:2" x14ac:dyDescent="0.35">
      <c r="A68" s="25" t="s">
        <v>106</v>
      </c>
      <c r="B68">
        <v>110379</v>
      </c>
    </row>
    <row r="69" spans="1:2" x14ac:dyDescent="0.35">
      <c r="A69" s="24" t="s">
        <v>96</v>
      </c>
      <c r="B69">
        <v>1332733</v>
      </c>
    </row>
    <row r="73" spans="1:2" x14ac:dyDescent="0.35">
      <c r="A73" s="23" t="s">
        <v>76</v>
      </c>
      <c r="B73" t="s">
        <v>5</v>
      </c>
    </row>
    <row r="75" spans="1:2" x14ac:dyDescent="0.35">
      <c r="A75" s="23" t="s">
        <v>95</v>
      </c>
      <c r="B75" t="s">
        <v>97</v>
      </c>
    </row>
    <row r="76" spans="1:2" x14ac:dyDescent="0.35">
      <c r="A76" s="24">
        <v>2018</v>
      </c>
      <c r="B76">
        <v>850389</v>
      </c>
    </row>
    <row r="77" spans="1:2" x14ac:dyDescent="0.35">
      <c r="A77" s="25" t="s">
        <v>103</v>
      </c>
      <c r="B77">
        <v>208743</v>
      </c>
    </row>
    <row r="78" spans="1:2" x14ac:dyDescent="0.35">
      <c r="A78" s="25" t="s">
        <v>104</v>
      </c>
      <c r="B78">
        <v>215849</v>
      </c>
    </row>
    <row r="79" spans="1:2" x14ac:dyDescent="0.35">
      <c r="A79" s="25" t="s">
        <v>105</v>
      </c>
      <c r="B79">
        <v>210982</v>
      </c>
    </row>
    <row r="80" spans="1:2" x14ac:dyDescent="0.35">
      <c r="A80" s="25" t="s">
        <v>106</v>
      </c>
      <c r="B80">
        <v>214815</v>
      </c>
    </row>
    <row r="81" spans="1:2" x14ac:dyDescent="0.35">
      <c r="A81" s="24">
        <v>2019</v>
      </c>
      <c r="B81">
        <v>907675</v>
      </c>
    </row>
    <row r="82" spans="1:2" x14ac:dyDescent="0.35">
      <c r="A82" s="25" t="s">
        <v>103</v>
      </c>
      <c r="B82">
        <v>222738</v>
      </c>
    </row>
    <row r="83" spans="1:2" x14ac:dyDescent="0.35">
      <c r="A83" s="25" t="s">
        <v>104</v>
      </c>
      <c r="B83">
        <v>241060</v>
      </c>
    </row>
    <row r="84" spans="1:2" x14ac:dyDescent="0.35">
      <c r="A84" s="25" t="s">
        <v>105</v>
      </c>
      <c r="B84">
        <v>227211</v>
      </c>
    </row>
    <row r="85" spans="1:2" x14ac:dyDescent="0.35">
      <c r="A85" s="25" t="s">
        <v>106</v>
      </c>
      <c r="B85">
        <v>216666</v>
      </c>
    </row>
    <row r="86" spans="1:2" x14ac:dyDescent="0.35">
      <c r="A86" s="24">
        <v>2020</v>
      </c>
      <c r="B86">
        <v>1016609</v>
      </c>
    </row>
    <row r="87" spans="1:2" x14ac:dyDescent="0.35">
      <c r="A87" s="25" t="s">
        <v>103</v>
      </c>
      <c r="B87">
        <v>243485</v>
      </c>
    </row>
    <row r="88" spans="1:2" x14ac:dyDescent="0.35">
      <c r="A88" s="25" t="s">
        <v>104</v>
      </c>
      <c r="B88">
        <v>256226</v>
      </c>
    </row>
    <row r="89" spans="1:2" x14ac:dyDescent="0.35">
      <c r="A89" s="25" t="s">
        <v>105</v>
      </c>
      <c r="B89">
        <v>260855</v>
      </c>
    </row>
    <row r="90" spans="1:2" x14ac:dyDescent="0.35">
      <c r="A90" s="25" t="s">
        <v>106</v>
      </c>
      <c r="B90">
        <v>256043</v>
      </c>
    </row>
    <row r="91" spans="1:2" x14ac:dyDescent="0.35">
      <c r="A91" s="24">
        <v>2021</v>
      </c>
      <c r="B91">
        <v>1142036</v>
      </c>
    </row>
    <row r="92" spans="1:2" x14ac:dyDescent="0.35">
      <c r="A92" s="25" t="s">
        <v>103</v>
      </c>
      <c r="B92">
        <v>265421</v>
      </c>
    </row>
    <row r="93" spans="1:2" x14ac:dyDescent="0.35">
      <c r="A93" s="25" t="s">
        <v>104</v>
      </c>
      <c r="B93">
        <v>291485</v>
      </c>
    </row>
    <row r="94" spans="1:2" x14ac:dyDescent="0.35">
      <c r="A94" s="25" t="s">
        <v>105</v>
      </c>
      <c r="B94">
        <v>287969</v>
      </c>
    </row>
    <row r="95" spans="1:2" x14ac:dyDescent="0.35">
      <c r="A95" s="25" t="s">
        <v>106</v>
      </c>
      <c r="B95">
        <v>297161</v>
      </c>
    </row>
    <row r="96" spans="1:2" x14ac:dyDescent="0.35">
      <c r="A96" s="24" t="s">
        <v>96</v>
      </c>
      <c r="B96">
        <v>3916709</v>
      </c>
    </row>
    <row r="103" spans="1:4" x14ac:dyDescent="0.35">
      <c r="A103" s="23" t="s">
        <v>97</v>
      </c>
      <c r="B103" s="23" t="s">
        <v>101</v>
      </c>
    </row>
    <row r="104" spans="1:4" x14ac:dyDescent="0.35">
      <c r="A104" s="23" t="s">
        <v>95</v>
      </c>
      <c r="B104" t="s">
        <v>27</v>
      </c>
      <c r="C104" t="s">
        <v>28</v>
      </c>
      <c r="D104" t="s">
        <v>96</v>
      </c>
    </row>
    <row r="105" spans="1:4" x14ac:dyDescent="0.35">
      <c r="A105" s="24">
        <v>2018</v>
      </c>
      <c r="B105" s="37">
        <v>0.63</v>
      </c>
      <c r="C105" s="37">
        <v>0.6100000000000001</v>
      </c>
      <c r="D105" s="37">
        <v>1.24</v>
      </c>
    </row>
    <row r="106" spans="1:4" x14ac:dyDescent="0.35">
      <c r="A106" s="25" t="s">
        <v>103</v>
      </c>
      <c r="B106" s="37">
        <v>0.24</v>
      </c>
      <c r="C106" s="37">
        <v>0.23</v>
      </c>
      <c r="D106" s="37">
        <v>0.47</v>
      </c>
    </row>
    <row r="107" spans="1:4" x14ac:dyDescent="0.35">
      <c r="A107" s="25" t="s">
        <v>104</v>
      </c>
      <c r="B107" s="37">
        <v>0.19</v>
      </c>
      <c r="C107" s="37">
        <v>0.18</v>
      </c>
      <c r="D107" s="37">
        <v>0.37</v>
      </c>
    </row>
    <row r="108" spans="1:4" x14ac:dyDescent="0.35">
      <c r="A108" s="25" t="s">
        <v>105</v>
      </c>
      <c r="B108" s="37">
        <v>0.08</v>
      </c>
      <c r="C108" s="37">
        <v>0.08</v>
      </c>
      <c r="D108" s="37">
        <v>0.16</v>
      </c>
    </row>
    <row r="109" spans="1:4" x14ac:dyDescent="0.35">
      <c r="A109" s="25" t="s">
        <v>106</v>
      </c>
      <c r="B109" s="37">
        <v>0.12</v>
      </c>
      <c r="C109" s="37">
        <v>0.12</v>
      </c>
      <c r="D109" s="37">
        <v>0.24</v>
      </c>
    </row>
    <row r="110" spans="1:4" x14ac:dyDescent="0.35">
      <c r="A110" s="24">
        <v>2019</v>
      </c>
      <c r="B110" s="37">
        <v>4.0000000000000036E-2</v>
      </c>
      <c r="C110" s="37">
        <v>3.999999999999998E-2</v>
      </c>
      <c r="D110" s="37">
        <v>8.0000000000000071E-2</v>
      </c>
    </row>
    <row r="111" spans="1:4" x14ac:dyDescent="0.35">
      <c r="A111" s="25" t="s">
        <v>103</v>
      </c>
      <c r="B111" s="37">
        <v>0.21</v>
      </c>
      <c r="C111" s="37">
        <v>0.21</v>
      </c>
      <c r="D111" s="37">
        <v>0.42</v>
      </c>
    </row>
    <row r="112" spans="1:4" x14ac:dyDescent="0.35">
      <c r="A112" s="25" t="s">
        <v>104</v>
      </c>
      <c r="B112" s="37">
        <v>0.11</v>
      </c>
      <c r="C112" s="37">
        <v>0.1</v>
      </c>
      <c r="D112" s="37">
        <v>0.21000000000000002</v>
      </c>
    </row>
    <row r="113" spans="1:4" x14ac:dyDescent="0.35">
      <c r="A113" s="25" t="s">
        <v>105</v>
      </c>
      <c r="B113" s="37">
        <v>0.08</v>
      </c>
      <c r="C113" s="37">
        <v>7.0000000000000007E-2</v>
      </c>
      <c r="D113" s="37">
        <v>0.15000000000000002</v>
      </c>
    </row>
    <row r="114" spans="1:4" x14ac:dyDescent="0.35">
      <c r="A114" s="25" t="s">
        <v>106</v>
      </c>
      <c r="B114" s="37">
        <v>-0.36</v>
      </c>
      <c r="C114" s="37">
        <v>-0.34</v>
      </c>
      <c r="D114" s="37">
        <v>-0.7</v>
      </c>
    </row>
    <row r="115" spans="1:4" x14ac:dyDescent="0.35">
      <c r="A115" s="24">
        <v>2020</v>
      </c>
      <c r="B115" s="37">
        <v>0.84</v>
      </c>
      <c r="C115" s="37">
        <v>0.51</v>
      </c>
      <c r="D115" s="37">
        <v>1.3499999999999999</v>
      </c>
    </row>
    <row r="116" spans="1:4" x14ac:dyDescent="0.35">
      <c r="A116" s="25" t="s">
        <v>103</v>
      </c>
      <c r="B116" s="37">
        <v>0.02</v>
      </c>
      <c r="C116" s="37">
        <v>0.02</v>
      </c>
      <c r="D116" s="37">
        <v>0.04</v>
      </c>
    </row>
    <row r="117" spans="1:4" x14ac:dyDescent="0.35">
      <c r="A117" s="25" t="s">
        <v>104</v>
      </c>
      <c r="B117" s="37">
        <v>0.13</v>
      </c>
      <c r="C117" s="37">
        <v>0.13</v>
      </c>
      <c r="D117" s="37">
        <v>0.26</v>
      </c>
    </row>
    <row r="118" spans="1:4" x14ac:dyDescent="0.35">
      <c r="A118" s="25" t="s">
        <v>105</v>
      </c>
      <c r="B118" s="37">
        <v>0.18</v>
      </c>
      <c r="C118" s="37">
        <v>0.18</v>
      </c>
      <c r="D118" s="37">
        <v>0.36</v>
      </c>
    </row>
    <row r="119" spans="1:4" x14ac:dyDescent="0.35">
      <c r="A119" s="25" t="s">
        <v>106</v>
      </c>
      <c r="B119" s="37">
        <v>0.51</v>
      </c>
      <c r="C119" s="37">
        <v>0.18</v>
      </c>
      <c r="D119" s="37">
        <v>0.69</v>
      </c>
    </row>
    <row r="120" spans="1:4" x14ac:dyDescent="0.35">
      <c r="A120" s="24">
        <v>2021</v>
      </c>
      <c r="B120" s="37">
        <v>0.91000000000000014</v>
      </c>
      <c r="C120" s="37">
        <v>0.8600000000000001</v>
      </c>
      <c r="D120" s="37">
        <v>1.7700000000000002</v>
      </c>
    </row>
    <row r="121" spans="1:4" x14ac:dyDescent="0.35">
      <c r="A121" s="25" t="s">
        <v>103</v>
      </c>
      <c r="B121" s="37">
        <v>0.2</v>
      </c>
      <c r="C121" s="37">
        <v>0.19</v>
      </c>
      <c r="D121" s="37">
        <v>0.39</v>
      </c>
    </row>
    <row r="122" spans="1:4" x14ac:dyDescent="0.35">
      <c r="A122" s="25" t="s">
        <v>104</v>
      </c>
      <c r="B122" s="37">
        <v>0.23</v>
      </c>
      <c r="C122" s="37">
        <v>0.21</v>
      </c>
      <c r="D122" s="37">
        <v>0.44</v>
      </c>
    </row>
    <row r="123" spans="1:4" x14ac:dyDescent="0.35">
      <c r="A123" s="25" t="s">
        <v>105</v>
      </c>
      <c r="B123" s="37">
        <v>0.2</v>
      </c>
      <c r="C123" s="37">
        <v>0.19</v>
      </c>
      <c r="D123" s="37">
        <v>0.39</v>
      </c>
    </row>
    <row r="124" spans="1:4" x14ac:dyDescent="0.35">
      <c r="A124" s="25" t="s">
        <v>106</v>
      </c>
      <c r="B124" s="37">
        <v>0.28000000000000003</v>
      </c>
      <c r="C124" s="37">
        <v>0.27</v>
      </c>
      <c r="D124" s="37">
        <v>0.55000000000000004</v>
      </c>
    </row>
    <row r="125" spans="1:4" x14ac:dyDescent="0.35">
      <c r="A125" s="24" t="s">
        <v>96</v>
      </c>
      <c r="B125" s="37">
        <v>2.42</v>
      </c>
      <c r="C125" s="37">
        <v>2.0199999999999996</v>
      </c>
      <c r="D125" s="37">
        <v>4.4400000000000004</v>
      </c>
    </row>
    <row r="129" spans="1:4" x14ac:dyDescent="0.35">
      <c r="A129" s="23" t="s">
        <v>97</v>
      </c>
      <c r="B129" s="23" t="s">
        <v>101</v>
      </c>
    </row>
    <row r="130" spans="1:4" x14ac:dyDescent="0.35">
      <c r="A130" s="23" t="s">
        <v>95</v>
      </c>
      <c r="B130" t="s">
        <v>31</v>
      </c>
      <c r="C130" t="s">
        <v>30</v>
      </c>
      <c r="D130" t="s">
        <v>96</v>
      </c>
    </row>
    <row r="131" spans="1:4" x14ac:dyDescent="0.35">
      <c r="A131" s="24">
        <v>2018</v>
      </c>
      <c r="B131" s="37">
        <v>415875583</v>
      </c>
      <c r="C131" s="37">
        <v>399750010</v>
      </c>
      <c r="D131" s="37">
        <v>815625593</v>
      </c>
    </row>
    <row r="132" spans="1:4" x14ac:dyDescent="0.35">
      <c r="A132" s="25" t="s">
        <v>103</v>
      </c>
      <c r="B132" s="37">
        <v>105041015</v>
      </c>
      <c r="C132" s="37">
        <v>99895075</v>
      </c>
      <c r="D132" s="37">
        <v>204936090</v>
      </c>
    </row>
    <row r="133" spans="1:4" x14ac:dyDescent="0.35">
      <c r="A133" s="25" t="s">
        <v>104</v>
      </c>
      <c r="B133" s="37">
        <v>104773094</v>
      </c>
      <c r="C133" s="37">
        <v>99939642</v>
      </c>
      <c r="D133" s="37">
        <v>204712736</v>
      </c>
    </row>
    <row r="134" spans="1:4" x14ac:dyDescent="0.35">
      <c r="A134" s="25" t="s">
        <v>105</v>
      </c>
      <c r="B134" s="37">
        <v>102963080</v>
      </c>
      <c r="C134" s="37">
        <v>99958244</v>
      </c>
      <c r="D134" s="37">
        <v>202921324</v>
      </c>
    </row>
    <row r="135" spans="1:4" x14ac:dyDescent="0.35">
      <c r="A135" s="25" t="s">
        <v>106</v>
      </c>
      <c r="B135" s="37">
        <v>103098394</v>
      </c>
      <c r="C135" s="37">
        <v>99957049</v>
      </c>
      <c r="D135" s="37">
        <v>203055443</v>
      </c>
    </row>
    <row r="136" spans="1:4" x14ac:dyDescent="0.35">
      <c r="A136" s="24">
        <v>2019</v>
      </c>
      <c r="B136" s="37">
        <v>442415388</v>
      </c>
      <c r="C136" s="37">
        <v>430893922</v>
      </c>
      <c r="D136" s="37">
        <v>873309310</v>
      </c>
    </row>
    <row r="137" spans="1:4" x14ac:dyDescent="0.35">
      <c r="A137" s="25" t="s">
        <v>103</v>
      </c>
      <c r="B137" s="37">
        <v>100777609</v>
      </c>
      <c r="C137" s="37">
        <v>100085141</v>
      </c>
      <c r="D137" s="37">
        <v>200862750</v>
      </c>
    </row>
    <row r="138" spans="1:4" x14ac:dyDescent="0.35">
      <c r="A138" s="25" t="s">
        <v>104</v>
      </c>
      <c r="B138" s="37">
        <v>109509195</v>
      </c>
      <c r="C138" s="37">
        <v>105072322</v>
      </c>
      <c r="D138" s="37">
        <v>214581517</v>
      </c>
    </row>
    <row r="139" spans="1:4" x14ac:dyDescent="0.35">
      <c r="A139" s="25" t="s">
        <v>105</v>
      </c>
      <c r="B139" s="37">
        <v>121122895</v>
      </c>
      <c r="C139" s="37">
        <v>115196195</v>
      </c>
      <c r="D139" s="37">
        <v>236319090</v>
      </c>
    </row>
    <row r="140" spans="1:4" x14ac:dyDescent="0.35">
      <c r="A140" s="25" t="s">
        <v>106</v>
      </c>
      <c r="B140" s="37">
        <v>111005689</v>
      </c>
      <c r="C140" s="37">
        <v>110540264</v>
      </c>
      <c r="D140" s="37">
        <v>221545953</v>
      </c>
    </row>
    <row r="141" spans="1:4" x14ac:dyDescent="0.35">
      <c r="A141" s="24">
        <v>2020</v>
      </c>
      <c r="B141" s="37">
        <v>505961904</v>
      </c>
      <c r="C141" s="37">
        <v>496595452</v>
      </c>
      <c r="D141" s="37">
        <v>1002557356</v>
      </c>
    </row>
    <row r="142" spans="1:4" x14ac:dyDescent="0.35">
      <c r="A142" s="25" t="s">
        <v>103</v>
      </c>
      <c r="B142" s="37">
        <v>126075126</v>
      </c>
      <c r="C142" s="37">
        <v>123123656</v>
      </c>
      <c r="D142" s="37">
        <v>249198782</v>
      </c>
    </row>
    <row r="143" spans="1:4" x14ac:dyDescent="0.35">
      <c r="A143" s="25" t="s">
        <v>104</v>
      </c>
      <c r="B143" s="37">
        <v>124576409</v>
      </c>
      <c r="C143" s="37">
        <v>123638723</v>
      </c>
      <c r="D143" s="37">
        <v>248215132</v>
      </c>
    </row>
    <row r="144" spans="1:4" x14ac:dyDescent="0.35">
      <c r="A144" s="25" t="s">
        <v>105</v>
      </c>
      <c r="B144" s="37">
        <v>127586881</v>
      </c>
      <c r="C144" s="37">
        <v>124905538</v>
      </c>
      <c r="D144" s="37">
        <v>252492419</v>
      </c>
    </row>
    <row r="145" spans="1:4" x14ac:dyDescent="0.35">
      <c r="A145" s="25" t="s">
        <v>106</v>
      </c>
      <c r="B145" s="37">
        <v>127723488</v>
      </c>
      <c r="C145" s="37">
        <v>124927535</v>
      </c>
      <c r="D145" s="37">
        <v>252651023</v>
      </c>
    </row>
    <row r="146" spans="1:4" x14ac:dyDescent="0.35">
      <c r="A146" s="24">
        <v>2021</v>
      </c>
      <c r="B146" s="37">
        <v>552369420</v>
      </c>
      <c r="C146" s="37">
        <v>523611656</v>
      </c>
      <c r="D146" s="37">
        <v>1075981076</v>
      </c>
    </row>
    <row r="147" spans="1:4" x14ac:dyDescent="0.35">
      <c r="A147" s="25" t="s">
        <v>103</v>
      </c>
      <c r="B147" s="37">
        <v>137186889</v>
      </c>
      <c r="C147" s="37">
        <v>130839313</v>
      </c>
      <c r="D147" s="37">
        <v>268026202</v>
      </c>
    </row>
    <row r="148" spans="1:4" x14ac:dyDescent="0.35">
      <c r="A148" s="25" t="s">
        <v>104</v>
      </c>
      <c r="B148" s="37">
        <v>138925489</v>
      </c>
      <c r="C148" s="37">
        <v>131354059</v>
      </c>
      <c r="D148" s="37">
        <v>270279548</v>
      </c>
    </row>
    <row r="149" spans="1:4" x14ac:dyDescent="0.35">
      <c r="A149" s="25" t="s">
        <v>105</v>
      </c>
      <c r="B149" s="37">
        <v>138058866</v>
      </c>
      <c r="C149" s="37">
        <v>129846551</v>
      </c>
      <c r="D149" s="37">
        <v>267905417</v>
      </c>
    </row>
    <row r="150" spans="1:4" x14ac:dyDescent="0.35">
      <c r="A150" s="25" t="s">
        <v>106</v>
      </c>
      <c r="B150" s="37">
        <v>138198176</v>
      </c>
      <c r="C150" s="37">
        <v>131571733</v>
      </c>
      <c r="D150" s="37">
        <v>269769909</v>
      </c>
    </row>
    <row r="151" spans="1:4" x14ac:dyDescent="0.35">
      <c r="A151" s="24" t="s">
        <v>96</v>
      </c>
      <c r="B151" s="37">
        <v>1916622295</v>
      </c>
      <c r="C151" s="37">
        <v>1850851040</v>
      </c>
      <c r="D151" s="37">
        <v>3767473335</v>
      </c>
    </row>
    <row r="152" spans="1:4" x14ac:dyDescent="0.35">
      <c r="A152" s="24"/>
      <c r="B152" s="37"/>
      <c r="C152" s="37"/>
      <c r="D152" s="37"/>
    </row>
    <row r="153" spans="1:4" x14ac:dyDescent="0.35">
      <c r="A153" s="24"/>
      <c r="B153" s="37"/>
      <c r="C153" s="37"/>
      <c r="D153" s="37"/>
    </row>
    <row r="154" spans="1:4" x14ac:dyDescent="0.35">
      <c r="A154" s="24"/>
      <c r="B154" s="37"/>
      <c r="C154" s="37"/>
      <c r="D154" s="37"/>
    </row>
    <row r="155" spans="1:4" x14ac:dyDescent="0.35">
      <c r="A155" s="24"/>
      <c r="B155" s="37"/>
      <c r="C155" s="37"/>
      <c r="D155" s="37"/>
    </row>
    <row r="157" spans="1:4" x14ac:dyDescent="0.35">
      <c r="A157" s="23" t="s">
        <v>76</v>
      </c>
      <c r="B157" t="s">
        <v>23</v>
      </c>
    </row>
    <row r="159" spans="1:4" x14ac:dyDescent="0.35">
      <c r="A159" s="23" t="s">
        <v>95</v>
      </c>
      <c r="B159" t="s">
        <v>97</v>
      </c>
    </row>
    <row r="160" spans="1:4" x14ac:dyDescent="0.35">
      <c r="A160" s="24">
        <v>2018</v>
      </c>
      <c r="B160" s="37">
        <v>81426</v>
      </c>
    </row>
    <row r="161" spans="1:2" x14ac:dyDescent="0.35">
      <c r="A161" s="25" t="s">
        <v>103</v>
      </c>
      <c r="B161" s="37">
        <v>29302</v>
      </c>
    </row>
    <row r="162" spans="1:2" x14ac:dyDescent="0.35">
      <c r="A162" s="25" t="s">
        <v>104</v>
      </c>
      <c r="B162" s="37">
        <v>24620</v>
      </c>
    </row>
    <row r="163" spans="1:2" x14ac:dyDescent="0.35">
      <c r="A163" s="25" t="s">
        <v>105</v>
      </c>
      <c r="B163" s="37">
        <v>11152</v>
      </c>
    </row>
    <row r="164" spans="1:2" x14ac:dyDescent="0.35">
      <c r="A164" s="25" t="s">
        <v>106</v>
      </c>
      <c r="B164" s="37">
        <v>16352</v>
      </c>
    </row>
    <row r="165" spans="1:2" x14ac:dyDescent="0.35">
      <c r="A165" s="24">
        <v>2019</v>
      </c>
      <c r="B165" s="37">
        <v>18749</v>
      </c>
    </row>
    <row r="166" spans="1:2" x14ac:dyDescent="0.35">
      <c r="A166" s="25" t="s">
        <v>103</v>
      </c>
      <c r="B166" s="37">
        <v>26612</v>
      </c>
    </row>
    <row r="167" spans="1:2" x14ac:dyDescent="0.35">
      <c r="A167" s="25" t="s">
        <v>104</v>
      </c>
      <c r="B167" s="37">
        <v>16669</v>
      </c>
    </row>
    <row r="168" spans="1:2" x14ac:dyDescent="0.35">
      <c r="A168" s="25" t="s">
        <v>105</v>
      </c>
      <c r="B168" s="37">
        <v>10729</v>
      </c>
    </row>
    <row r="169" spans="1:2" x14ac:dyDescent="0.35">
      <c r="A169" s="25" t="s">
        <v>106</v>
      </c>
      <c r="B169" s="37">
        <v>-35261</v>
      </c>
    </row>
    <row r="170" spans="1:2" x14ac:dyDescent="0.35">
      <c r="A170" s="24">
        <v>2020</v>
      </c>
      <c r="B170" s="37">
        <v>108297</v>
      </c>
    </row>
    <row r="171" spans="1:2" x14ac:dyDescent="0.35">
      <c r="A171" s="25" t="s">
        <v>103</v>
      </c>
      <c r="B171" s="37">
        <v>2640</v>
      </c>
    </row>
    <row r="172" spans="1:2" x14ac:dyDescent="0.35">
      <c r="A172" s="25" t="s">
        <v>104</v>
      </c>
      <c r="B172" s="37">
        <v>17370</v>
      </c>
    </row>
    <row r="173" spans="1:2" x14ac:dyDescent="0.35">
      <c r="A173" s="25" t="s">
        <v>105</v>
      </c>
      <c r="B173" s="37">
        <v>23973</v>
      </c>
    </row>
    <row r="174" spans="1:2" x14ac:dyDescent="0.35">
      <c r="A174" s="25" t="s">
        <v>106</v>
      </c>
      <c r="B174" s="37">
        <v>64314</v>
      </c>
    </row>
    <row r="175" spans="1:2" x14ac:dyDescent="0.35">
      <c r="A175" s="24">
        <v>2021</v>
      </c>
      <c r="B175" s="37">
        <v>119299</v>
      </c>
    </row>
    <row r="176" spans="1:2" x14ac:dyDescent="0.35">
      <c r="A176" s="25" t="s">
        <v>103</v>
      </c>
      <c r="B176" s="37">
        <v>26732</v>
      </c>
    </row>
    <row r="177" spans="1:2" x14ac:dyDescent="0.35">
      <c r="A177" s="25" t="s">
        <v>104</v>
      </c>
      <c r="B177" s="37">
        <v>29847</v>
      </c>
    </row>
    <row r="178" spans="1:2" x14ac:dyDescent="0.35">
      <c r="A178" s="25" t="s">
        <v>105</v>
      </c>
      <c r="B178" s="37">
        <v>26192</v>
      </c>
    </row>
    <row r="179" spans="1:2" x14ac:dyDescent="0.35">
      <c r="A179" s="25" t="s">
        <v>106</v>
      </c>
      <c r="B179" s="37">
        <v>36528</v>
      </c>
    </row>
    <row r="180" spans="1:2" x14ac:dyDescent="0.35">
      <c r="A180" s="24" t="s">
        <v>96</v>
      </c>
      <c r="B180" s="37">
        <v>327771</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352B6-364C-4010-9254-447F967D323B}">
  <dimension ref="A1:G177"/>
  <sheetViews>
    <sheetView workbookViewId="0">
      <selection activeCell="F2" sqref="F2"/>
    </sheetView>
  </sheetViews>
  <sheetFormatPr defaultRowHeight="14.5" x14ac:dyDescent="0.35"/>
  <cols>
    <col min="1" max="1" width="32.54296875" bestFit="1" customWidth="1"/>
    <col min="2" max="2" width="10.7265625" bestFit="1" customWidth="1"/>
    <col min="3" max="3" width="10" bestFit="1" customWidth="1"/>
    <col min="4" max="4" width="10.1796875" bestFit="1" customWidth="1"/>
    <col min="5" max="5" width="7.26953125" bestFit="1" customWidth="1"/>
    <col min="6" max="6" width="11.1796875" bestFit="1" customWidth="1"/>
    <col min="7" max="7" width="6.1796875" bestFit="1" customWidth="1"/>
  </cols>
  <sheetData>
    <row r="1" spans="1:7" x14ac:dyDescent="0.35">
      <c r="A1" t="s">
        <v>76</v>
      </c>
      <c r="B1" t="s">
        <v>93</v>
      </c>
      <c r="C1" t="s">
        <v>94</v>
      </c>
      <c r="D1" t="s">
        <v>98</v>
      </c>
      <c r="E1" t="s">
        <v>99</v>
      </c>
      <c r="F1" s="36" t="s">
        <v>100</v>
      </c>
      <c r="G1" s="36" t="s">
        <v>102</v>
      </c>
    </row>
    <row r="2" spans="1:7" x14ac:dyDescent="0.35">
      <c r="A2" t="s">
        <v>5</v>
      </c>
      <c r="B2" s="14">
        <v>43190</v>
      </c>
      <c r="C2">
        <v>208743</v>
      </c>
      <c r="D2">
        <v>1</v>
      </c>
      <c r="E2">
        <v>2018</v>
      </c>
      <c r="F2" t="str">
        <f>"Q"&amp;Quarterly_UnPvt[[#This Row],[Quarter]] &amp;" " &amp;Quarterly_UnPvt[[#This Row],[Year]]</f>
        <v>Q1 2018</v>
      </c>
      <c r="G2" t="str">
        <f>"Q"&amp;Quarterly_UnPvt[[#This Row],[Quarter]]</f>
        <v>Q1</v>
      </c>
    </row>
    <row r="3" spans="1:7" x14ac:dyDescent="0.35">
      <c r="A3" t="s">
        <v>5</v>
      </c>
      <c r="B3" s="14">
        <v>43281</v>
      </c>
      <c r="C3">
        <v>215849</v>
      </c>
      <c r="D3">
        <v>2</v>
      </c>
      <c r="E3">
        <v>2018</v>
      </c>
      <c r="F3" t="str">
        <f>"Q"&amp;Quarterly_UnPvt[[#This Row],[Quarter]] &amp;" " &amp;Quarterly_UnPvt[[#This Row],[Year]]</f>
        <v>Q2 2018</v>
      </c>
      <c r="G3" t="str">
        <f>"Q"&amp;Quarterly_UnPvt[[#This Row],[Quarter]]</f>
        <v>Q2</v>
      </c>
    </row>
    <row r="4" spans="1:7" x14ac:dyDescent="0.35">
      <c r="A4" t="s">
        <v>5</v>
      </c>
      <c r="B4" s="14">
        <v>43373</v>
      </c>
      <c r="C4">
        <v>210982</v>
      </c>
      <c r="D4">
        <v>3</v>
      </c>
      <c r="E4">
        <v>2018</v>
      </c>
      <c r="F4" t="str">
        <f>"Q"&amp;Quarterly_UnPvt[[#This Row],[Quarter]] &amp;" " &amp;Quarterly_UnPvt[[#This Row],[Year]]</f>
        <v>Q3 2018</v>
      </c>
      <c r="G4" t="str">
        <f>"Q"&amp;Quarterly_UnPvt[[#This Row],[Quarter]]</f>
        <v>Q3</v>
      </c>
    </row>
    <row r="5" spans="1:7" x14ac:dyDescent="0.35">
      <c r="A5" t="s">
        <v>5</v>
      </c>
      <c r="B5" s="14">
        <v>43465</v>
      </c>
      <c r="C5">
        <v>214815</v>
      </c>
      <c r="D5">
        <v>4</v>
      </c>
      <c r="E5">
        <v>2018</v>
      </c>
      <c r="F5" t="str">
        <f>"Q"&amp;Quarterly_UnPvt[[#This Row],[Quarter]] &amp;" " &amp;Quarterly_UnPvt[[#This Row],[Year]]</f>
        <v>Q4 2018</v>
      </c>
      <c r="G5" t="str">
        <f>"Q"&amp;Quarterly_UnPvt[[#This Row],[Quarter]]</f>
        <v>Q4</v>
      </c>
    </row>
    <row r="6" spans="1:7" x14ac:dyDescent="0.35">
      <c r="A6" t="s">
        <v>5</v>
      </c>
      <c r="B6" s="14">
        <v>43555</v>
      </c>
      <c r="C6">
        <v>222738</v>
      </c>
      <c r="D6">
        <v>1</v>
      </c>
      <c r="E6">
        <v>2019</v>
      </c>
      <c r="F6" t="str">
        <f>"Q"&amp;Quarterly_UnPvt[[#This Row],[Quarter]] &amp;" " &amp;Quarterly_UnPvt[[#This Row],[Year]]</f>
        <v>Q1 2019</v>
      </c>
      <c r="G6" t="str">
        <f>"Q"&amp;Quarterly_UnPvt[[#This Row],[Quarter]]</f>
        <v>Q1</v>
      </c>
    </row>
    <row r="7" spans="1:7" x14ac:dyDescent="0.35">
      <c r="A7" t="s">
        <v>5</v>
      </c>
      <c r="B7" s="14">
        <v>43646</v>
      </c>
      <c r="C7">
        <v>241060</v>
      </c>
      <c r="D7">
        <v>2</v>
      </c>
      <c r="E7">
        <v>2019</v>
      </c>
      <c r="F7" t="str">
        <f>"Q"&amp;Quarterly_UnPvt[[#This Row],[Quarter]] &amp;" " &amp;Quarterly_UnPvt[[#This Row],[Year]]</f>
        <v>Q2 2019</v>
      </c>
      <c r="G7" t="str">
        <f>"Q"&amp;Quarterly_UnPvt[[#This Row],[Quarter]]</f>
        <v>Q2</v>
      </c>
    </row>
    <row r="8" spans="1:7" x14ac:dyDescent="0.35">
      <c r="A8" t="s">
        <v>5</v>
      </c>
      <c r="B8" s="14">
        <v>43738</v>
      </c>
      <c r="C8">
        <v>227211</v>
      </c>
      <c r="D8">
        <v>3</v>
      </c>
      <c r="E8">
        <v>2019</v>
      </c>
      <c r="F8" t="str">
        <f>"Q"&amp;Quarterly_UnPvt[[#This Row],[Quarter]] &amp;" " &amp;Quarterly_UnPvt[[#This Row],[Year]]</f>
        <v>Q3 2019</v>
      </c>
      <c r="G8" t="str">
        <f>"Q"&amp;Quarterly_UnPvt[[#This Row],[Quarter]]</f>
        <v>Q3</v>
      </c>
    </row>
    <row r="9" spans="1:7" x14ac:dyDescent="0.35">
      <c r="A9" t="s">
        <v>5</v>
      </c>
      <c r="B9" s="14">
        <v>43830</v>
      </c>
      <c r="C9">
        <v>216666</v>
      </c>
      <c r="D9">
        <v>4</v>
      </c>
      <c r="E9">
        <v>2019</v>
      </c>
      <c r="F9" t="str">
        <f>"Q"&amp;Quarterly_UnPvt[[#This Row],[Quarter]] &amp;" " &amp;Quarterly_UnPvt[[#This Row],[Year]]</f>
        <v>Q4 2019</v>
      </c>
      <c r="G9" t="str">
        <f>"Q"&amp;Quarterly_UnPvt[[#This Row],[Quarter]]</f>
        <v>Q4</v>
      </c>
    </row>
    <row r="10" spans="1:7" x14ac:dyDescent="0.35">
      <c r="A10" t="s">
        <v>5</v>
      </c>
      <c r="B10" s="14">
        <v>43921</v>
      </c>
      <c r="C10">
        <v>243485</v>
      </c>
      <c r="D10">
        <v>1</v>
      </c>
      <c r="E10">
        <v>2020</v>
      </c>
      <c r="F10" t="str">
        <f>"Q"&amp;Quarterly_UnPvt[[#This Row],[Quarter]] &amp;" " &amp;Quarterly_UnPvt[[#This Row],[Year]]</f>
        <v>Q1 2020</v>
      </c>
      <c r="G10" t="str">
        <f>"Q"&amp;Quarterly_UnPvt[[#This Row],[Quarter]]</f>
        <v>Q1</v>
      </c>
    </row>
    <row r="11" spans="1:7" x14ac:dyDescent="0.35">
      <c r="A11" t="s">
        <v>5</v>
      </c>
      <c r="B11" s="14">
        <v>44012</v>
      </c>
      <c r="C11">
        <v>256226</v>
      </c>
      <c r="D11">
        <v>2</v>
      </c>
      <c r="E11">
        <v>2020</v>
      </c>
      <c r="F11" t="str">
        <f>"Q"&amp;Quarterly_UnPvt[[#This Row],[Quarter]] &amp;" " &amp;Quarterly_UnPvt[[#This Row],[Year]]</f>
        <v>Q2 2020</v>
      </c>
      <c r="G11" t="str">
        <f>"Q"&amp;Quarterly_UnPvt[[#This Row],[Quarter]]</f>
        <v>Q2</v>
      </c>
    </row>
    <row r="12" spans="1:7" x14ac:dyDescent="0.35">
      <c r="A12" t="s">
        <v>5</v>
      </c>
      <c r="B12" s="14">
        <v>44104</v>
      </c>
      <c r="C12">
        <v>260855</v>
      </c>
      <c r="D12">
        <v>3</v>
      </c>
      <c r="E12">
        <v>2020</v>
      </c>
      <c r="F12" t="str">
        <f>"Q"&amp;Quarterly_UnPvt[[#This Row],[Quarter]] &amp;" " &amp;Quarterly_UnPvt[[#This Row],[Year]]</f>
        <v>Q3 2020</v>
      </c>
      <c r="G12" t="str">
        <f>"Q"&amp;Quarterly_UnPvt[[#This Row],[Quarter]]</f>
        <v>Q3</v>
      </c>
    </row>
    <row r="13" spans="1:7" x14ac:dyDescent="0.35">
      <c r="A13" t="s">
        <v>5</v>
      </c>
      <c r="B13" s="14">
        <v>44196</v>
      </c>
      <c r="C13">
        <v>256043</v>
      </c>
      <c r="D13">
        <v>4</v>
      </c>
      <c r="E13">
        <v>2020</v>
      </c>
      <c r="F13" t="str">
        <f>"Q"&amp;Quarterly_UnPvt[[#This Row],[Quarter]] &amp;" " &amp;Quarterly_UnPvt[[#This Row],[Year]]</f>
        <v>Q4 2020</v>
      </c>
      <c r="G13" t="str">
        <f>"Q"&amp;Quarterly_UnPvt[[#This Row],[Quarter]]</f>
        <v>Q4</v>
      </c>
    </row>
    <row r="14" spans="1:7" x14ac:dyDescent="0.35">
      <c r="A14" t="s">
        <v>5</v>
      </c>
      <c r="B14" s="14">
        <v>44286</v>
      </c>
      <c r="C14">
        <v>265421</v>
      </c>
      <c r="D14">
        <v>1</v>
      </c>
      <c r="E14">
        <v>2021</v>
      </c>
      <c r="F14" t="str">
        <f>"Q"&amp;Quarterly_UnPvt[[#This Row],[Quarter]] &amp;" " &amp;Quarterly_UnPvt[[#This Row],[Year]]</f>
        <v>Q1 2021</v>
      </c>
      <c r="G14" t="str">
        <f>"Q"&amp;Quarterly_UnPvt[[#This Row],[Quarter]]</f>
        <v>Q1</v>
      </c>
    </row>
    <row r="15" spans="1:7" x14ac:dyDescent="0.35">
      <c r="A15" t="s">
        <v>5</v>
      </c>
      <c r="B15" s="14">
        <v>44377</v>
      </c>
      <c r="C15">
        <v>291485</v>
      </c>
      <c r="D15">
        <v>2</v>
      </c>
      <c r="E15">
        <v>2021</v>
      </c>
      <c r="F15" t="str">
        <f>"Q"&amp;Quarterly_UnPvt[[#This Row],[Quarter]] &amp;" " &amp;Quarterly_UnPvt[[#This Row],[Year]]</f>
        <v>Q2 2021</v>
      </c>
      <c r="G15" t="str">
        <f>"Q"&amp;Quarterly_UnPvt[[#This Row],[Quarter]]</f>
        <v>Q2</v>
      </c>
    </row>
    <row r="16" spans="1:7" x14ac:dyDescent="0.35">
      <c r="A16" t="s">
        <v>5</v>
      </c>
      <c r="B16" s="14">
        <v>44469</v>
      </c>
      <c r="C16">
        <v>287969</v>
      </c>
      <c r="D16">
        <v>3</v>
      </c>
      <c r="E16">
        <v>2021</v>
      </c>
      <c r="F16" t="str">
        <f>"Q"&amp;Quarterly_UnPvt[[#This Row],[Quarter]] &amp;" " &amp;Quarterly_UnPvt[[#This Row],[Year]]</f>
        <v>Q3 2021</v>
      </c>
      <c r="G16" t="str">
        <f>"Q"&amp;Quarterly_UnPvt[[#This Row],[Quarter]]</f>
        <v>Q3</v>
      </c>
    </row>
    <row r="17" spans="1:7" x14ac:dyDescent="0.35">
      <c r="A17" t="s">
        <v>5</v>
      </c>
      <c r="B17" s="14">
        <v>44561</v>
      </c>
      <c r="C17">
        <v>297161</v>
      </c>
      <c r="D17">
        <v>4</v>
      </c>
      <c r="E17">
        <v>2021</v>
      </c>
      <c r="F17" t="str">
        <f>"Q"&amp;Quarterly_UnPvt[[#This Row],[Quarter]] &amp;" " &amp;Quarterly_UnPvt[[#This Row],[Year]]</f>
        <v>Q4 2021</v>
      </c>
      <c r="G17" t="str">
        <f>"Q"&amp;Quarterly_UnPvt[[#This Row],[Quarter]]</f>
        <v>Q4</v>
      </c>
    </row>
    <row r="18" spans="1:7" x14ac:dyDescent="0.35">
      <c r="A18" t="s">
        <v>6</v>
      </c>
      <c r="B18" s="14">
        <v>43190</v>
      </c>
      <c r="C18">
        <v>137502</v>
      </c>
      <c r="D18">
        <v>1</v>
      </c>
      <c r="E18">
        <v>2018</v>
      </c>
      <c r="F18" t="str">
        <f>"Q"&amp;Quarterly_UnPvt[[#This Row],[Quarter]] &amp;" " &amp;Quarterly_UnPvt[[#This Row],[Year]]</f>
        <v>Q1 2018</v>
      </c>
      <c r="G18" t="str">
        <f>"Q"&amp;Quarterly_UnPvt[[#This Row],[Quarter]]</f>
        <v>Q1</v>
      </c>
    </row>
    <row r="19" spans="1:7" x14ac:dyDescent="0.35">
      <c r="A19" t="s">
        <v>6</v>
      </c>
      <c r="B19" s="14">
        <v>43281</v>
      </c>
      <c r="C19">
        <v>148992</v>
      </c>
      <c r="D19">
        <v>2</v>
      </c>
      <c r="E19">
        <v>2018</v>
      </c>
      <c r="F19" t="str">
        <f>"Q"&amp;Quarterly_UnPvt[[#This Row],[Quarter]] &amp;" " &amp;Quarterly_UnPvt[[#This Row],[Year]]</f>
        <v>Q2 2018</v>
      </c>
      <c r="G19" t="str">
        <f>"Q"&amp;Quarterly_UnPvt[[#This Row],[Quarter]]</f>
        <v>Q2</v>
      </c>
    </row>
    <row r="20" spans="1:7" x14ac:dyDescent="0.35">
      <c r="A20" t="s">
        <v>6</v>
      </c>
      <c r="B20" s="14">
        <v>43373</v>
      </c>
      <c r="C20">
        <v>150604</v>
      </c>
      <c r="D20">
        <v>3</v>
      </c>
      <c r="E20">
        <v>2018</v>
      </c>
      <c r="F20" t="str">
        <f>"Q"&amp;Quarterly_UnPvt[[#This Row],[Quarter]] &amp;" " &amp;Quarterly_UnPvt[[#This Row],[Year]]</f>
        <v>Q3 2018</v>
      </c>
      <c r="G20" t="str">
        <f>"Q"&amp;Quarterly_UnPvt[[#This Row],[Quarter]]</f>
        <v>Q3</v>
      </c>
    </row>
    <row r="21" spans="1:7" x14ac:dyDescent="0.35">
      <c r="A21" t="s">
        <v>6</v>
      </c>
      <c r="B21" s="14">
        <v>43465</v>
      </c>
      <c r="C21">
        <v>146014</v>
      </c>
      <c r="D21">
        <v>4</v>
      </c>
      <c r="E21">
        <v>2018</v>
      </c>
      <c r="F21" t="str">
        <f>"Q"&amp;Quarterly_UnPvt[[#This Row],[Quarter]] &amp;" " &amp;Quarterly_UnPvt[[#This Row],[Year]]</f>
        <v>Q4 2018</v>
      </c>
      <c r="G21" t="str">
        <f>"Q"&amp;Quarterly_UnPvt[[#This Row],[Quarter]]</f>
        <v>Q4</v>
      </c>
    </row>
    <row r="22" spans="1:7" x14ac:dyDescent="0.35">
      <c r="A22" t="s">
        <v>6</v>
      </c>
      <c r="B22" s="14">
        <v>43555</v>
      </c>
      <c r="C22">
        <v>147550</v>
      </c>
      <c r="D22">
        <v>1</v>
      </c>
      <c r="E22">
        <v>2019</v>
      </c>
      <c r="F22" t="str">
        <f>"Q"&amp;Quarterly_UnPvt[[#This Row],[Quarter]] &amp;" " &amp;Quarterly_UnPvt[[#This Row],[Year]]</f>
        <v>Q1 2019</v>
      </c>
      <c r="G22" t="str">
        <f>"Q"&amp;Quarterly_UnPvt[[#This Row],[Quarter]]</f>
        <v>Q1</v>
      </c>
    </row>
    <row r="23" spans="1:7" x14ac:dyDescent="0.35">
      <c r="A23" t="s">
        <v>6</v>
      </c>
      <c r="B23" s="14">
        <v>43646</v>
      </c>
      <c r="C23">
        <v>157610</v>
      </c>
      <c r="D23">
        <v>2</v>
      </c>
      <c r="E23">
        <v>2019</v>
      </c>
      <c r="F23" t="str">
        <f>"Q"&amp;Quarterly_UnPvt[[#This Row],[Quarter]] &amp;" " &amp;Quarterly_UnPvt[[#This Row],[Year]]</f>
        <v>Q2 2019</v>
      </c>
      <c r="G23" t="str">
        <f>"Q"&amp;Quarterly_UnPvt[[#This Row],[Quarter]]</f>
        <v>Q2</v>
      </c>
    </row>
    <row r="24" spans="1:7" x14ac:dyDescent="0.35">
      <c r="A24" t="s">
        <v>6</v>
      </c>
      <c r="B24" s="14">
        <v>43738</v>
      </c>
      <c r="C24">
        <v>156791</v>
      </c>
      <c r="D24">
        <v>3</v>
      </c>
      <c r="E24">
        <v>2019</v>
      </c>
      <c r="F24" t="str">
        <f>"Q"&amp;Quarterly_UnPvt[[#This Row],[Quarter]] &amp;" " &amp;Quarterly_UnPvt[[#This Row],[Year]]</f>
        <v>Q3 2019</v>
      </c>
      <c r="G24" t="str">
        <f>"Q"&amp;Quarterly_UnPvt[[#This Row],[Quarter]]</f>
        <v>Q3</v>
      </c>
    </row>
    <row r="25" spans="1:7" x14ac:dyDescent="0.35">
      <c r="A25" t="s">
        <v>6</v>
      </c>
      <c r="B25" s="14">
        <v>43830</v>
      </c>
      <c r="C25">
        <v>145890</v>
      </c>
      <c r="D25">
        <v>4</v>
      </c>
      <c r="E25">
        <v>2019</v>
      </c>
      <c r="F25" t="str">
        <f>"Q"&amp;Quarterly_UnPvt[[#This Row],[Quarter]] &amp;" " &amp;Quarterly_UnPvt[[#This Row],[Year]]</f>
        <v>Q4 2019</v>
      </c>
      <c r="G25" t="str">
        <f>"Q"&amp;Quarterly_UnPvt[[#This Row],[Quarter]]</f>
        <v>Q4</v>
      </c>
    </row>
    <row r="26" spans="1:7" x14ac:dyDescent="0.35">
      <c r="A26" t="s">
        <v>6</v>
      </c>
      <c r="B26" s="14">
        <v>43921</v>
      </c>
      <c r="C26">
        <v>164148</v>
      </c>
      <c r="D26">
        <v>1</v>
      </c>
      <c r="E26">
        <v>2020</v>
      </c>
      <c r="F26" t="str">
        <f>"Q"&amp;Quarterly_UnPvt[[#This Row],[Quarter]] &amp;" " &amp;Quarterly_UnPvt[[#This Row],[Year]]</f>
        <v>Q1 2020</v>
      </c>
      <c r="G26" t="str">
        <f>"Q"&amp;Quarterly_UnPvt[[#This Row],[Quarter]]</f>
        <v>Q1</v>
      </c>
    </row>
    <row r="27" spans="1:7" x14ac:dyDescent="0.35">
      <c r="A27" t="s">
        <v>6</v>
      </c>
      <c r="B27" s="14">
        <v>44012</v>
      </c>
      <c r="C27">
        <v>166852</v>
      </c>
      <c r="D27">
        <v>2</v>
      </c>
      <c r="E27">
        <v>2020</v>
      </c>
      <c r="F27" t="str">
        <f>"Q"&amp;Quarterly_UnPvt[[#This Row],[Quarter]] &amp;" " &amp;Quarterly_UnPvt[[#This Row],[Year]]</f>
        <v>Q2 2020</v>
      </c>
      <c r="G27" t="str">
        <f>"Q"&amp;Quarterly_UnPvt[[#This Row],[Quarter]]</f>
        <v>Q2</v>
      </c>
    </row>
    <row r="28" spans="1:7" x14ac:dyDescent="0.35">
      <c r="A28" t="s">
        <v>6</v>
      </c>
      <c r="B28" s="14">
        <v>44104</v>
      </c>
      <c r="C28">
        <v>169700</v>
      </c>
      <c r="D28">
        <v>3</v>
      </c>
      <c r="E28">
        <v>2020</v>
      </c>
      <c r="F28" t="str">
        <f>"Q"&amp;Quarterly_UnPvt[[#This Row],[Quarter]] &amp;" " &amp;Quarterly_UnPvt[[#This Row],[Year]]</f>
        <v>Q3 2020</v>
      </c>
      <c r="G28" t="str">
        <f>"Q"&amp;Quarterly_UnPvt[[#This Row],[Quarter]]</f>
        <v>Q3</v>
      </c>
    </row>
    <row r="29" spans="1:7" x14ac:dyDescent="0.35">
      <c r="A29" t="s">
        <v>6</v>
      </c>
      <c r="B29" s="14">
        <v>44196</v>
      </c>
      <c r="C29">
        <v>160270</v>
      </c>
      <c r="D29">
        <v>4</v>
      </c>
      <c r="E29">
        <v>2020</v>
      </c>
      <c r="F29" t="str">
        <f>"Q"&amp;Quarterly_UnPvt[[#This Row],[Quarter]] &amp;" " &amp;Quarterly_UnPvt[[#This Row],[Year]]</f>
        <v>Q4 2020</v>
      </c>
      <c r="G29" t="str">
        <f>"Q"&amp;Quarterly_UnPvt[[#This Row],[Quarter]]</f>
        <v>Q4</v>
      </c>
    </row>
    <row r="30" spans="1:7" x14ac:dyDescent="0.35">
      <c r="A30" t="s">
        <v>6</v>
      </c>
      <c r="B30" s="14">
        <v>44286</v>
      </c>
      <c r="C30">
        <v>169902</v>
      </c>
      <c r="D30">
        <v>1</v>
      </c>
      <c r="E30">
        <v>2021</v>
      </c>
      <c r="F30" t="str">
        <f>"Q"&amp;Quarterly_UnPvt[[#This Row],[Quarter]] &amp;" " &amp;Quarterly_UnPvt[[#This Row],[Year]]</f>
        <v>Q1 2021</v>
      </c>
      <c r="G30" t="str">
        <f>"Q"&amp;Quarterly_UnPvt[[#This Row],[Quarter]]</f>
        <v>Q1</v>
      </c>
    </row>
    <row r="31" spans="1:7" x14ac:dyDescent="0.35">
      <c r="A31" t="s">
        <v>6</v>
      </c>
      <c r="B31" s="14">
        <v>44377</v>
      </c>
      <c r="C31">
        <v>186379</v>
      </c>
      <c r="D31">
        <v>2</v>
      </c>
      <c r="E31">
        <v>2021</v>
      </c>
      <c r="F31" t="str">
        <f>"Q"&amp;Quarterly_UnPvt[[#This Row],[Quarter]] &amp;" " &amp;Quarterly_UnPvt[[#This Row],[Year]]</f>
        <v>Q2 2021</v>
      </c>
      <c r="G31" t="str">
        <f>"Q"&amp;Quarterly_UnPvt[[#This Row],[Quarter]]</f>
        <v>Q2</v>
      </c>
    </row>
    <row r="32" spans="1:7" x14ac:dyDescent="0.35">
      <c r="A32" t="s">
        <v>6</v>
      </c>
      <c r="B32" s="14">
        <v>44469</v>
      </c>
      <c r="C32">
        <v>188990</v>
      </c>
      <c r="D32">
        <v>3</v>
      </c>
      <c r="E32">
        <v>2021</v>
      </c>
      <c r="F32" t="str">
        <f>"Q"&amp;Quarterly_UnPvt[[#This Row],[Quarter]] &amp;" " &amp;Quarterly_UnPvt[[#This Row],[Year]]</f>
        <v>Q3 2021</v>
      </c>
      <c r="G32" t="str">
        <f>"Q"&amp;Quarterly_UnPvt[[#This Row],[Quarter]]</f>
        <v>Q3</v>
      </c>
    </row>
    <row r="33" spans="1:7" x14ac:dyDescent="0.35">
      <c r="A33" t="s">
        <v>6</v>
      </c>
      <c r="B33" s="14">
        <v>44561</v>
      </c>
      <c r="C33">
        <v>186782</v>
      </c>
      <c r="D33">
        <v>4</v>
      </c>
      <c r="E33">
        <v>2021</v>
      </c>
      <c r="F33" t="str">
        <f>"Q"&amp;Quarterly_UnPvt[[#This Row],[Quarter]] &amp;" " &amp;Quarterly_UnPvt[[#This Row],[Year]]</f>
        <v>Q4 2021</v>
      </c>
      <c r="G33" t="str">
        <f>"Q"&amp;Quarterly_UnPvt[[#This Row],[Quarter]]</f>
        <v>Q4</v>
      </c>
    </row>
    <row r="34" spans="1:7" x14ac:dyDescent="0.35">
      <c r="A34" t="s">
        <v>7</v>
      </c>
      <c r="B34" s="14">
        <v>43190</v>
      </c>
      <c r="C34">
        <v>71241</v>
      </c>
      <c r="D34">
        <v>1</v>
      </c>
      <c r="E34">
        <v>2018</v>
      </c>
      <c r="F34" t="str">
        <f>"Q"&amp;Quarterly_UnPvt[[#This Row],[Quarter]] &amp;" " &amp;Quarterly_UnPvt[[#This Row],[Year]]</f>
        <v>Q1 2018</v>
      </c>
      <c r="G34" t="str">
        <f>"Q"&amp;Quarterly_UnPvt[[#This Row],[Quarter]]</f>
        <v>Q1</v>
      </c>
    </row>
    <row r="35" spans="1:7" x14ac:dyDescent="0.35">
      <c r="A35" t="s">
        <v>7</v>
      </c>
      <c r="B35" s="14">
        <v>43281</v>
      </c>
      <c r="C35">
        <v>66857</v>
      </c>
      <c r="D35">
        <v>2</v>
      </c>
      <c r="E35">
        <v>2018</v>
      </c>
      <c r="F35" t="str">
        <f>"Q"&amp;Quarterly_UnPvt[[#This Row],[Quarter]] &amp;" " &amp;Quarterly_UnPvt[[#This Row],[Year]]</f>
        <v>Q2 2018</v>
      </c>
      <c r="G35" t="str">
        <f>"Q"&amp;Quarterly_UnPvt[[#This Row],[Quarter]]</f>
        <v>Q2</v>
      </c>
    </row>
    <row r="36" spans="1:7" x14ac:dyDescent="0.35">
      <c r="A36" t="s">
        <v>7</v>
      </c>
      <c r="B36" s="14">
        <v>43373</v>
      </c>
      <c r="C36">
        <v>60378</v>
      </c>
      <c r="D36">
        <v>3</v>
      </c>
      <c r="E36">
        <v>2018</v>
      </c>
      <c r="F36" t="str">
        <f>"Q"&amp;Quarterly_UnPvt[[#This Row],[Quarter]] &amp;" " &amp;Quarterly_UnPvt[[#This Row],[Year]]</f>
        <v>Q3 2018</v>
      </c>
      <c r="G36" t="str">
        <f>"Q"&amp;Quarterly_UnPvt[[#This Row],[Quarter]]</f>
        <v>Q3</v>
      </c>
    </row>
    <row r="37" spans="1:7" x14ac:dyDescent="0.35">
      <c r="A37" t="s">
        <v>7</v>
      </c>
      <c r="B37" s="14">
        <v>43465</v>
      </c>
      <c r="C37">
        <v>68801</v>
      </c>
      <c r="D37">
        <v>4</v>
      </c>
      <c r="E37">
        <v>2018</v>
      </c>
      <c r="F37" t="str">
        <f>"Q"&amp;Quarterly_UnPvt[[#This Row],[Quarter]] &amp;" " &amp;Quarterly_UnPvt[[#This Row],[Year]]</f>
        <v>Q4 2018</v>
      </c>
      <c r="G37" t="str">
        <f>"Q"&amp;Quarterly_UnPvt[[#This Row],[Quarter]]</f>
        <v>Q4</v>
      </c>
    </row>
    <row r="38" spans="1:7" x14ac:dyDescent="0.35">
      <c r="A38" t="s">
        <v>7</v>
      </c>
      <c r="B38" s="14">
        <v>43555</v>
      </c>
      <c r="C38">
        <v>75188</v>
      </c>
      <c r="D38">
        <v>1</v>
      </c>
      <c r="E38">
        <v>2019</v>
      </c>
      <c r="F38" t="str">
        <f>"Q"&amp;Quarterly_UnPvt[[#This Row],[Quarter]] &amp;" " &amp;Quarterly_UnPvt[[#This Row],[Year]]</f>
        <v>Q1 2019</v>
      </c>
      <c r="G38" t="str">
        <f>"Q"&amp;Quarterly_UnPvt[[#This Row],[Quarter]]</f>
        <v>Q1</v>
      </c>
    </row>
    <row r="39" spans="1:7" x14ac:dyDescent="0.35">
      <c r="A39" t="s">
        <v>7</v>
      </c>
      <c r="B39" s="14">
        <v>43646</v>
      </c>
      <c r="C39">
        <v>83450</v>
      </c>
      <c r="D39">
        <v>2</v>
      </c>
      <c r="E39">
        <v>2019</v>
      </c>
      <c r="F39" t="str">
        <f>"Q"&amp;Quarterly_UnPvt[[#This Row],[Quarter]] &amp;" " &amp;Quarterly_UnPvt[[#This Row],[Year]]</f>
        <v>Q2 2019</v>
      </c>
      <c r="G39" t="str">
        <f>"Q"&amp;Quarterly_UnPvt[[#This Row],[Quarter]]</f>
        <v>Q2</v>
      </c>
    </row>
    <row r="40" spans="1:7" x14ac:dyDescent="0.35">
      <c r="A40" t="s">
        <v>7</v>
      </c>
      <c r="B40" s="14">
        <v>43738</v>
      </c>
      <c r="C40">
        <v>70420</v>
      </c>
      <c r="D40">
        <v>3</v>
      </c>
      <c r="E40">
        <v>2019</v>
      </c>
      <c r="F40" t="str">
        <f>"Q"&amp;Quarterly_UnPvt[[#This Row],[Quarter]] &amp;" " &amp;Quarterly_UnPvt[[#This Row],[Year]]</f>
        <v>Q3 2019</v>
      </c>
      <c r="G40" t="str">
        <f>"Q"&amp;Quarterly_UnPvt[[#This Row],[Quarter]]</f>
        <v>Q3</v>
      </c>
    </row>
    <row r="41" spans="1:7" x14ac:dyDescent="0.35">
      <c r="A41" t="s">
        <v>7</v>
      </c>
      <c r="B41" s="14">
        <v>43830</v>
      </c>
      <c r="C41">
        <v>70776</v>
      </c>
      <c r="D41">
        <v>4</v>
      </c>
      <c r="E41">
        <v>2019</v>
      </c>
      <c r="F41" t="str">
        <f>"Q"&amp;Quarterly_UnPvt[[#This Row],[Quarter]] &amp;" " &amp;Quarterly_UnPvt[[#This Row],[Year]]</f>
        <v>Q4 2019</v>
      </c>
      <c r="G41" t="str">
        <f>"Q"&amp;Quarterly_UnPvt[[#This Row],[Quarter]]</f>
        <v>Q4</v>
      </c>
    </row>
    <row r="42" spans="1:7" x14ac:dyDescent="0.35">
      <c r="A42" t="s">
        <v>7</v>
      </c>
      <c r="B42" s="14">
        <v>43921</v>
      </c>
      <c r="C42">
        <v>79337</v>
      </c>
      <c r="D42">
        <v>1</v>
      </c>
      <c r="E42">
        <v>2020</v>
      </c>
      <c r="F42" t="str">
        <f>"Q"&amp;Quarterly_UnPvt[[#This Row],[Quarter]] &amp;" " &amp;Quarterly_UnPvt[[#This Row],[Year]]</f>
        <v>Q1 2020</v>
      </c>
      <c r="G42" t="str">
        <f>"Q"&amp;Quarterly_UnPvt[[#This Row],[Quarter]]</f>
        <v>Q1</v>
      </c>
    </row>
    <row r="43" spans="1:7" x14ac:dyDescent="0.35">
      <c r="A43" t="s">
        <v>7</v>
      </c>
      <c r="B43" s="14">
        <v>44012</v>
      </c>
      <c r="C43">
        <v>89374</v>
      </c>
      <c r="D43">
        <v>2</v>
      </c>
      <c r="E43">
        <v>2020</v>
      </c>
      <c r="F43" t="str">
        <f>"Q"&amp;Quarterly_UnPvt[[#This Row],[Quarter]] &amp;" " &amp;Quarterly_UnPvt[[#This Row],[Year]]</f>
        <v>Q2 2020</v>
      </c>
      <c r="G43" t="str">
        <f>"Q"&amp;Quarterly_UnPvt[[#This Row],[Quarter]]</f>
        <v>Q2</v>
      </c>
    </row>
    <row r="44" spans="1:7" x14ac:dyDescent="0.35">
      <c r="A44" t="s">
        <v>7</v>
      </c>
      <c r="B44" s="14">
        <v>44104</v>
      </c>
      <c r="C44">
        <v>91155</v>
      </c>
      <c r="D44">
        <v>3</v>
      </c>
      <c r="E44">
        <v>2020</v>
      </c>
      <c r="F44" t="str">
        <f>"Q"&amp;Quarterly_UnPvt[[#This Row],[Quarter]] &amp;" " &amp;Quarterly_UnPvt[[#This Row],[Year]]</f>
        <v>Q3 2020</v>
      </c>
      <c r="G44" t="str">
        <f>"Q"&amp;Quarterly_UnPvt[[#This Row],[Quarter]]</f>
        <v>Q3</v>
      </c>
    </row>
    <row r="45" spans="1:7" x14ac:dyDescent="0.35">
      <c r="A45" t="s">
        <v>7</v>
      </c>
      <c r="B45" s="14">
        <v>44196</v>
      </c>
      <c r="C45">
        <v>95773</v>
      </c>
      <c r="D45">
        <v>4</v>
      </c>
      <c r="E45">
        <v>2020</v>
      </c>
      <c r="F45" t="str">
        <f>"Q"&amp;Quarterly_UnPvt[[#This Row],[Quarter]] &amp;" " &amp;Quarterly_UnPvt[[#This Row],[Year]]</f>
        <v>Q4 2020</v>
      </c>
      <c r="G45" t="str">
        <f>"Q"&amp;Quarterly_UnPvt[[#This Row],[Quarter]]</f>
        <v>Q4</v>
      </c>
    </row>
    <row r="46" spans="1:7" x14ac:dyDescent="0.35">
      <c r="A46" t="s">
        <v>7</v>
      </c>
      <c r="B46" s="14">
        <v>44286</v>
      </c>
      <c r="C46">
        <v>95519</v>
      </c>
      <c r="D46">
        <v>1</v>
      </c>
      <c r="E46">
        <v>2021</v>
      </c>
      <c r="F46" t="str">
        <f>"Q"&amp;Quarterly_UnPvt[[#This Row],[Quarter]] &amp;" " &amp;Quarterly_UnPvt[[#This Row],[Year]]</f>
        <v>Q1 2021</v>
      </c>
      <c r="G46" t="str">
        <f>"Q"&amp;Quarterly_UnPvt[[#This Row],[Quarter]]</f>
        <v>Q1</v>
      </c>
    </row>
    <row r="47" spans="1:7" x14ac:dyDescent="0.35">
      <c r="A47" t="s">
        <v>7</v>
      </c>
      <c r="B47" s="14">
        <v>44377</v>
      </c>
      <c r="C47">
        <v>105106</v>
      </c>
      <c r="D47">
        <v>2</v>
      </c>
      <c r="E47">
        <v>2021</v>
      </c>
      <c r="F47" t="str">
        <f>"Q"&amp;Quarterly_UnPvt[[#This Row],[Quarter]] &amp;" " &amp;Quarterly_UnPvt[[#This Row],[Year]]</f>
        <v>Q2 2021</v>
      </c>
      <c r="G47" t="str">
        <f>"Q"&amp;Quarterly_UnPvt[[#This Row],[Quarter]]</f>
        <v>Q2</v>
      </c>
    </row>
    <row r="48" spans="1:7" x14ac:dyDescent="0.35">
      <c r="A48" t="s">
        <v>7</v>
      </c>
      <c r="B48" s="14">
        <v>44469</v>
      </c>
      <c r="C48">
        <v>98979</v>
      </c>
      <c r="D48">
        <v>3</v>
      </c>
      <c r="E48">
        <v>2021</v>
      </c>
      <c r="F48" t="str">
        <f>"Q"&amp;Quarterly_UnPvt[[#This Row],[Quarter]] &amp;" " &amp;Quarterly_UnPvt[[#This Row],[Year]]</f>
        <v>Q3 2021</v>
      </c>
      <c r="G48" t="str">
        <f>"Q"&amp;Quarterly_UnPvt[[#This Row],[Quarter]]</f>
        <v>Q3</v>
      </c>
    </row>
    <row r="49" spans="1:7" x14ac:dyDescent="0.35">
      <c r="A49" t="s">
        <v>7</v>
      </c>
      <c r="B49" s="14">
        <v>44561</v>
      </c>
      <c r="C49">
        <v>110379</v>
      </c>
      <c r="D49">
        <v>4</v>
      </c>
      <c r="E49">
        <v>2021</v>
      </c>
      <c r="F49" t="str">
        <f>"Q"&amp;Quarterly_UnPvt[[#This Row],[Quarter]] &amp;" " &amp;Quarterly_UnPvt[[#This Row],[Year]]</f>
        <v>Q4 2021</v>
      </c>
      <c r="G49" t="str">
        <f>"Q"&amp;Quarterly_UnPvt[[#This Row],[Quarter]]</f>
        <v>Q4</v>
      </c>
    </row>
    <row r="50" spans="1:7" x14ac:dyDescent="0.35">
      <c r="A50" t="s">
        <v>14</v>
      </c>
      <c r="B50" s="14">
        <v>43190</v>
      </c>
      <c r="C50">
        <v>38369</v>
      </c>
      <c r="D50">
        <v>1</v>
      </c>
      <c r="E50">
        <v>2018</v>
      </c>
      <c r="F50" t="str">
        <f>"Q"&amp;Quarterly_UnPvt[[#This Row],[Quarter]] &amp;" " &amp;Quarterly_UnPvt[[#This Row],[Year]]</f>
        <v>Q1 2018</v>
      </c>
      <c r="G50" t="str">
        <f>"Q"&amp;Quarterly_UnPvt[[#This Row],[Quarter]]</f>
        <v>Q1</v>
      </c>
    </row>
    <row r="51" spans="1:7" x14ac:dyDescent="0.35">
      <c r="A51" t="s">
        <v>14</v>
      </c>
      <c r="B51" s="14">
        <v>43281</v>
      </c>
      <c r="C51">
        <v>32208</v>
      </c>
      <c r="D51">
        <v>2</v>
      </c>
      <c r="E51">
        <v>2018</v>
      </c>
      <c r="F51" t="str">
        <f>"Q"&amp;Quarterly_UnPvt[[#This Row],[Quarter]] &amp;" " &amp;Quarterly_UnPvt[[#This Row],[Year]]</f>
        <v>Q2 2018</v>
      </c>
      <c r="G51" t="str">
        <f>"Q"&amp;Quarterly_UnPvt[[#This Row],[Quarter]]</f>
        <v>Q2</v>
      </c>
    </row>
    <row r="52" spans="1:7" x14ac:dyDescent="0.35">
      <c r="A52" t="s">
        <v>14</v>
      </c>
      <c r="B52" s="14">
        <v>43373</v>
      </c>
      <c r="C52">
        <v>36685</v>
      </c>
      <c r="D52">
        <v>3</v>
      </c>
      <c r="E52">
        <v>2018</v>
      </c>
      <c r="F52" t="str">
        <f>"Q"&amp;Quarterly_UnPvt[[#This Row],[Quarter]] &amp;" " &amp;Quarterly_UnPvt[[#This Row],[Year]]</f>
        <v>Q3 2018</v>
      </c>
      <c r="G52" t="str">
        <f>"Q"&amp;Quarterly_UnPvt[[#This Row],[Quarter]]</f>
        <v>Q3</v>
      </c>
    </row>
    <row r="53" spans="1:7" x14ac:dyDescent="0.35">
      <c r="A53" t="s">
        <v>14</v>
      </c>
      <c r="B53" s="14">
        <v>43465</v>
      </c>
      <c r="C53">
        <v>38457</v>
      </c>
      <c r="D53">
        <v>4</v>
      </c>
      <c r="E53">
        <v>2018</v>
      </c>
      <c r="F53" t="str">
        <f>"Q"&amp;Quarterly_UnPvt[[#This Row],[Quarter]] &amp;" " &amp;Quarterly_UnPvt[[#This Row],[Year]]</f>
        <v>Q4 2018</v>
      </c>
      <c r="G53" t="str">
        <f>"Q"&amp;Quarterly_UnPvt[[#This Row],[Quarter]]</f>
        <v>Q4</v>
      </c>
    </row>
    <row r="54" spans="1:7" x14ac:dyDescent="0.35">
      <c r="A54" t="s">
        <v>14</v>
      </c>
      <c r="B54" s="14">
        <v>43555</v>
      </c>
      <c r="C54">
        <v>39078</v>
      </c>
      <c r="D54">
        <v>1</v>
      </c>
      <c r="E54">
        <v>2019</v>
      </c>
      <c r="F54" t="str">
        <f>"Q"&amp;Quarterly_UnPvt[[#This Row],[Quarter]] &amp;" " &amp;Quarterly_UnPvt[[#This Row],[Year]]</f>
        <v>Q1 2019</v>
      </c>
      <c r="G54" t="str">
        <f>"Q"&amp;Quarterly_UnPvt[[#This Row],[Quarter]]</f>
        <v>Q1</v>
      </c>
    </row>
    <row r="55" spans="1:7" x14ac:dyDescent="0.35">
      <c r="A55" t="s">
        <v>14</v>
      </c>
      <c r="B55" s="14">
        <v>43646</v>
      </c>
      <c r="C55">
        <v>46569</v>
      </c>
      <c r="D55">
        <v>2</v>
      </c>
      <c r="E55">
        <v>2019</v>
      </c>
      <c r="F55" t="str">
        <f>"Q"&amp;Quarterly_UnPvt[[#This Row],[Quarter]] &amp;" " &amp;Quarterly_UnPvt[[#This Row],[Year]]</f>
        <v>Q2 2019</v>
      </c>
      <c r="G55" t="str">
        <f>"Q"&amp;Quarterly_UnPvt[[#This Row],[Quarter]]</f>
        <v>Q2</v>
      </c>
    </row>
    <row r="56" spans="1:7" x14ac:dyDescent="0.35">
      <c r="A56" t="s">
        <v>14</v>
      </c>
      <c r="B56" s="14">
        <v>43738</v>
      </c>
      <c r="C56">
        <v>46849</v>
      </c>
      <c r="D56">
        <v>3</v>
      </c>
      <c r="E56">
        <v>2019</v>
      </c>
      <c r="F56" t="str">
        <f>"Q"&amp;Quarterly_UnPvt[[#This Row],[Quarter]] &amp;" " &amp;Quarterly_UnPvt[[#This Row],[Year]]</f>
        <v>Q3 2019</v>
      </c>
      <c r="G56" t="str">
        <f>"Q"&amp;Quarterly_UnPvt[[#This Row],[Quarter]]</f>
        <v>Q3</v>
      </c>
    </row>
    <row r="57" spans="1:7" x14ac:dyDescent="0.35">
      <c r="A57" t="s">
        <v>14</v>
      </c>
      <c r="B57" s="14">
        <v>43830</v>
      </c>
      <c r="C57">
        <v>31242</v>
      </c>
      <c r="D57">
        <v>4</v>
      </c>
      <c r="E57">
        <v>2019</v>
      </c>
      <c r="F57" t="str">
        <f>"Q"&amp;Quarterly_UnPvt[[#This Row],[Quarter]] &amp;" " &amp;Quarterly_UnPvt[[#This Row],[Year]]</f>
        <v>Q4 2019</v>
      </c>
      <c r="G57" t="str">
        <f>"Q"&amp;Quarterly_UnPvt[[#This Row],[Quarter]]</f>
        <v>Q4</v>
      </c>
    </row>
    <row r="58" spans="1:7" x14ac:dyDescent="0.35">
      <c r="A58" t="s">
        <v>14</v>
      </c>
      <c r="B58" s="14">
        <v>43921</v>
      </c>
      <c r="C58">
        <v>64171</v>
      </c>
      <c r="D58">
        <v>1</v>
      </c>
      <c r="E58">
        <v>2020</v>
      </c>
      <c r="F58" t="str">
        <f>"Q"&amp;Quarterly_UnPvt[[#This Row],[Quarter]] &amp;" " &amp;Quarterly_UnPvt[[#This Row],[Year]]</f>
        <v>Q1 2020</v>
      </c>
      <c r="G58" t="str">
        <f>"Q"&amp;Quarterly_UnPvt[[#This Row],[Quarter]]</f>
        <v>Q1</v>
      </c>
    </row>
    <row r="59" spans="1:7" x14ac:dyDescent="0.35">
      <c r="A59" t="s">
        <v>14</v>
      </c>
      <c r="B59" s="14">
        <v>44012</v>
      </c>
      <c r="C59">
        <v>54799</v>
      </c>
      <c r="D59">
        <v>2</v>
      </c>
      <c r="E59">
        <v>2020</v>
      </c>
      <c r="F59" t="str">
        <f>"Q"&amp;Quarterly_UnPvt[[#This Row],[Quarter]] &amp;" " &amp;Quarterly_UnPvt[[#This Row],[Year]]</f>
        <v>Q2 2020</v>
      </c>
      <c r="G59" t="str">
        <f>"Q"&amp;Quarterly_UnPvt[[#This Row],[Quarter]]</f>
        <v>Q2</v>
      </c>
    </row>
    <row r="60" spans="1:7" x14ac:dyDescent="0.35">
      <c r="A60" t="s">
        <v>14</v>
      </c>
      <c r="B60" s="14">
        <v>44104</v>
      </c>
      <c r="C60">
        <v>49818</v>
      </c>
      <c r="D60">
        <v>3</v>
      </c>
      <c r="E60">
        <v>2020</v>
      </c>
      <c r="F60" t="str">
        <f>"Q"&amp;Quarterly_UnPvt[[#This Row],[Quarter]] &amp;" " &amp;Quarterly_UnPvt[[#This Row],[Year]]</f>
        <v>Q3 2020</v>
      </c>
      <c r="G60" t="str">
        <f>"Q"&amp;Quarterly_UnPvt[[#This Row],[Quarter]]</f>
        <v>Q3</v>
      </c>
    </row>
    <row r="61" spans="1:7" x14ac:dyDescent="0.35">
      <c r="A61" t="s">
        <v>14</v>
      </c>
      <c r="B61" s="14">
        <v>44196</v>
      </c>
      <c r="C61">
        <v>51541</v>
      </c>
      <c r="D61">
        <v>4</v>
      </c>
      <c r="E61">
        <v>2020</v>
      </c>
      <c r="F61" t="str">
        <f>"Q"&amp;Quarterly_UnPvt[[#This Row],[Quarter]] &amp;" " &amp;Quarterly_UnPvt[[#This Row],[Year]]</f>
        <v>Q4 2020</v>
      </c>
      <c r="G61" t="str">
        <f>"Q"&amp;Quarterly_UnPvt[[#This Row],[Quarter]]</f>
        <v>Q4</v>
      </c>
    </row>
    <row r="62" spans="1:7" x14ac:dyDescent="0.35">
      <c r="A62" t="s">
        <v>14</v>
      </c>
      <c r="B62" s="14">
        <v>44286</v>
      </c>
      <c r="C62">
        <v>48474</v>
      </c>
      <c r="D62">
        <v>1</v>
      </c>
      <c r="E62">
        <v>2021</v>
      </c>
      <c r="F62" t="str">
        <f>"Q"&amp;Quarterly_UnPvt[[#This Row],[Quarter]] &amp;" " &amp;Quarterly_UnPvt[[#This Row],[Year]]</f>
        <v>Q1 2021</v>
      </c>
      <c r="G62" t="str">
        <f>"Q"&amp;Quarterly_UnPvt[[#This Row],[Quarter]]</f>
        <v>Q1</v>
      </c>
    </row>
    <row r="63" spans="1:7" x14ac:dyDescent="0.35">
      <c r="A63" t="s">
        <v>14</v>
      </c>
      <c r="B63" s="14">
        <v>44377</v>
      </c>
      <c r="C63">
        <v>51980</v>
      </c>
      <c r="D63">
        <v>2</v>
      </c>
      <c r="E63">
        <v>2021</v>
      </c>
      <c r="F63" t="str">
        <f>"Q"&amp;Quarterly_UnPvt[[#This Row],[Quarter]] &amp;" " &amp;Quarterly_UnPvt[[#This Row],[Year]]</f>
        <v>Q2 2021</v>
      </c>
      <c r="G63" t="str">
        <f>"Q"&amp;Quarterly_UnPvt[[#This Row],[Quarter]]</f>
        <v>Q2</v>
      </c>
    </row>
    <row r="64" spans="1:7" x14ac:dyDescent="0.35">
      <c r="A64" t="s">
        <v>14</v>
      </c>
      <c r="B64" s="14">
        <v>44469</v>
      </c>
      <c r="C64">
        <v>52375</v>
      </c>
      <c r="D64">
        <v>3</v>
      </c>
      <c r="E64">
        <v>2021</v>
      </c>
      <c r="F64" t="str">
        <f>"Q"&amp;Quarterly_UnPvt[[#This Row],[Quarter]] &amp;" " &amp;Quarterly_UnPvt[[#This Row],[Year]]</f>
        <v>Q3 2021</v>
      </c>
      <c r="G64" t="str">
        <f>"Q"&amp;Quarterly_UnPvt[[#This Row],[Quarter]]</f>
        <v>Q3</v>
      </c>
    </row>
    <row r="65" spans="1:7" x14ac:dyDescent="0.35">
      <c r="A65" t="s">
        <v>14</v>
      </c>
      <c r="B65" s="14">
        <v>44561</v>
      </c>
      <c r="C65">
        <v>56416</v>
      </c>
      <c r="D65">
        <v>4</v>
      </c>
      <c r="E65">
        <v>2021</v>
      </c>
      <c r="F65" t="str">
        <f>"Q"&amp;Quarterly_UnPvt[[#This Row],[Quarter]] &amp;" " &amp;Quarterly_UnPvt[[#This Row],[Year]]</f>
        <v>Q4 2021</v>
      </c>
      <c r="G65" t="str">
        <f>"Q"&amp;Quarterly_UnPvt[[#This Row],[Quarter]]</f>
        <v>Q4</v>
      </c>
    </row>
    <row r="66" spans="1:7" x14ac:dyDescent="0.35">
      <c r="A66" t="s">
        <v>15</v>
      </c>
      <c r="B66" s="14">
        <v>43190</v>
      </c>
      <c r="C66">
        <v>32872</v>
      </c>
      <c r="D66">
        <v>1</v>
      </c>
      <c r="E66">
        <v>2018</v>
      </c>
      <c r="F66" t="str">
        <f>"Q"&amp;Quarterly_UnPvt[[#This Row],[Quarter]] &amp;" " &amp;Quarterly_UnPvt[[#This Row],[Year]]</f>
        <v>Q1 2018</v>
      </c>
      <c r="G66" t="str">
        <f>"Q"&amp;Quarterly_UnPvt[[#This Row],[Quarter]]</f>
        <v>Q1</v>
      </c>
    </row>
    <row r="67" spans="1:7" x14ac:dyDescent="0.35">
      <c r="A67" t="s">
        <v>15</v>
      </c>
      <c r="B67" s="14">
        <v>43281</v>
      </c>
      <c r="C67">
        <v>34649</v>
      </c>
      <c r="D67">
        <v>2</v>
      </c>
      <c r="E67">
        <v>2018</v>
      </c>
      <c r="F67" t="str">
        <f>"Q"&amp;Quarterly_UnPvt[[#This Row],[Quarter]] &amp;" " &amp;Quarterly_UnPvt[[#This Row],[Year]]</f>
        <v>Q2 2018</v>
      </c>
      <c r="G67" t="str">
        <f>"Q"&amp;Quarterly_UnPvt[[#This Row],[Quarter]]</f>
        <v>Q2</v>
      </c>
    </row>
    <row r="68" spans="1:7" x14ac:dyDescent="0.35">
      <c r="A68" t="s">
        <v>15</v>
      </c>
      <c r="B68" s="14">
        <v>43373</v>
      </c>
      <c r="C68">
        <v>23693</v>
      </c>
      <c r="D68">
        <v>3</v>
      </c>
      <c r="E68">
        <v>2018</v>
      </c>
      <c r="F68" t="str">
        <f>"Q"&amp;Quarterly_UnPvt[[#This Row],[Quarter]] &amp;" " &amp;Quarterly_UnPvt[[#This Row],[Year]]</f>
        <v>Q3 2018</v>
      </c>
      <c r="G68" t="str">
        <f>"Q"&amp;Quarterly_UnPvt[[#This Row],[Quarter]]</f>
        <v>Q3</v>
      </c>
    </row>
    <row r="69" spans="1:7" x14ac:dyDescent="0.35">
      <c r="A69" t="s">
        <v>15</v>
      </c>
      <c r="B69" s="14">
        <v>43465</v>
      </c>
      <c r="C69">
        <v>30344</v>
      </c>
      <c r="D69">
        <v>4</v>
      </c>
      <c r="E69">
        <v>2018</v>
      </c>
      <c r="F69" t="str">
        <f>"Q"&amp;Quarterly_UnPvt[[#This Row],[Quarter]] &amp;" " &amp;Quarterly_UnPvt[[#This Row],[Year]]</f>
        <v>Q4 2018</v>
      </c>
      <c r="G69" t="str">
        <f>"Q"&amp;Quarterly_UnPvt[[#This Row],[Quarter]]</f>
        <v>Q4</v>
      </c>
    </row>
    <row r="70" spans="1:7" x14ac:dyDescent="0.35">
      <c r="A70" t="s">
        <v>15</v>
      </c>
      <c r="B70" s="14">
        <v>43555</v>
      </c>
      <c r="C70">
        <v>36110</v>
      </c>
      <c r="D70">
        <v>1</v>
      </c>
      <c r="E70">
        <v>2019</v>
      </c>
      <c r="F70" t="str">
        <f>"Q"&amp;Quarterly_UnPvt[[#This Row],[Quarter]] &amp;" " &amp;Quarterly_UnPvt[[#This Row],[Year]]</f>
        <v>Q1 2019</v>
      </c>
      <c r="G70" t="str">
        <f>"Q"&amp;Quarterly_UnPvt[[#This Row],[Quarter]]</f>
        <v>Q1</v>
      </c>
    </row>
    <row r="71" spans="1:7" x14ac:dyDescent="0.35">
      <c r="A71" t="s">
        <v>15</v>
      </c>
      <c r="B71" s="14">
        <v>43646</v>
      </c>
      <c r="C71">
        <v>36881</v>
      </c>
      <c r="D71">
        <v>2</v>
      </c>
      <c r="E71">
        <v>2019</v>
      </c>
      <c r="F71" t="str">
        <f>"Q"&amp;Quarterly_UnPvt[[#This Row],[Quarter]] &amp;" " &amp;Quarterly_UnPvt[[#This Row],[Year]]</f>
        <v>Q2 2019</v>
      </c>
      <c r="G71" t="str">
        <f>"Q"&amp;Quarterly_UnPvt[[#This Row],[Quarter]]</f>
        <v>Q2</v>
      </c>
    </row>
    <row r="72" spans="1:7" x14ac:dyDescent="0.35">
      <c r="A72" t="s">
        <v>15</v>
      </c>
      <c r="B72" s="14">
        <v>43738</v>
      </c>
      <c r="C72">
        <v>23571</v>
      </c>
      <c r="D72">
        <v>3</v>
      </c>
      <c r="E72">
        <v>2019</v>
      </c>
      <c r="F72" t="str">
        <f>"Q"&amp;Quarterly_UnPvt[[#This Row],[Quarter]] &amp;" " &amp;Quarterly_UnPvt[[#This Row],[Year]]</f>
        <v>Q3 2019</v>
      </c>
      <c r="G72" t="str">
        <f>"Q"&amp;Quarterly_UnPvt[[#This Row],[Quarter]]</f>
        <v>Q3</v>
      </c>
    </row>
    <row r="73" spans="1:7" x14ac:dyDescent="0.35">
      <c r="A73" t="s">
        <v>15</v>
      </c>
      <c r="B73" s="14">
        <v>43830</v>
      </c>
      <c r="C73">
        <v>39534</v>
      </c>
      <c r="D73">
        <v>4</v>
      </c>
      <c r="E73">
        <v>2019</v>
      </c>
      <c r="F73" t="str">
        <f>"Q"&amp;Quarterly_UnPvt[[#This Row],[Quarter]] &amp;" " &amp;Quarterly_UnPvt[[#This Row],[Year]]</f>
        <v>Q4 2019</v>
      </c>
      <c r="G73" t="str">
        <f>"Q"&amp;Quarterly_UnPvt[[#This Row],[Quarter]]</f>
        <v>Q4</v>
      </c>
    </row>
    <row r="74" spans="1:7" x14ac:dyDescent="0.35">
      <c r="A74" t="s">
        <v>15</v>
      </c>
      <c r="B74" s="14">
        <v>43921</v>
      </c>
      <c r="C74">
        <v>15166</v>
      </c>
      <c r="D74">
        <v>1</v>
      </c>
      <c r="E74">
        <v>2020</v>
      </c>
      <c r="F74" t="str">
        <f>"Q"&amp;Quarterly_UnPvt[[#This Row],[Quarter]] &amp;" " &amp;Quarterly_UnPvt[[#This Row],[Year]]</f>
        <v>Q1 2020</v>
      </c>
      <c r="G74" t="str">
        <f>"Q"&amp;Quarterly_UnPvt[[#This Row],[Quarter]]</f>
        <v>Q1</v>
      </c>
    </row>
    <row r="75" spans="1:7" x14ac:dyDescent="0.35">
      <c r="A75" t="s">
        <v>15</v>
      </c>
      <c r="B75" s="14">
        <v>44012</v>
      </c>
      <c r="C75">
        <v>34575</v>
      </c>
      <c r="D75">
        <v>2</v>
      </c>
      <c r="E75">
        <v>2020</v>
      </c>
      <c r="F75" t="str">
        <f>"Q"&amp;Quarterly_UnPvt[[#This Row],[Quarter]] &amp;" " &amp;Quarterly_UnPvt[[#This Row],[Year]]</f>
        <v>Q2 2020</v>
      </c>
      <c r="G75" t="str">
        <f>"Q"&amp;Quarterly_UnPvt[[#This Row],[Quarter]]</f>
        <v>Q2</v>
      </c>
    </row>
    <row r="76" spans="1:7" x14ac:dyDescent="0.35">
      <c r="A76" t="s">
        <v>15</v>
      </c>
      <c r="B76" s="14">
        <v>44104</v>
      </c>
      <c r="C76">
        <v>41337</v>
      </c>
      <c r="D76">
        <v>3</v>
      </c>
      <c r="E76">
        <v>2020</v>
      </c>
      <c r="F76" t="str">
        <f>"Q"&amp;Quarterly_UnPvt[[#This Row],[Quarter]] &amp;" " &amp;Quarterly_UnPvt[[#This Row],[Year]]</f>
        <v>Q3 2020</v>
      </c>
      <c r="G76" t="str">
        <f>"Q"&amp;Quarterly_UnPvt[[#This Row],[Quarter]]</f>
        <v>Q3</v>
      </c>
    </row>
    <row r="77" spans="1:7" x14ac:dyDescent="0.35">
      <c r="A77" t="s">
        <v>15</v>
      </c>
      <c r="B77" s="14">
        <v>44196</v>
      </c>
      <c r="C77">
        <v>44232</v>
      </c>
      <c r="D77">
        <v>4</v>
      </c>
      <c r="E77">
        <v>2020</v>
      </c>
      <c r="F77" t="str">
        <f>"Q"&amp;Quarterly_UnPvt[[#This Row],[Quarter]] &amp;" " &amp;Quarterly_UnPvt[[#This Row],[Year]]</f>
        <v>Q4 2020</v>
      </c>
      <c r="G77" t="str">
        <f>"Q"&amp;Quarterly_UnPvt[[#This Row],[Quarter]]</f>
        <v>Q4</v>
      </c>
    </row>
    <row r="78" spans="1:7" x14ac:dyDescent="0.35">
      <c r="A78" t="s">
        <v>15</v>
      </c>
      <c r="B78" s="14">
        <v>44286</v>
      </c>
      <c r="C78">
        <v>47045</v>
      </c>
      <c r="D78">
        <v>1</v>
      </c>
      <c r="E78">
        <v>2021</v>
      </c>
      <c r="F78" t="str">
        <f>"Q"&amp;Quarterly_UnPvt[[#This Row],[Quarter]] &amp;" " &amp;Quarterly_UnPvt[[#This Row],[Year]]</f>
        <v>Q1 2021</v>
      </c>
      <c r="G78" t="str">
        <f>"Q"&amp;Quarterly_UnPvt[[#This Row],[Quarter]]</f>
        <v>Q1</v>
      </c>
    </row>
    <row r="79" spans="1:7" x14ac:dyDescent="0.35">
      <c r="A79" t="s">
        <v>15</v>
      </c>
      <c r="B79" s="14">
        <v>44377</v>
      </c>
      <c r="C79">
        <v>53126</v>
      </c>
      <c r="D79">
        <v>2</v>
      </c>
      <c r="E79">
        <v>2021</v>
      </c>
      <c r="F79" t="str">
        <f>"Q"&amp;Quarterly_UnPvt[[#This Row],[Quarter]] &amp;" " &amp;Quarterly_UnPvt[[#This Row],[Year]]</f>
        <v>Q2 2021</v>
      </c>
      <c r="G79" t="str">
        <f>"Q"&amp;Quarterly_UnPvt[[#This Row],[Quarter]]</f>
        <v>Q2</v>
      </c>
    </row>
    <row r="80" spans="1:7" x14ac:dyDescent="0.35">
      <c r="A80" t="s">
        <v>15</v>
      </c>
      <c r="B80" s="14">
        <v>44469</v>
      </c>
      <c r="C80">
        <v>46604</v>
      </c>
      <c r="D80">
        <v>3</v>
      </c>
      <c r="E80">
        <v>2021</v>
      </c>
      <c r="F80" t="str">
        <f>"Q"&amp;Quarterly_UnPvt[[#This Row],[Quarter]] &amp;" " &amp;Quarterly_UnPvt[[#This Row],[Year]]</f>
        <v>Q3 2021</v>
      </c>
      <c r="G80" t="str">
        <f>"Q"&amp;Quarterly_UnPvt[[#This Row],[Quarter]]</f>
        <v>Q3</v>
      </c>
    </row>
    <row r="81" spans="1:7" x14ac:dyDescent="0.35">
      <c r="A81" t="s">
        <v>15</v>
      </c>
      <c r="B81" s="14">
        <v>44561</v>
      </c>
      <c r="C81">
        <v>53963</v>
      </c>
      <c r="D81">
        <v>4</v>
      </c>
      <c r="E81">
        <v>2021</v>
      </c>
      <c r="F81" t="str">
        <f>"Q"&amp;Quarterly_UnPvt[[#This Row],[Quarter]] &amp;" " &amp;Quarterly_UnPvt[[#This Row],[Year]]</f>
        <v>Q4 2021</v>
      </c>
      <c r="G81" t="str">
        <f>"Q"&amp;Quarterly_UnPvt[[#This Row],[Quarter]]</f>
        <v>Q4</v>
      </c>
    </row>
    <row r="82" spans="1:7" x14ac:dyDescent="0.35">
      <c r="A82" t="s">
        <v>23</v>
      </c>
      <c r="B82" s="14">
        <v>43190</v>
      </c>
      <c r="C82">
        <v>29302</v>
      </c>
      <c r="D82">
        <v>1</v>
      </c>
      <c r="E82">
        <v>2018</v>
      </c>
      <c r="F82" t="str">
        <f>"Q"&amp;Quarterly_UnPvt[[#This Row],[Quarter]] &amp;" " &amp;Quarterly_UnPvt[[#This Row],[Year]]</f>
        <v>Q1 2018</v>
      </c>
      <c r="G82" t="str">
        <f>"Q"&amp;Quarterly_UnPvt[[#This Row],[Quarter]]</f>
        <v>Q1</v>
      </c>
    </row>
    <row r="83" spans="1:7" x14ac:dyDescent="0.35">
      <c r="A83" t="s">
        <v>23</v>
      </c>
      <c r="B83" s="14">
        <v>43281</v>
      </c>
      <c r="C83">
        <v>24620</v>
      </c>
      <c r="D83">
        <v>2</v>
      </c>
      <c r="E83">
        <v>2018</v>
      </c>
      <c r="F83" t="str">
        <f>"Q"&amp;Quarterly_UnPvt[[#This Row],[Quarter]] &amp;" " &amp;Quarterly_UnPvt[[#This Row],[Year]]</f>
        <v>Q2 2018</v>
      </c>
      <c r="G83" t="str">
        <f>"Q"&amp;Quarterly_UnPvt[[#This Row],[Quarter]]</f>
        <v>Q2</v>
      </c>
    </row>
    <row r="84" spans="1:7" x14ac:dyDescent="0.35">
      <c r="A84" t="s">
        <v>23</v>
      </c>
      <c r="B84" s="14">
        <v>43373</v>
      </c>
      <c r="C84">
        <v>11152</v>
      </c>
      <c r="D84">
        <v>3</v>
      </c>
      <c r="E84">
        <v>2018</v>
      </c>
      <c r="F84" t="str">
        <f>"Q"&amp;Quarterly_UnPvt[[#This Row],[Quarter]] &amp;" " &amp;Quarterly_UnPvt[[#This Row],[Year]]</f>
        <v>Q3 2018</v>
      </c>
      <c r="G84" t="str">
        <f>"Q"&amp;Quarterly_UnPvt[[#This Row],[Quarter]]</f>
        <v>Q3</v>
      </c>
    </row>
    <row r="85" spans="1:7" x14ac:dyDescent="0.35">
      <c r="A85" t="s">
        <v>23</v>
      </c>
      <c r="B85" s="14">
        <v>43465</v>
      </c>
      <c r="C85">
        <v>16352</v>
      </c>
      <c r="D85">
        <v>4</v>
      </c>
      <c r="E85">
        <v>2018</v>
      </c>
      <c r="F85" t="str">
        <f>"Q"&amp;Quarterly_UnPvt[[#This Row],[Quarter]] &amp;" " &amp;Quarterly_UnPvt[[#This Row],[Year]]</f>
        <v>Q4 2018</v>
      </c>
      <c r="G85" t="str">
        <f>"Q"&amp;Quarterly_UnPvt[[#This Row],[Quarter]]</f>
        <v>Q4</v>
      </c>
    </row>
    <row r="86" spans="1:7" x14ac:dyDescent="0.35">
      <c r="A86" t="s">
        <v>23</v>
      </c>
      <c r="B86" s="14">
        <v>43555</v>
      </c>
      <c r="C86">
        <v>26612</v>
      </c>
      <c r="D86">
        <v>1</v>
      </c>
      <c r="E86">
        <v>2019</v>
      </c>
      <c r="F86" t="str">
        <f>"Q"&amp;Quarterly_UnPvt[[#This Row],[Quarter]] &amp;" " &amp;Quarterly_UnPvt[[#This Row],[Year]]</f>
        <v>Q1 2019</v>
      </c>
      <c r="G86" t="str">
        <f>"Q"&amp;Quarterly_UnPvt[[#This Row],[Quarter]]</f>
        <v>Q1</v>
      </c>
    </row>
    <row r="87" spans="1:7" x14ac:dyDescent="0.35">
      <c r="A87" t="s">
        <v>23</v>
      </c>
      <c r="B87" s="14">
        <v>43646</v>
      </c>
      <c r="C87">
        <v>16669</v>
      </c>
      <c r="D87">
        <v>2</v>
      </c>
      <c r="E87">
        <v>2019</v>
      </c>
      <c r="F87" t="str">
        <f>"Q"&amp;Quarterly_UnPvt[[#This Row],[Quarter]] &amp;" " &amp;Quarterly_UnPvt[[#This Row],[Year]]</f>
        <v>Q2 2019</v>
      </c>
      <c r="G87" t="str">
        <f>"Q"&amp;Quarterly_UnPvt[[#This Row],[Quarter]]</f>
        <v>Q2</v>
      </c>
    </row>
    <row r="88" spans="1:7" x14ac:dyDescent="0.35">
      <c r="A88" t="s">
        <v>23</v>
      </c>
      <c r="B88" s="14">
        <v>43738</v>
      </c>
      <c r="C88">
        <v>10729</v>
      </c>
      <c r="D88">
        <v>3</v>
      </c>
      <c r="E88">
        <v>2019</v>
      </c>
      <c r="F88" t="str">
        <f>"Q"&amp;Quarterly_UnPvt[[#This Row],[Quarter]] &amp;" " &amp;Quarterly_UnPvt[[#This Row],[Year]]</f>
        <v>Q3 2019</v>
      </c>
      <c r="G88" t="str">
        <f>"Q"&amp;Quarterly_UnPvt[[#This Row],[Quarter]]</f>
        <v>Q3</v>
      </c>
    </row>
    <row r="89" spans="1:7" x14ac:dyDescent="0.35">
      <c r="A89" t="s">
        <v>23</v>
      </c>
      <c r="B89" s="14">
        <v>43830</v>
      </c>
      <c r="C89">
        <v>-35261</v>
      </c>
      <c r="D89">
        <v>4</v>
      </c>
      <c r="E89">
        <v>2019</v>
      </c>
      <c r="F89" t="str">
        <f>"Q"&amp;Quarterly_UnPvt[[#This Row],[Quarter]] &amp;" " &amp;Quarterly_UnPvt[[#This Row],[Year]]</f>
        <v>Q4 2019</v>
      </c>
      <c r="G89" t="str">
        <f>"Q"&amp;Quarterly_UnPvt[[#This Row],[Quarter]]</f>
        <v>Q4</v>
      </c>
    </row>
    <row r="90" spans="1:7" x14ac:dyDescent="0.35">
      <c r="A90" t="s">
        <v>23</v>
      </c>
      <c r="B90" s="14">
        <v>43921</v>
      </c>
      <c r="C90">
        <v>2640</v>
      </c>
      <c r="D90">
        <v>1</v>
      </c>
      <c r="E90">
        <v>2020</v>
      </c>
      <c r="F90" t="str">
        <f>"Q"&amp;Quarterly_UnPvt[[#This Row],[Quarter]] &amp;" " &amp;Quarterly_UnPvt[[#This Row],[Year]]</f>
        <v>Q1 2020</v>
      </c>
      <c r="G90" t="str">
        <f>"Q"&amp;Quarterly_UnPvt[[#This Row],[Quarter]]</f>
        <v>Q1</v>
      </c>
    </row>
    <row r="91" spans="1:7" x14ac:dyDescent="0.35">
      <c r="A91" t="s">
        <v>23</v>
      </c>
      <c r="B91" s="14">
        <v>44012</v>
      </c>
      <c r="C91">
        <v>17370</v>
      </c>
      <c r="D91">
        <v>2</v>
      </c>
      <c r="E91">
        <v>2020</v>
      </c>
      <c r="F91" t="str">
        <f>"Q"&amp;Quarterly_UnPvt[[#This Row],[Quarter]] &amp;" " &amp;Quarterly_UnPvt[[#This Row],[Year]]</f>
        <v>Q2 2020</v>
      </c>
      <c r="G91" t="str">
        <f>"Q"&amp;Quarterly_UnPvt[[#This Row],[Quarter]]</f>
        <v>Q2</v>
      </c>
    </row>
    <row r="92" spans="1:7" x14ac:dyDescent="0.35">
      <c r="A92" t="s">
        <v>23</v>
      </c>
      <c r="B92" s="14">
        <v>44104</v>
      </c>
      <c r="C92">
        <v>23973</v>
      </c>
      <c r="D92">
        <v>3</v>
      </c>
      <c r="E92">
        <v>2020</v>
      </c>
      <c r="F92" t="str">
        <f>"Q"&amp;Quarterly_UnPvt[[#This Row],[Quarter]] &amp;" " &amp;Quarterly_UnPvt[[#This Row],[Year]]</f>
        <v>Q3 2020</v>
      </c>
      <c r="G92" t="str">
        <f>"Q"&amp;Quarterly_UnPvt[[#This Row],[Quarter]]</f>
        <v>Q3</v>
      </c>
    </row>
    <row r="93" spans="1:7" x14ac:dyDescent="0.35">
      <c r="A93" t="s">
        <v>23</v>
      </c>
      <c r="B93" s="14">
        <v>44196</v>
      </c>
      <c r="C93">
        <v>64314</v>
      </c>
      <c r="D93">
        <v>4</v>
      </c>
      <c r="E93">
        <v>2020</v>
      </c>
      <c r="F93" t="str">
        <f>"Q"&amp;Quarterly_UnPvt[[#This Row],[Quarter]] &amp;" " &amp;Quarterly_UnPvt[[#This Row],[Year]]</f>
        <v>Q4 2020</v>
      </c>
      <c r="G93" t="str">
        <f>"Q"&amp;Quarterly_UnPvt[[#This Row],[Quarter]]</f>
        <v>Q4</v>
      </c>
    </row>
    <row r="94" spans="1:7" x14ac:dyDescent="0.35">
      <c r="A94" t="s">
        <v>23</v>
      </c>
      <c r="B94" s="14">
        <v>44286</v>
      </c>
      <c r="C94">
        <v>26732</v>
      </c>
      <c r="D94">
        <v>1</v>
      </c>
      <c r="E94">
        <v>2021</v>
      </c>
      <c r="F94" t="str">
        <f>"Q"&amp;Quarterly_UnPvt[[#This Row],[Quarter]] &amp;" " &amp;Quarterly_UnPvt[[#This Row],[Year]]</f>
        <v>Q1 2021</v>
      </c>
      <c r="G94" t="str">
        <f>"Q"&amp;Quarterly_UnPvt[[#This Row],[Quarter]]</f>
        <v>Q1</v>
      </c>
    </row>
    <row r="95" spans="1:7" x14ac:dyDescent="0.35">
      <c r="A95" t="s">
        <v>23</v>
      </c>
      <c r="B95" s="14">
        <v>44377</v>
      </c>
      <c r="C95">
        <v>29847</v>
      </c>
      <c r="D95">
        <v>2</v>
      </c>
      <c r="E95">
        <v>2021</v>
      </c>
      <c r="F95" t="str">
        <f>"Q"&amp;Quarterly_UnPvt[[#This Row],[Quarter]] &amp;" " &amp;Quarterly_UnPvt[[#This Row],[Year]]</f>
        <v>Q2 2021</v>
      </c>
      <c r="G95" t="str">
        <f>"Q"&amp;Quarterly_UnPvt[[#This Row],[Quarter]]</f>
        <v>Q2</v>
      </c>
    </row>
    <row r="96" spans="1:7" x14ac:dyDescent="0.35">
      <c r="A96" t="s">
        <v>23</v>
      </c>
      <c r="B96" s="14">
        <v>44469</v>
      </c>
      <c r="C96">
        <v>26192</v>
      </c>
      <c r="D96">
        <v>3</v>
      </c>
      <c r="E96">
        <v>2021</v>
      </c>
      <c r="F96" t="str">
        <f>"Q"&amp;Quarterly_UnPvt[[#This Row],[Quarter]] &amp;" " &amp;Quarterly_UnPvt[[#This Row],[Year]]</f>
        <v>Q3 2021</v>
      </c>
      <c r="G96" t="str">
        <f>"Q"&amp;Quarterly_UnPvt[[#This Row],[Quarter]]</f>
        <v>Q3</v>
      </c>
    </row>
    <row r="97" spans="1:7" x14ac:dyDescent="0.35">
      <c r="A97" t="s">
        <v>23</v>
      </c>
      <c r="B97" s="14">
        <v>44561</v>
      </c>
      <c r="C97">
        <v>36528</v>
      </c>
      <c r="D97">
        <v>4</v>
      </c>
      <c r="E97">
        <v>2021</v>
      </c>
      <c r="F97" t="str">
        <f>"Q"&amp;Quarterly_UnPvt[[#This Row],[Quarter]] &amp;" " &amp;Quarterly_UnPvt[[#This Row],[Year]]</f>
        <v>Q4 2021</v>
      </c>
      <c r="G97" t="str">
        <f>"Q"&amp;Quarterly_UnPvt[[#This Row],[Quarter]]</f>
        <v>Q4</v>
      </c>
    </row>
    <row r="98" spans="1:7" x14ac:dyDescent="0.35">
      <c r="A98" t="s">
        <v>26</v>
      </c>
      <c r="B98" s="14">
        <v>43190</v>
      </c>
      <c r="C98">
        <v>0</v>
      </c>
      <c r="D98">
        <v>1</v>
      </c>
      <c r="E98">
        <v>2018</v>
      </c>
      <c r="F98" t="str">
        <f>"Q"&amp;Quarterly_UnPvt[[#This Row],[Quarter]] &amp;" " &amp;Quarterly_UnPvt[[#This Row],[Year]]</f>
        <v>Q1 2018</v>
      </c>
      <c r="G98" t="str">
        <f>"Q"&amp;Quarterly_UnPvt[[#This Row],[Quarter]]</f>
        <v>Q1</v>
      </c>
    </row>
    <row r="99" spans="1:7" x14ac:dyDescent="0.35">
      <c r="A99" t="s">
        <v>26</v>
      </c>
      <c r="B99" s="14">
        <v>43281</v>
      </c>
      <c r="C99">
        <v>0</v>
      </c>
      <c r="D99">
        <v>2</v>
      </c>
      <c r="E99">
        <v>2018</v>
      </c>
      <c r="F99" t="str">
        <f>"Q"&amp;Quarterly_UnPvt[[#This Row],[Quarter]] &amp;" " &amp;Quarterly_UnPvt[[#This Row],[Year]]</f>
        <v>Q2 2018</v>
      </c>
      <c r="G99" t="str">
        <f>"Q"&amp;Quarterly_UnPvt[[#This Row],[Quarter]]</f>
        <v>Q2</v>
      </c>
    </row>
    <row r="100" spans="1:7" x14ac:dyDescent="0.35">
      <c r="A100" t="s">
        <v>26</v>
      </c>
      <c r="B100" s="14">
        <v>43373</v>
      </c>
      <c r="C100">
        <v>0</v>
      </c>
      <c r="D100">
        <v>3</v>
      </c>
      <c r="E100">
        <v>2018</v>
      </c>
      <c r="F100" t="str">
        <f>"Q"&amp;Quarterly_UnPvt[[#This Row],[Quarter]] &amp;" " &amp;Quarterly_UnPvt[[#This Row],[Year]]</f>
        <v>Q3 2018</v>
      </c>
      <c r="G100" t="str">
        <f>"Q"&amp;Quarterly_UnPvt[[#This Row],[Quarter]]</f>
        <v>Q3</v>
      </c>
    </row>
    <row r="101" spans="1:7" x14ac:dyDescent="0.35">
      <c r="A101" t="s">
        <v>26</v>
      </c>
      <c r="B101" s="14">
        <v>43465</v>
      </c>
      <c r="C101">
        <v>0</v>
      </c>
      <c r="D101">
        <v>4</v>
      </c>
      <c r="E101">
        <v>2018</v>
      </c>
      <c r="F101" t="str">
        <f>"Q"&amp;Quarterly_UnPvt[[#This Row],[Quarter]] &amp;" " &amp;Quarterly_UnPvt[[#This Row],[Year]]</f>
        <v>Q4 2018</v>
      </c>
      <c r="G101" t="str">
        <f>"Q"&amp;Quarterly_UnPvt[[#This Row],[Quarter]]</f>
        <v>Q4</v>
      </c>
    </row>
    <row r="102" spans="1:7" x14ac:dyDescent="0.35">
      <c r="A102" t="s">
        <v>26</v>
      </c>
      <c r="B102" s="14">
        <v>43555</v>
      </c>
      <c r="C102">
        <v>0</v>
      </c>
      <c r="D102">
        <v>1</v>
      </c>
      <c r="E102">
        <v>2019</v>
      </c>
      <c r="F102" t="str">
        <f>"Q"&amp;Quarterly_UnPvt[[#This Row],[Quarter]] &amp;" " &amp;Quarterly_UnPvt[[#This Row],[Year]]</f>
        <v>Q1 2019</v>
      </c>
      <c r="G102" t="str">
        <f>"Q"&amp;Quarterly_UnPvt[[#This Row],[Quarter]]</f>
        <v>Q1</v>
      </c>
    </row>
    <row r="103" spans="1:7" x14ac:dyDescent="0.35">
      <c r="A103" t="s">
        <v>26</v>
      </c>
      <c r="B103" s="14">
        <v>43646</v>
      </c>
      <c r="C103">
        <v>0</v>
      </c>
      <c r="D103">
        <v>2</v>
      </c>
      <c r="E103">
        <v>2019</v>
      </c>
      <c r="F103" t="str">
        <f>"Q"&amp;Quarterly_UnPvt[[#This Row],[Quarter]] &amp;" " &amp;Quarterly_UnPvt[[#This Row],[Year]]</f>
        <v>Q2 2019</v>
      </c>
      <c r="G103" t="str">
        <f>"Q"&amp;Quarterly_UnPvt[[#This Row],[Quarter]]</f>
        <v>Q2</v>
      </c>
    </row>
    <row r="104" spans="1:7" x14ac:dyDescent="0.35">
      <c r="A104" t="s">
        <v>26</v>
      </c>
      <c r="B104" s="14">
        <v>43738</v>
      </c>
      <c r="C104">
        <v>0</v>
      </c>
      <c r="D104">
        <v>3</v>
      </c>
      <c r="E104">
        <v>2019</v>
      </c>
      <c r="F104" t="str">
        <f>"Q"&amp;Quarterly_UnPvt[[#This Row],[Quarter]] &amp;" " &amp;Quarterly_UnPvt[[#This Row],[Year]]</f>
        <v>Q3 2019</v>
      </c>
      <c r="G104" t="str">
        <f>"Q"&amp;Quarterly_UnPvt[[#This Row],[Quarter]]</f>
        <v>Q3</v>
      </c>
    </row>
    <row r="105" spans="1:7" x14ac:dyDescent="0.35">
      <c r="A105" t="s">
        <v>26</v>
      </c>
      <c r="B105" s="14">
        <v>43830</v>
      </c>
      <c r="C105">
        <v>0</v>
      </c>
      <c r="D105">
        <v>4</v>
      </c>
      <c r="E105">
        <v>2019</v>
      </c>
      <c r="F105" t="str">
        <f>"Q"&amp;Quarterly_UnPvt[[#This Row],[Quarter]] &amp;" " &amp;Quarterly_UnPvt[[#This Row],[Year]]</f>
        <v>Q4 2019</v>
      </c>
      <c r="G105" t="str">
        <f>"Q"&amp;Quarterly_UnPvt[[#This Row],[Quarter]]</f>
        <v>Q4</v>
      </c>
    </row>
    <row r="106" spans="1:7" x14ac:dyDescent="0.35">
      <c r="A106" t="s">
        <v>26</v>
      </c>
      <c r="B106" s="14">
        <v>43921</v>
      </c>
      <c r="C106">
        <v>0</v>
      </c>
      <c r="D106">
        <v>1</v>
      </c>
      <c r="E106">
        <v>2020</v>
      </c>
      <c r="F106" t="str">
        <f>"Q"&amp;Quarterly_UnPvt[[#This Row],[Quarter]] &amp;" " &amp;Quarterly_UnPvt[[#This Row],[Year]]</f>
        <v>Q1 2020</v>
      </c>
      <c r="G106" t="str">
        <f>"Q"&amp;Quarterly_UnPvt[[#This Row],[Quarter]]</f>
        <v>Q1</v>
      </c>
    </row>
    <row r="107" spans="1:7" x14ac:dyDescent="0.35">
      <c r="A107" t="s">
        <v>26</v>
      </c>
      <c r="B107" s="14">
        <v>44012</v>
      </c>
      <c r="C107">
        <v>0</v>
      </c>
      <c r="D107">
        <v>2</v>
      </c>
      <c r="E107">
        <v>2020</v>
      </c>
      <c r="F107" t="str">
        <f>"Q"&amp;Quarterly_UnPvt[[#This Row],[Quarter]] &amp;" " &amp;Quarterly_UnPvt[[#This Row],[Year]]</f>
        <v>Q2 2020</v>
      </c>
      <c r="G107" t="str">
        <f>"Q"&amp;Quarterly_UnPvt[[#This Row],[Quarter]]</f>
        <v>Q2</v>
      </c>
    </row>
    <row r="108" spans="1:7" x14ac:dyDescent="0.35">
      <c r="A108" t="s">
        <v>26</v>
      </c>
      <c r="B108" s="14">
        <v>44104</v>
      </c>
      <c r="C108">
        <v>0</v>
      </c>
      <c r="D108">
        <v>3</v>
      </c>
      <c r="E108">
        <v>2020</v>
      </c>
      <c r="F108" t="str">
        <f>"Q"&amp;Quarterly_UnPvt[[#This Row],[Quarter]] &amp;" " &amp;Quarterly_UnPvt[[#This Row],[Year]]</f>
        <v>Q3 2020</v>
      </c>
      <c r="G108" t="str">
        <f>"Q"&amp;Quarterly_UnPvt[[#This Row],[Quarter]]</f>
        <v>Q3</v>
      </c>
    </row>
    <row r="109" spans="1:7" x14ac:dyDescent="0.35">
      <c r="A109" t="s">
        <v>26</v>
      </c>
      <c r="B109" s="14">
        <v>44196</v>
      </c>
      <c r="C109">
        <v>0</v>
      </c>
      <c r="D109">
        <v>4</v>
      </c>
      <c r="E109">
        <v>2020</v>
      </c>
      <c r="F109" t="str">
        <f>"Q"&amp;Quarterly_UnPvt[[#This Row],[Quarter]] &amp;" " &amp;Quarterly_UnPvt[[#This Row],[Year]]</f>
        <v>Q4 2020</v>
      </c>
      <c r="G109" t="str">
        <f>"Q"&amp;Quarterly_UnPvt[[#This Row],[Quarter]]</f>
        <v>Q4</v>
      </c>
    </row>
    <row r="110" spans="1:7" x14ac:dyDescent="0.35">
      <c r="A110" t="s">
        <v>26</v>
      </c>
      <c r="B110" s="14">
        <v>44286</v>
      </c>
      <c r="C110">
        <v>0</v>
      </c>
      <c r="D110">
        <v>1</v>
      </c>
      <c r="E110">
        <v>2021</v>
      </c>
      <c r="F110" t="str">
        <f>"Q"&amp;Quarterly_UnPvt[[#This Row],[Quarter]] &amp;" " &amp;Quarterly_UnPvt[[#This Row],[Year]]</f>
        <v>Q1 2021</v>
      </c>
      <c r="G110" t="str">
        <f>"Q"&amp;Quarterly_UnPvt[[#This Row],[Quarter]]</f>
        <v>Q1</v>
      </c>
    </row>
    <row r="111" spans="1:7" x14ac:dyDescent="0.35">
      <c r="A111" t="s">
        <v>26</v>
      </c>
      <c r="B111" s="14">
        <v>44377</v>
      </c>
      <c r="C111">
        <v>0</v>
      </c>
      <c r="D111">
        <v>2</v>
      </c>
      <c r="E111">
        <v>2021</v>
      </c>
      <c r="F111" t="str">
        <f>"Q"&amp;Quarterly_UnPvt[[#This Row],[Quarter]] &amp;" " &amp;Quarterly_UnPvt[[#This Row],[Year]]</f>
        <v>Q2 2021</v>
      </c>
      <c r="G111" t="str">
        <f>"Q"&amp;Quarterly_UnPvt[[#This Row],[Quarter]]</f>
        <v>Q2</v>
      </c>
    </row>
    <row r="112" spans="1:7" x14ac:dyDescent="0.35">
      <c r="A112" t="s">
        <v>26</v>
      </c>
      <c r="B112" s="14">
        <v>44469</v>
      </c>
      <c r="C112">
        <v>0</v>
      </c>
      <c r="D112">
        <v>3</v>
      </c>
      <c r="E112">
        <v>2021</v>
      </c>
      <c r="F112" t="str">
        <f>"Q"&amp;Quarterly_UnPvt[[#This Row],[Quarter]] &amp;" " &amp;Quarterly_UnPvt[[#This Row],[Year]]</f>
        <v>Q3 2021</v>
      </c>
      <c r="G112" t="str">
        <f>"Q"&amp;Quarterly_UnPvt[[#This Row],[Quarter]]</f>
        <v>Q3</v>
      </c>
    </row>
    <row r="113" spans="1:7" x14ac:dyDescent="0.35">
      <c r="A113" t="s">
        <v>26</v>
      </c>
      <c r="B113" s="14">
        <v>44561</v>
      </c>
      <c r="C113">
        <v>0</v>
      </c>
      <c r="D113">
        <v>4</v>
      </c>
      <c r="E113">
        <v>2021</v>
      </c>
      <c r="F113" t="str">
        <f>"Q"&amp;Quarterly_UnPvt[[#This Row],[Quarter]] &amp;" " &amp;Quarterly_UnPvt[[#This Row],[Year]]</f>
        <v>Q4 2021</v>
      </c>
      <c r="G113" t="str">
        <f>"Q"&amp;Quarterly_UnPvt[[#This Row],[Quarter]]</f>
        <v>Q4</v>
      </c>
    </row>
    <row r="114" spans="1:7" x14ac:dyDescent="0.35">
      <c r="A114" t="s">
        <v>27</v>
      </c>
      <c r="B114" s="14">
        <v>43190</v>
      </c>
      <c r="C114">
        <v>0.24</v>
      </c>
      <c r="D114">
        <v>1</v>
      </c>
      <c r="E114">
        <v>2018</v>
      </c>
      <c r="F114" t="str">
        <f>"Q"&amp;Quarterly_UnPvt[[#This Row],[Quarter]] &amp;" " &amp;Quarterly_UnPvt[[#This Row],[Year]]</f>
        <v>Q1 2018</v>
      </c>
      <c r="G114" t="str">
        <f>"Q"&amp;Quarterly_UnPvt[[#This Row],[Quarter]]</f>
        <v>Q1</v>
      </c>
    </row>
    <row r="115" spans="1:7" x14ac:dyDescent="0.35">
      <c r="A115" t="s">
        <v>27</v>
      </c>
      <c r="B115" s="14">
        <v>43281</v>
      </c>
      <c r="C115">
        <v>0.19</v>
      </c>
      <c r="D115">
        <v>2</v>
      </c>
      <c r="E115">
        <v>2018</v>
      </c>
      <c r="F115" t="str">
        <f>"Q"&amp;Quarterly_UnPvt[[#This Row],[Quarter]] &amp;" " &amp;Quarterly_UnPvt[[#This Row],[Year]]</f>
        <v>Q2 2018</v>
      </c>
      <c r="G115" t="str">
        <f>"Q"&amp;Quarterly_UnPvt[[#This Row],[Quarter]]</f>
        <v>Q2</v>
      </c>
    </row>
    <row r="116" spans="1:7" x14ac:dyDescent="0.35">
      <c r="A116" t="s">
        <v>27</v>
      </c>
      <c r="B116" s="14">
        <v>43373</v>
      </c>
      <c r="C116">
        <v>0.08</v>
      </c>
      <c r="D116">
        <v>3</v>
      </c>
      <c r="E116">
        <v>2018</v>
      </c>
      <c r="F116" t="str">
        <f>"Q"&amp;Quarterly_UnPvt[[#This Row],[Quarter]] &amp;" " &amp;Quarterly_UnPvt[[#This Row],[Year]]</f>
        <v>Q3 2018</v>
      </c>
      <c r="G116" t="str">
        <f>"Q"&amp;Quarterly_UnPvt[[#This Row],[Quarter]]</f>
        <v>Q3</v>
      </c>
    </row>
    <row r="117" spans="1:7" x14ac:dyDescent="0.35">
      <c r="A117" t="s">
        <v>27</v>
      </c>
      <c r="B117" s="14">
        <v>43465</v>
      </c>
      <c r="C117">
        <v>0.12</v>
      </c>
      <c r="D117">
        <v>4</v>
      </c>
      <c r="E117">
        <v>2018</v>
      </c>
      <c r="F117" t="str">
        <f>"Q"&amp;Quarterly_UnPvt[[#This Row],[Quarter]] &amp;" " &amp;Quarterly_UnPvt[[#This Row],[Year]]</f>
        <v>Q4 2018</v>
      </c>
      <c r="G117" t="str">
        <f>"Q"&amp;Quarterly_UnPvt[[#This Row],[Quarter]]</f>
        <v>Q4</v>
      </c>
    </row>
    <row r="118" spans="1:7" x14ac:dyDescent="0.35">
      <c r="A118" t="s">
        <v>27</v>
      </c>
      <c r="B118" s="14">
        <v>43555</v>
      </c>
      <c r="C118">
        <v>0.21</v>
      </c>
      <c r="D118">
        <v>1</v>
      </c>
      <c r="E118">
        <v>2019</v>
      </c>
      <c r="F118" t="str">
        <f>"Q"&amp;Quarterly_UnPvt[[#This Row],[Quarter]] &amp;" " &amp;Quarterly_UnPvt[[#This Row],[Year]]</f>
        <v>Q1 2019</v>
      </c>
      <c r="G118" t="str">
        <f>"Q"&amp;Quarterly_UnPvt[[#This Row],[Quarter]]</f>
        <v>Q1</v>
      </c>
    </row>
    <row r="119" spans="1:7" x14ac:dyDescent="0.35">
      <c r="A119" t="s">
        <v>27</v>
      </c>
      <c r="B119" s="14">
        <v>43646</v>
      </c>
      <c r="C119">
        <v>0.11</v>
      </c>
      <c r="D119">
        <v>2</v>
      </c>
      <c r="E119">
        <v>2019</v>
      </c>
      <c r="F119" t="str">
        <f>"Q"&amp;Quarterly_UnPvt[[#This Row],[Quarter]] &amp;" " &amp;Quarterly_UnPvt[[#This Row],[Year]]</f>
        <v>Q2 2019</v>
      </c>
      <c r="G119" t="str">
        <f>"Q"&amp;Quarterly_UnPvt[[#This Row],[Quarter]]</f>
        <v>Q2</v>
      </c>
    </row>
    <row r="120" spans="1:7" x14ac:dyDescent="0.35">
      <c r="A120" t="s">
        <v>27</v>
      </c>
      <c r="B120" s="14">
        <v>43738</v>
      </c>
      <c r="C120">
        <v>0.08</v>
      </c>
      <c r="D120">
        <v>3</v>
      </c>
      <c r="E120">
        <v>2019</v>
      </c>
      <c r="F120" t="str">
        <f>"Q"&amp;Quarterly_UnPvt[[#This Row],[Quarter]] &amp;" " &amp;Quarterly_UnPvt[[#This Row],[Year]]</f>
        <v>Q3 2019</v>
      </c>
      <c r="G120" t="str">
        <f>"Q"&amp;Quarterly_UnPvt[[#This Row],[Quarter]]</f>
        <v>Q3</v>
      </c>
    </row>
    <row r="121" spans="1:7" x14ac:dyDescent="0.35">
      <c r="A121" t="s">
        <v>27</v>
      </c>
      <c r="B121" s="14">
        <v>43830</v>
      </c>
      <c r="C121">
        <v>-0.36</v>
      </c>
      <c r="D121">
        <v>4</v>
      </c>
      <c r="E121">
        <v>2019</v>
      </c>
      <c r="F121" t="str">
        <f>"Q"&amp;Quarterly_UnPvt[[#This Row],[Quarter]] &amp;" " &amp;Quarterly_UnPvt[[#This Row],[Year]]</f>
        <v>Q4 2019</v>
      </c>
      <c r="G121" t="str">
        <f>"Q"&amp;Quarterly_UnPvt[[#This Row],[Quarter]]</f>
        <v>Q4</v>
      </c>
    </row>
    <row r="122" spans="1:7" x14ac:dyDescent="0.35">
      <c r="A122" t="s">
        <v>27</v>
      </c>
      <c r="B122" s="14">
        <v>43921</v>
      </c>
      <c r="C122">
        <v>0.02</v>
      </c>
      <c r="D122">
        <v>1</v>
      </c>
      <c r="E122">
        <v>2020</v>
      </c>
      <c r="F122" t="str">
        <f>"Q"&amp;Quarterly_UnPvt[[#This Row],[Quarter]] &amp;" " &amp;Quarterly_UnPvt[[#This Row],[Year]]</f>
        <v>Q1 2020</v>
      </c>
      <c r="G122" t="str">
        <f>"Q"&amp;Quarterly_UnPvt[[#This Row],[Quarter]]</f>
        <v>Q1</v>
      </c>
    </row>
    <row r="123" spans="1:7" x14ac:dyDescent="0.35">
      <c r="A123" t="s">
        <v>27</v>
      </c>
      <c r="B123" s="14">
        <v>44012</v>
      </c>
      <c r="C123">
        <v>0.13</v>
      </c>
      <c r="D123">
        <v>2</v>
      </c>
      <c r="E123">
        <v>2020</v>
      </c>
      <c r="F123" t="str">
        <f>"Q"&amp;Quarterly_UnPvt[[#This Row],[Quarter]] &amp;" " &amp;Quarterly_UnPvt[[#This Row],[Year]]</f>
        <v>Q2 2020</v>
      </c>
      <c r="G123" t="str">
        <f>"Q"&amp;Quarterly_UnPvt[[#This Row],[Quarter]]</f>
        <v>Q2</v>
      </c>
    </row>
    <row r="124" spans="1:7" x14ac:dyDescent="0.35">
      <c r="A124" t="s">
        <v>27</v>
      </c>
      <c r="B124" s="14">
        <v>44104</v>
      </c>
      <c r="C124">
        <v>0.18</v>
      </c>
      <c r="D124">
        <v>3</v>
      </c>
      <c r="E124">
        <v>2020</v>
      </c>
      <c r="F124" t="str">
        <f>"Q"&amp;Quarterly_UnPvt[[#This Row],[Quarter]] &amp;" " &amp;Quarterly_UnPvt[[#This Row],[Year]]</f>
        <v>Q3 2020</v>
      </c>
      <c r="G124" t="str">
        <f>"Q"&amp;Quarterly_UnPvt[[#This Row],[Quarter]]</f>
        <v>Q3</v>
      </c>
    </row>
    <row r="125" spans="1:7" x14ac:dyDescent="0.35">
      <c r="A125" t="s">
        <v>27</v>
      </c>
      <c r="B125" s="14">
        <v>44196</v>
      </c>
      <c r="C125">
        <v>0.51</v>
      </c>
      <c r="D125">
        <v>4</v>
      </c>
      <c r="E125">
        <v>2020</v>
      </c>
      <c r="F125" t="str">
        <f>"Q"&amp;Quarterly_UnPvt[[#This Row],[Quarter]] &amp;" " &amp;Quarterly_UnPvt[[#This Row],[Year]]</f>
        <v>Q4 2020</v>
      </c>
      <c r="G125" t="str">
        <f>"Q"&amp;Quarterly_UnPvt[[#This Row],[Quarter]]</f>
        <v>Q4</v>
      </c>
    </row>
    <row r="126" spans="1:7" x14ac:dyDescent="0.35">
      <c r="A126" t="s">
        <v>27</v>
      </c>
      <c r="B126" s="14">
        <v>44286</v>
      </c>
      <c r="C126">
        <v>0.2</v>
      </c>
      <c r="D126">
        <v>1</v>
      </c>
      <c r="E126">
        <v>2021</v>
      </c>
      <c r="F126" t="str">
        <f>"Q"&amp;Quarterly_UnPvt[[#This Row],[Quarter]] &amp;" " &amp;Quarterly_UnPvt[[#This Row],[Year]]</f>
        <v>Q1 2021</v>
      </c>
      <c r="G126" t="str">
        <f>"Q"&amp;Quarterly_UnPvt[[#This Row],[Quarter]]</f>
        <v>Q1</v>
      </c>
    </row>
    <row r="127" spans="1:7" x14ac:dyDescent="0.35">
      <c r="A127" t="s">
        <v>27</v>
      </c>
      <c r="B127" s="14">
        <v>44377</v>
      </c>
      <c r="C127">
        <v>0.23</v>
      </c>
      <c r="D127">
        <v>2</v>
      </c>
      <c r="E127">
        <v>2021</v>
      </c>
      <c r="F127" t="str">
        <f>"Q"&amp;Quarterly_UnPvt[[#This Row],[Quarter]] &amp;" " &amp;Quarterly_UnPvt[[#This Row],[Year]]</f>
        <v>Q2 2021</v>
      </c>
      <c r="G127" t="str">
        <f>"Q"&amp;Quarterly_UnPvt[[#This Row],[Quarter]]</f>
        <v>Q2</v>
      </c>
    </row>
    <row r="128" spans="1:7" x14ac:dyDescent="0.35">
      <c r="A128" t="s">
        <v>27</v>
      </c>
      <c r="B128" s="14">
        <v>44469</v>
      </c>
      <c r="C128">
        <v>0.2</v>
      </c>
      <c r="D128">
        <v>3</v>
      </c>
      <c r="E128">
        <v>2021</v>
      </c>
      <c r="F128" t="str">
        <f>"Q"&amp;Quarterly_UnPvt[[#This Row],[Quarter]] &amp;" " &amp;Quarterly_UnPvt[[#This Row],[Year]]</f>
        <v>Q3 2021</v>
      </c>
      <c r="G128" t="str">
        <f>"Q"&amp;Quarterly_UnPvt[[#This Row],[Quarter]]</f>
        <v>Q3</v>
      </c>
    </row>
    <row r="129" spans="1:7" x14ac:dyDescent="0.35">
      <c r="A129" t="s">
        <v>27</v>
      </c>
      <c r="B129" s="14">
        <v>44561</v>
      </c>
      <c r="C129">
        <v>0.28000000000000003</v>
      </c>
      <c r="D129">
        <v>4</v>
      </c>
      <c r="E129">
        <v>2021</v>
      </c>
      <c r="F129" t="str">
        <f>"Q"&amp;Quarterly_UnPvt[[#This Row],[Quarter]] &amp;" " &amp;Quarterly_UnPvt[[#This Row],[Year]]</f>
        <v>Q4 2021</v>
      </c>
      <c r="G129" t="str">
        <f>"Q"&amp;Quarterly_UnPvt[[#This Row],[Quarter]]</f>
        <v>Q4</v>
      </c>
    </row>
    <row r="130" spans="1:7" x14ac:dyDescent="0.35">
      <c r="A130" t="s">
        <v>28</v>
      </c>
      <c r="B130" s="14">
        <v>43190</v>
      </c>
      <c r="C130">
        <v>0.23</v>
      </c>
      <c r="D130">
        <v>1</v>
      </c>
      <c r="E130">
        <v>2018</v>
      </c>
      <c r="F130" t="str">
        <f>"Q"&amp;Quarterly_UnPvt[[#This Row],[Quarter]] &amp;" " &amp;Quarterly_UnPvt[[#This Row],[Year]]</f>
        <v>Q1 2018</v>
      </c>
      <c r="G130" t="str">
        <f>"Q"&amp;Quarterly_UnPvt[[#This Row],[Quarter]]</f>
        <v>Q1</v>
      </c>
    </row>
    <row r="131" spans="1:7" x14ac:dyDescent="0.35">
      <c r="A131" t="s">
        <v>28</v>
      </c>
      <c r="B131" s="14">
        <v>43281</v>
      </c>
      <c r="C131">
        <v>0.18</v>
      </c>
      <c r="D131">
        <v>2</v>
      </c>
      <c r="E131">
        <v>2018</v>
      </c>
      <c r="F131" t="str">
        <f>"Q"&amp;Quarterly_UnPvt[[#This Row],[Quarter]] &amp;" " &amp;Quarterly_UnPvt[[#This Row],[Year]]</f>
        <v>Q2 2018</v>
      </c>
      <c r="G131" t="str">
        <f>"Q"&amp;Quarterly_UnPvt[[#This Row],[Quarter]]</f>
        <v>Q2</v>
      </c>
    </row>
    <row r="132" spans="1:7" x14ac:dyDescent="0.35">
      <c r="A132" t="s">
        <v>28</v>
      </c>
      <c r="B132" s="14">
        <v>43373</v>
      </c>
      <c r="C132">
        <v>0.08</v>
      </c>
      <c r="D132">
        <v>3</v>
      </c>
      <c r="E132">
        <v>2018</v>
      </c>
      <c r="F132" t="str">
        <f>"Q"&amp;Quarterly_UnPvt[[#This Row],[Quarter]] &amp;" " &amp;Quarterly_UnPvt[[#This Row],[Year]]</f>
        <v>Q3 2018</v>
      </c>
      <c r="G132" t="str">
        <f>"Q"&amp;Quarterly_UnPvt[[#This Row],[Quarter]]</f>
        <v>Q3</v>
      </c>
    </row>
    <row r="133" spans="1:7" x14ac:dyDescent="0.35">
      <c r="A133" t="s">
        <v>28</v>
      </c>
      <c r="B133" s="14">
        <v>43465</v>
      </c>
      <c r="C133">
        <v>0.12</v>
      </c>
      <c r="D133">
        <v>4</v>
      </c>
      <c r="E133">
        <v>2018</v>
      </c>
      <c r="F133" t="str">
        <f>"Q"&amp;Quarterly_UnPvt[[#This Row],[Quarter]] &amp;" " &amp;Quarterly_UnPvt[[#This Row],[Year]]</f>
        <v>Q4 2018</v>
      </c>
      <c r="G133" t="str">
        <f>"Q"&amp;Quarterly_UnPvt[[#This Row],[Quarter]]</f>
        <v>Q4</v>
      </c>
    </row>
    <row r="134" spans="1:7" x14ac:dyDescent="0.35">
      <c r="A134" t="s">
        <v>28</v>
      </c>
      <c r="B134" s="14">
        <v>43555</v>
      </c>
      <c r="C134">
        <v>0.21</v>
      </c>
      <c r="D134">
        <v>1</v>
      </c>
      <c r="E134">
        <v>2019</v>
      </c>
      <c r="F134" t="str">
        <f>"Q"&amp;Quarterly_UnPvt[[#This Row],[Quarter]] &amp;" " &amp;Quarterly_UnPvt[[#This Row],[Year]]</f>
        <v>Q1 2019</v>
      </c>
      <c r="G134" t="str">
        <f>"Q"&amp;Quarterly_UnPvt[[#This Row],[Quarter]]</f>
        <v>Q1</v>
      </c>
    </row>
    <row r="135" spans="1:7" x14ac:dyDescent="0.35">
      <c r="A135" t="s">
        <v>28</v>
      </c>
      <c r="B135" s="14">
        <v>43646</v>
      </c>
      <c r="C135">
        <v>0.1</v>
      </c>
      <c r="D135">
        <v>2</v>
      </c>
      <c r="E135">
        <v>2019</v>
      </c>
      <c r="F135" t="str">
        <f>"Q"&amp;Quarterly_UnPvt[[#This Row],[Quarter]] &amp;" " &amp;Quarterly_UnPvt[[#This Row],[Year]]</f>
        <v>Q2 2019</v>
      </c>
      <c r="G135" t="str">
        <f>"Q"&amp;Quarterly_UnPvt[[#This Row],[Quarter]]</f>
        <v>Q2</v>
      </c>
    </row>
    <row r="136" spans="1:7" x14ac:dyDescent="0.35">
      <c r="A136" t="s">
        <v>28</v>
      </c>
      <c r="B136" s="14">
        <v>43738</v>
      </c>
      <c r="C136">
        <v>7.0000000000000007E-2</v>
      </c>
      <c r="D136">
        <v>3</v>
      </c>
      <c r="E136">
        <v>2019</v>
      </c>
      <c r="F136" t="str">
        <f>"Q"&amp;Quarterly_UnPvt[[#This Row],[Quarter]] &amp;" " &amp;Quarterly_UnPvt[[#This Row],[Year]]</f>
        <v>Q3 2019</v>
      </c>
      <c r="G136" t="str">
        <f>"Q"&amp;Quarterly_UnPvt[[#This Row],[Quarter]]</f>
        <v>Q3</v>
      </c>
    </row>
    <row r="137" spans="1:7" x14ac:dyDescent="0.35">
      <c r="A137" t="s">
        <v>28</v>
      </c>
      <c r="B137" s="14">
        <v>43830</v>
      </c>
      <c r="C137">
        <v>-0.34</v>
      </c>
      <c r="D137">
        <v>4</v>
      </c>
      <c r="E137">
        <v>2019</v>
      </c>
      <c r="F137" t="str">
        <f>"Q"&amp;Quarterly_UnPvt[[#This Row],[Quarter]] &amp;" " &amp;Quarterly_UnPvt[[#This Row],[Year]]</f>
        <v>Q4 2019</v>
      </c>
      <c r="G137" t="str">
        <f>"Q"&amp;Quarterly_UnPvt[[#This Row],[Quarter]]</f>
        <v>Q4</v>
      </c>
    </row>
    <row r="138" spans="1:7" x14ac:dyDescent="0.35">
      <c r="A138" t="s">
        <v>28</v>
      </c>
      <c r="B138" s="14">
        <v>43921</v>
      </c>
      <c r="C138">
        <v>0.02</v>
      </c>
      <c r="D138">
        <v>1</v>
      </c>
      <c r="E138">
        <v>2020</v>
      </c>
      <c r="F138" t="str">
        <f>"Q"&amp;Quarterly_UnPvt[[#This Row],[Quarter]] &amp;" " &amp;Quarterly_UnPvt[[#This Row],[Year]]</f>
        <v>Q1 2020</v>
      </c>
      <c r="G138" t="str">
        <f>"Q"&amp;Quarterly_UnPvt[[#This Row],[Quarter]]</f>
        <v>Q1</v>
      </c>
    </row>
    <row r="139" spans="1:7" x14ac:dyDescent="0.35">
      <c r="A139" t="s">
        <v>28</v>
      </c>
      <c r="B139" s="14">
        <v>44012</v>
      </c>
      <c r="C139">
        <v>0.13</v>
      </c>
      <c r="D139">
        <v>2</v>
      </c>
      <c r="E139">
        <v>2020</v>
      </c>
      <c r="F139" t="str">
        <f>"Q"&amp;Quarterly_UnPvt[[#This Row],[Quarter]] &amp;" " &amp;Quarterly_UnPvt[[#This Row],[Year]]</f>
        <v>Q2 2020</v>
      </c>
      <c r="G139" t="str">
        <f>"Q"&amp;Quarterly_UnPvt[[#This Row],[Quarter]]</f>
        <v>Q2</v>
      </c>
    </row>
    <row r="140" spans="1:7" x14ac:dyDescent="0.35">
      <c r="A140" t="s">
        <v>28</v>
      </c>
      <c r="B140" s="14">
        <v>44104</v>
      </c>
      <c r="C140">
        <v>0.18</v>
      </c>
      <c r="D140">
        <v>3</v>
      </c>
      <c r="E140">
        <v>2020</v>
      </c>
      <c r="F140" t="str">
        <f>"Q"&amp;Quarterly_UnPvt[[#This Row],[Quarter]] &amp;" " &amp;Quarterly_UnPvt[[#This Row],[Year]]</f>
        <v>Q3 2020</v>
      </c>
      <c r="G140" t="str">
        <f>"Q"&amp;Quarterly_UnPvt[[#This Row],[Quarter]]</f>
        <v>Q3</v>
      </c>
    </row>
    <row r="141" spans="1:7" x14ac:dyDescent="0.35">
      <c r="A141" t="s">
        <v>28</v>
      </c>
      <c r="B141" s="14">
        <v>44196</v>
      </c>
      <c r="C141">
        <v>0.18</v>
      </c>
      <c r="D141">
        <v>4</v>
      </c>
      <c r="E141">
        <v>2020</v>
      </c>
      <c r="F141" t="str">
        <f>"Q"&amp;Quarterly_UnPvt[[#This Row],[Quarter]] &amp;" " &amp;Quarterly_UnPvt[[#This Row],[Year]]</f>
        <v>Q4 2020</v>
      </c>
      <c r="G141" t="str">
        <f>"Q"&amp;Quarterly_UnPvt[[#This Row],[Quarter]]</f>
        <v>Q4</v>
      </c>
    </row>
    <row r="142" spans="1:7" x14ac:dyDescent="0.35">
      <c r="A142" t="s">
        <v>28</v>
      </c>
      <c r="B142" s="14">
        <v>44286</v>
      </c>
      <c r="C142">
        <v>0.19</v>
      </c>
      <c r="D142">
        <v>1</v>
      </c>
      <c r="E142">
        <v>2021</v>
      </c>
      <c r="F142" t="str">
        <f>"Q"&amp;Quarterly_UnPvt[[#This Row],[Quarter]] &amp;" " &amp;Quarterly_UnPvt[[#This Row],[Year]]</f>
        <v>Q1 2021</v>
      </c>
      <c r="G142" t="str">
        <f>"Q"&amp;Quarterly_UnPvt[[#This Row],[Quarter]]</f>
        <v>Q1</v>
      </c>
    </row>
    <row r="143" spans="1:7" x14ac:dyDescent="0.35">
      <c r="A143" t="s">
        <v>28</v>
      </c>
      <c r="B143" s="14">
        <v>44377</v>
      </c>
      <c r="C143">
        <v>0.21</v>
      </c>
      <c r="D143">
        <v>2</v>
      </c>
      <c r="E143">
        <v>2021</v>
      </c>
      <c r="F143" t="str">
        <f>"Q"&amp;Quarterly_UnPvt[[#This Row],[Quarter]] &amp;" " &amp;Quarterly_UnPvt[[#This Row],[Year]]</f>
        <v>Q2 2021</v>
      </c>
      <c r="G143" t="str">
        <f>"Q"&amp;Quarterly_UnPvt[[#This Row],[Quarter]]</f>
        <v>Q2</v>
      </c>
    </row>
    <row r="144" spans="1:7" x14ac:dyDescent="0.35">
      <c r="A144" t="s">
        <v>28</v>
      </c>
      <c r="B144" s="14">
        <v>44469</v>
      </c>
      <c r="C144">
        <v>0.19</v>
      </c>
      <c r="D144">
        <v>3</v>
      </c>
      <c r="E144">
        <v>2021</v>
      </c>
      <c r="F144" t="str">
        <f>"Q"&amp;Quarterly_UnPvt[[#This Row],[Quarter]] &amp;" " &amp;Quarterly_UnPvt[[#This Row],[Year]]</f>
        <v>Q3 2021</v>
      </c>
      <c r="G144" t="str">
        <f>"Q"&amp;Quarterly_UnPvt[[#This Row],[Quarter]]</f>
        <v>Q3</v>
      </c>
    </row>
    <row r="145" spans="1:7" x14ac:dyDescent="0.35">
      <c r="A145" t="s">
        <v>28</v>
      </c>
      <c r="B145" s="14">
        <v>44561</v>
      </c>
      <c r="C145">
        <v>0.27</v>
      </c>
      <c r="D145">
        <v>4</v>
      </c>
      <c r="E145">
        <v>2021</v>
      </c>
      <c r="F145" t="str">
        <f>"Q"&amp;Quarterly_UnPvt[[#This Row],[Quarter]] &amp;" " &amp;Quarterly_UnPvt[[#This Row],[Year]]</f>
        <v>Q4 2021</v>
      </c>
      <c r="G145" t="str">
        <f>"Q"&amp;Quarterly_UnPvt[[#This Row],[Quarter]]</f>
        <v>Q4</v>
      </c>
    </row>
    <row r="146" spans="1:7" x14ac:dyDescent="0.35">
      <c r="A146" t="s">
        <v>30</v>
      </c>
      <c r="B146" s="14">
        <v>43190</v>
      </c>
      <c r="C146">
        <v>99895075</v>
      </c>
      <c r="D146">
        <v>1</v>
      </c>
      <c r="E146">
        <v>2018</v>
      </c>
      <c r="F146" t="str">
        <f>"Q"&amp;Quarterly_UnPvt[[#This Row],[Quarter]] &amp;" " &amp;Quarterly_UnPvt[[#This Row],[Year]]</f>
        <v>Q1 2018</v>
      </c>
      <c r="G146" t="str">
        <f>"Q"&amp;Quarterly_UnPvt[[#This Row],[Quarter]]</f>
        <v>Q1</v>
      </c>
    </row>
    <row r="147" spans="1:7" x14ac:dyDescent="0.35">
      <c r="A147" t="s">
        <v>30</v>
      </c>
      <c r="B147" s="14">
        <v>43281</v>
      </c>
      <c r="C147">
        <v>99939642</v>
      </c>
      <c r="D147">
        <v>2</v>
      </c>
      <c r="E147">
        <v>2018</v>
      </c>
      <c r="F147" t="str">
        <f>"Q"&amp;Quarterly_UnPvt[[#This Row],[Quarter]] &amp;" " &amp;Quarterly_UnPvt[[#This Row],[Year]]</f>
        <v>Q2 2018</v>
      </c>
      <c r="G147" t="str">
        <f>"Q"&amp;Quarterly_UnPvt[[#This Row],[Quarter]]</f>
        <v>Q2</v>
      </c>
    </row>
    <row r="148" spans="1:7" x14ac:dyDescent="0.35">
      <c r="A148" t="s">
        <v>30</v>
      </c>
      <c r="B148" s="14">
        <v>43373</v>
      </c>
      <c r="C148">
        <v>99958244</v>
      </c>
      <c r="D148">
        <v>3</v>
      </c>
      <c r="E148">
        <v>2018</v>
      </c>
      <c r="F148" t="str">
        <f>"Q"&amp;Quarterly_UnPvt[[#This Row],[Quarter]] &amp;" " &amp;Quarterly_UnPvt[[#This Row],[Year]]</f>
        <v>Q3 2018</v>
      </c>
      <c r="G148" t="str">
        <f>"Q"&amp;Quarterly_UnPvt[[#This Row],[Quarter]]</f>
        <v>Q3</v>
      </c>
    </row>
    <row r="149" spans="1:7" x14ac:dyDescent="0.35">
      <c r="A149" t="s">
        <v>30</v>
      </c>
      <c r="B149" s="14">
        <v>43465</v>
      </c>
      <c r="C149">
        <v>99957049</v>
      </c>
      <c r="D149">
        <v>4</v>
      </c>
      <c r="E149">
        <v>2018</v>
      </c>
      <c r="F149" t="str">
        <f>"Q"&amp;Quarterly_UnPvt[[#This Row],[Quarter]] &amp;" " &amp;Quarterly_UnPvt[[#This Row],[Year]]</f>
        <v>Q4 2018</v>
      </c>
      <c r="G149" t="str">
        <f>"Q"&amp;Quarterly_UnPvt[[#This Row],[Quarter]]</f>
        <v>Q4</v>
      </c>
    </row>
    <row r="150" spans="1:7" x14ac:dyDescent="0.35">
      <c r="A150" t="s">
        <v>30</v>
      </c>
      <c r="B150" s="14">
        <v>43555</v>
      </c>
      <c r="C150">
        <v>100085141</v>
      </c>
      <c r="D150">
        <v>1</v>
      </c>
      <c r="E150">
        <v>2019</v>
      </c>
      <c r="F150" t="str">
        <f>"Q"&amp;Quarterly_UnPvt[[#This Row],[Quarter]] &amp;" " &amp;Quarterly_UnPvt[[#This Row],[Year]]</f>
        <v>Q1 2019</v>
      </c>
      <c r="G150" t="str">
        <f>"Q"&amp;Quarterly_UnPvt[[#This Row],[Quarter]]</f>
        <v>Q1</v>
      </c>
    </row>
    <row r="151" spans="1:7" x14ac:dyDescent="0.35">
      <c r="A151" t="s">
        <v>30</v>
      </c>
      <c r="B151" s="14">
        <v>43646</v>
      </c>
      <c r="C151">
        <v>105072322</v>
      </c>
      <c r="D151">
        <v>2</v>
      </c>
      <c r="E151">
        <v>2019</v>
      </c>
      <c r="F151" t="str">
        <f>"Q"&amp;Quarterly_UnPvt[[#This Row],[Quarter]] &amp;" " &amp;Quarterly_UnPvt[[#This Row],[Year]]</f>
        <v>Q2 2019</v>
      </c>
      <c r="G151" t="str">
        <f>"Q"&amp;Quarterly_UnPvt[[#This Row],[Quarter]]</f>
        <v>Q2</v>
      </c>
    </row>
    <row r="152" spans="1:7" x14ac:dyDescent="0.35">
      <c r="A152" t="s">
        <v>30</v>
      </c>
      <c r="B152" s="14">
        <v>43738</v>
      </c>
      <c r="C152">
        <v>115196195</v>
      </c>
      <c r="D152">
        <v>3</v>
      </c>
      <c r="E152">
        <v>2019</v>
      </c>
      <c r="F152" t="str">
        <f>"Q"&amp;Quarterly_UnPvt[[#This Row],[Quarter]] &amp;" " &amp;Quarterly_UnPvt[[#This Row],[Year]]</f>
        <v>Q3 2019</v>
      </c>
      <c r="G152" t="str">
        <f>"Q"&amp;Quarterly_UnPvt[[#This Row],[Quarter]]</f>
        <v>Q3</v>
      </c>
    </row>
    <row r="153" spans="1:7" x14ac:dyDescent="0.35">
      <c r="A153" t="s">
        <v>30</v>
      </c>
      <c r="B153" s="14">
        <v>43830</v>
      </c>
      <c r="C153">
        <v>110540264</v>
      </c>
      <c r="D153">
        <v>4</v>
      </c>
      <c r="E153">
        <v>2019</v>
      </c>
      <c r="F153" t="str">
        <f>"Q"&amp;Quarterly_UnPvt[[#This Row],[Quarter]] &amp;" " &amp;Quarterly_UnPvt[[#This Row],[Year]]</f>
        <v>Q4 2019</v>
      </c>
      <c r="G153" t="str">
        <f>"Q"&amp;Quarterly_UnPvt[[#This Row],[Quarter]]</f>
        <v>Q4</v>
      </c>
    </row>
    <row r="154" spans="1:7" x14ac:dyDescent="0.35">
      <c r="A154" t="s">
        <v>30</v>
      </c>
      <c r="B154" s="14">
        <v>43921</v>
      </c>
      <c r="C154">
        <v>123123656</v>
      </c>
      <c r="D154">
        <v>1</v>
      </c>
      <c r="E154">
        <v>2020</v>
      </c>
      <c r="F154" t="str">
        <f>"Q"&amp;Quarterly_UnPvt[[#This Row],[Quarter]] &amp;" " &amp;Quarterly_UnPvt[[#This Row],[Year]]</f>
        <v>Q1 2020</v>
      </c>
      <c r="G154" t="str">
        <f>"Q"&amp;Quarterly_UnPvt[[#This Row],[Quarter]]</f>
        <v>Q1</v>
      </c>
    </row>
    <row r="155" spans="1:7" x14ac:dyDescent="0.35">
      <c r="A155" t="s">
        <v>30</v>
      </c>
      <c r="B155" s="14">
        <v>44012</v>
      </c>
      <c r="C155">
        <v>123638723</v>
      </c>
      <c r="D155">
        <v>2</v>
      </c>
      <c r="E155">
        <v>2020</v>
      </c>
      <c r="F155" t="str">
        <f>"Q"&amp;Quarterly_UnPvt[[#This Row],[Quarter]] &amp;" " &amp;Quarterly_UnPvt[[#This Row],[Year]]</f>
        <v>Q2 2020</v>
      </c>
      <c r="G155" t="str">
        <f>"Q"&amp;Quarterly_UnPvt[[#This Row],[Quarter]]</f>
        <v>Q2</v>
      </c>
    </row>
    <row r="156" spans="1:7" x14ac:dyDescent="0.35">
      <c r="A156" t="s">
        <v>30</v>
      </c>
      <c r="B156" s="14">
        <v>44104</v>
      </c>
      <c r="C156">
        <v>124905538</v>
      </c>
      <c r="D156">
        <v>3</v>
      </c>
      <c r="E156">
        <v>2020</v>
      </c>
      <c r="F156" t="str">
        <f>"Q"&amp;Quarterly_UnPvt[[#This Row],[Quarter]] &amp;" " &amp;Quarterly_UnPvt[[#This Row],[Year]]</f>
        <v>Q3 2020</v>
      </c>
      <c r="G156" t="str">
        <f>"Q"&amp;Quarterly_UnPvt[[#This Row],[Quarter]]</f>
        <v>Q3</v>
      </c>
    </row>
    <row r="157" spans="1:7" x14ac:dyDescent="0.35">
      <c r="A157" t="s">
        <v>30</v>
      </c>
      <c r="B157" s="14">
        <v>44196</v>
      </c>
      <c r="C157">
        <v>124927535</v>
      </c>
      <c r="D157">
        <v>4</v>
      </c>
      <c r="E157">
        <v>2020</v>
      </c>
      <c r="F157" t="str">
        <f>"Q"&amp;Quarterly_UnPvt[[#This Row],[Quarter]] &amp;" " &amp;Quarterly_UnPvt[[#This Row],[Year]]</f>
        <v>Q4 2020</v>
      </c>
      <c r="G157" t="str">
        <f>"Q"&amp;Quarterly_UnPvt[[#This Row],[Quarter]]</f>
        <v>Q4</v>
      </c>
    </row>
    <row r="158" spans="1:7" x14ac:dyDescent="0.35">
      <c r="A158" t="s">
        <v>30</v>
      </c>
      <c r="B158" s="14">
        <v>44286</v>
      </c>
      <c r="C158">
        <v>130839313</v>
      </c>
      <c r="D158">
        <v>1</v>
      </c>
      <c r="E158">
        <v>2021</v>
      </c>
      <c r="F158" t="str">
        <f>"Q"&amp;Quarterly_UnPvt[[#This Row],[Quarter]] &amp;" " &amp;Quarterly_UnPvt[[#This Row],[Year]]</f>
        <v>Q1 2021</v>
      </c>
      <c r="G158" t="str">
        <f>"Q"&amp;Quarterly_UnPvt[[#This Row],[Quarter]]</f>
        <v>Q1</v>
      </c>
    </row>
    <row r="159" spans="1:7" x14ac:dyDescent="0.35">
      <c r="A159" t="s">
        <v>30</v>
      </c>
      <c r="B159" s="14">
        <v>44377</v>
      </c>
      <c r="C159">
        <v>131354059</v>
      </c>
      <c r="D159">
        <v>2</v>
      </c>
      <c r="E159">
        <v>2021</v>
      </c>
      <c r="F159" t="str">
        <f>"Q"&amp;Quarterly_UnPvt[[#This Row],[Quarter]] &amp;" " &amp;Quarterly_UnPvt[[#This Row],[Year]]</f>
        <v>Q2 2021</v>
      </c>
      <c r="G159" t="str">
        <f>"Q"&amp;Quarterly_UnPvt[[#This Row],[Quarter]]</f>
        <v>Q2</v>
      </c>
    </row>
    <row r="160" spans="1:7" x14ac:dyDescent="0.35">
      <c r="A160" t="s">
        <v>30</v>
      </c>
      <c r="B160" s="14">
        <v>44469</v>
      </c>
      <c r="C160">
        <v>129846551</v>
      </c>
      <c r="D160">
        <v>3</v>
      </c>
      <c r="E160">
        <v>2021</v>
      </c>
      <c r="F160" t="str">
        <f>"Q"&amp;Quarterly_UnPvt[[#This Row],[Quarter]] &amp;" " &amp;Quarterly_UnPvt[[#This Row],[Year]]</f>
        <v>Q3 2021</v>
      </c>
      <c r="G160" t="str">
        <f>"Q"&amp;Quarterly_UnPvt[[#This Row],[Quarter]]</f>
        <v>Q3</v>
      </c>
    </row>
    <row r="161" spans="1:7" x14ac:dyDescent="0.35">
      <c r="A161" t="s">
        <v>30</v>
      </c>
      <c r="B161" s="14">
        <v>44561</v>
      </c>
      <c r="C161">
        <v>131571733</v>
      </c>
      <c r="D161">
        <v>4</v>
      </c>
      <c r="E161">
        <v>2021</v>
      </c>
      <c r="F161" t="str">
        <f>"Q"&amp;Quarterly_UnPvt[[#This Row],[Quarter]] &amp;" " &amp;Quarterly_UnPvt[[#This Row],[Year]]</f>
        <v>Q4 2021</v>
      </c>
      <c r="G161" t="str">
        <f>"Q"&amp;Quarterly_UnPvt[[#This Row],[Quarter]]</f>
        <v>Q4</v>
      </c>
    </row>
    <row r="162" spans="1:7" x14ac:dyDescent="0.35">
      <c r="A162" t="s">
        <v>31</v>
      </c>
      <c r="B162" s="14">
        <v>43190</v>
      </c>
      <c r="C162">
        <v>105041015</v>
      </c>
      <c r="D162">
        <v>1</v>
      </c>
      <c r="E162">
        <v>2018</v>
      </c>
      <c r="F162" t="str">
        <f>"Q"&amp;Quarterly_UnPvt[[#This Row],[Quarter]] &amp;" " &amp;Quarterly_UnPvt[[#This Row],[Year]]</f>
        <v>Q1 2018</v>
      </c>
      <c r="G162" t="str">
        <f>"Q"&amp;Quarterly_UnPvt[[#This Row],[Quarter]]</f>
        <v>Q1</v>
      </c>
    </row>
    <row r="163" spans="1:7" x14ac:dyDescent="0.35">
      <c r="A163" t="s">
        <v>31</v>
      </c>
      <c r="B163" s="14">
        <v>43281</v>
      </c>
      <c r="C163">
        <v>104773094</v>
      </c>
      <c r="D163">
        <v>2</v>
      </c>
      <c r="E163">
        <v>2018</v>
      </c>
      <c r="F163" t="str">
        <f>"Q"&amp;Quarterly_UnPvt[[#This Row],[Quarter]] &amp;" " &amp;Quarterly_UnPvt[[#This Row],[Year]]</f>
        <v>Q2 2018</v>
      </c>
      <c r="G163" t="str">
        <f>"Q"&amp;Quarterly_UnPvt[[#This Row],[Quarter]]</f>
        <v>Q2</v>
      </c>
    </row>
    <row r="164" spans="1:7" x14ac:dyDescent="0.35">
      <c r="A164" t="s">
        <v>31</v>
      </c>
      <c r="B164" s="14">
        <v>43373</v>
      </c>
      <c r="C164">
        <v>102963080</v>
      </c>
      <c r="D164">
        <v>3</v>
      </c>
      <c r="E164">
        <v>2018</v>
      </c>
      <c r="F164" t="str">
        <f>"Q"&amp;Quarterly_UnPvt[[#This Row],[Quarter]] &amp;" " &amp;Quarterly_UnPvt[[#This Row],[Year]]</f>
        <v>Q3 2018</v>
      </c>
      <c r="G164" t="str">
        <f>"Q"&amp;Quarterly_UnPvt[[#This Row],[Quarter]]</f>
        <v>Q3</v>
      </c>
    </row>
    <row r="165" spans="1:7" x14ac:dyDescent="0.35">
      <c r="A165" t="s">
        <v>31</v>
      </c>
      <c r="B165" s="14">
        <v>43465</v>
      </c>
      <c r="C165">
        <v>103098394</v>
      </c>
      <c r="D165">
        <v>4</v>
      </c>
      <c r="E165">
        <v>2018</v>
      </c>
      <c r="F165" t="str">
        <f>"Q"&amp;Quarterly_UnPvt[[#This Row],[Quarter]] &amp;" " &amp;Quarterly_UnPvt[[#This Row],[Year]]</f>
        <v>Q4 2018</v>
      </c>
      <c r="G165" t="str">
        <f>"Q"&amp;Quarterly_UnPvt[[#This Row],[Quarter]]</f>
        <v>Q4</v>
      </c>
    </row>
    <row r="166" spans="1:7" x14ac:dyDescent="0.35">
      <c r="A166" t="s">
        <v>31</v>
      </c>
      <c r="B166" s="14">
        <v>43555</v>
      </c>
      <c r="C166">
        <v>100777609</v>
      </c>
      <c r="D166">
        <v>1</v>
      </c>
      <c r="E166">
        <v>2019</v>
      </c>
      <c r="F166" t="str">
        <f>"Q"&amp;Quarterly_UnPvt[[#This Row],[Quarter]] &amp;" " &amp;Quarterly_UnPvt[[#This Row],[Year]]</f>
        <v>Q1 2019</v>
      </c>
      <c r="G166" t="str">
        <f>"Q"&amp;Quarterly_UnPvt[[#This Row],[Quarter]]</f>
        <v>Q1</v>
      </c>
    </row>
    <row r="167" spans="1:7" x14ac:dyDescent="0.35">
      <c r="A167" t="s">
        <v>31</v>
      </c>
      <c r="B167" s="14">
        <v>43646</v>
      </c>
      <c r="C167">
        <v>109509195</v>
      </c>
      <c r="D167">
        <v>2</v>
      </c>
      <c r="E167">
        <v>2019</v>
      </c>
      <c r="F167" t="str">
        <f>"Q"&amp;Quarterly_UnPvt[[#This Row],[Quarter]] &amp;" " &amp;Quarterly_UnPvt[[#This Row],[Year]]</f>
        <v>Q2 2019</v>
      </c>
      <c r="G167" t="str">
        <f>"Q"&amp;Quarterly_UnPvt[[#This Row],[Quarter]]</f>
        <v>Q2</v>
      </c>
    </row>
    <row r="168" spans="1:7" x14ac:dyDescent="0.35">
      <c r="A168" t="s">
        <v>31</v>
      </c>
      <c r="B168" s="14">
        <v>43738</v>
      </c>
      <c r="C168">
        <v>121122895</v>
      </c>
      <c r="D168">
        <v>3</v>
      </c>
      <c r="E168">
        <v>2019</v>
      </c>
      <c r="F168" t="str">
        <f>"Q"&amp;Quarterly_UnPvt[[#This Row],[Quarter]] &amp;" " &amp;Quarterly_UnPvt[[#This Row],[Year]]</f>
        <v>Q3 2019</v>
      </c>
      <c r="G168" t="str">
        <f>"Q"&amp;Quarterly_UnPvt[[#This Row],[Quarter]]</f>
        <v>Q3</v>
      </c>
    </row>
    <row r="169" spans="1:7" x14ac:dyDescent="0.35">
      <c r="A169" t="s">
        <v>31</v>
      </c>
      <c r="B169" s="14">
        <v>43830</v>
      </c>
      <c r="C169">
        <v>111005689</v>
      </c>
      <c r="D169">
        <v>4</v>
      </c>
      <c r="E169">
        <v>2019</v>
      </c>
      <c r="F169" t="str">
        <f>"Q"&amp;Quarterly_UnPvt[[#This Row],[Quarter]] &amp;" " &amp;Quarterly_UnPvt[[#This Row],[Year]]</f>
        <v>Q4 2019</v>
      </c>
      <c r="G169" t="str">
        <f>"Q"&amp;Quarterly_UnPvt[[#This Row],[Quarter]]</f>
        <v>Q4</v>
      </c>
    </row>
    <row r="170" spans="1:7" x14ac:dyDescent="0.35">
      <c r="A170" t="s">
        <v>31</v>
      </c>
      <c r="B170" s="14">
        <v>43921</v>
      </c>
      <c r="C170">
        <v>126075126</v>
      </c>
      <c r="D170">
        <v>1</v>
      </c>
      <c r="E170">
        <v>2020</v>
      </c>
      <c r="F170" t="str">
        <f>"Q"&amp;Quarterly_UnPvt[[#This Row],[Quarter]] &amp;" " &amp;Quarterly_UnPvt[[#This Row],[Year]]</f>
        <v>Q1 2020</v>
      </c>
      <c r="G170" t="str">
        <f>"Q"&amp;Quarterly_UnPvt[[#This Row],[Quarter]]</f>
        <v>Q1</v>
      </c>
    </row>
    <row r="171" spans="1:7" x14ac:dyDescent="0.35">
      <c r="A171" t="s">
        <v>31</v>
      </c>
      <c r="B171" s="14">
        <v>44012</v>
      </c>
      <c r="C171">
        <v>124576409</v>
      </c>
      <c r="D171">
        <v>2</v>
      </c>
      <c r="E171">
        <v>2020</v>
      </c>
      <c r="F171" t="str">
        <f>"Q"&amp;Quarterly_UnPvt[[#This Row],[Quarter]] &amp;" " &amp;Quarterly_UnPvt[[#This Row],[Year]]</f>
        <v>Q2 2020</v>
      </c>
      <c r="G171" t="str">
        <f>"Q"&amp;Quarterly_UnPvt[[#This Row],[Quarter]]</f>
        <v>Q2</v>
      </c>
    </row>
    <row r="172" spans="1:7" x14ac:dyDescent="0.35">
      <c r="A172" t="s">
        <v>31</v>
      </c>
      <c r="B172" s="14">
        <v>44104</v>
      </c>
      <c r="C172">
        <v>127586881</v>
      </c>
      <c r="D172">
        <v>3</v>
      </c>
      <c r="E172">
        <v>2020</v>
      </c>
      <c r="F172" t="str">
        <f>"Q"&amp;Quarterly_UnPvt[[#This Row],[Quarter]] &amp;" " &amp;Quarterly_UnPvt[[#This Row],[Year]]</f>
        <v>Q3 2020</v>
      </c>
      <c r="G172" t="str">
        <f>"Q"&amp;Quarterly_UnPvt[[#This Row],[Quarter]]</f>
        <v>Q3</v>
      </c>
    </row>
    <row r="173" spans="1:7" x14ac:dyDescent="0.35">
      <c r="A173" t="s">
        <v>31</v>
      </c>
      <c r="B173" s="14">
        <v>44196</v>
      </c>
      <c r="C173">
        <v>127723488</v>
      </c>
      <c r="D173">
        <v>4</v>
      </c>
      <c r="E173">
        <v>2020</v>
      </c>
      <c r="F173" t="str">
        <f>"Q"&amp;Quarterly_UnPvt[[#This Row],[Quarter]] &amp;" " &amp;Quarterly_UnPvt[[#This Row],[Year]]</f>
        <v>Q4 2020</v>
      </c>
      <c r="G173" t="str">
        <f>"Q"&amp;Quarterly_UnPvt[[#This Row],[Quarter]]</f>
        <v>Q4</v>
      </c>
    </row>
    <row r="174" spans="1:7" x14ac:dyDescent="0.35">
      <c r="A174" t="s">
        <v>31</v>
      </c>
      <c r="B174" s="14">
        <v>44286</v>
      </c>
      <c r="C174">
        <v>137186889</v>
      </c>
      <c r="D174">
        <v>1</v>
      </c>
      <c r="E174">
        <v>2021</v>
      </c>
      <c r="F174" t="str">
        <f>"Q"&amp;Quarterly_UnPvt[[#This Row],[Quarter]] &amp;" " &amp;Quarterly_UnPvt[[#This Row],[Year]]</f>
        <v>Q1 2021</v>
      </c>
      <c r="G174" t="str">
        <f>"Q"&amp;Quarterly_UnPvt[[#This Row],[Quarter]]</f>
        <v>Q1</v>
      </c>
    </row>
    <row r="175" spans="1:7" x14ac:dyDescent="0.35">
      <c r="A175" t="s">
        <v>31</v>
      </c>
      <c r="B175" s="14">
        <v>44377</v>
      </c>
      <c r="C175">
        <v>138925489</v>
      </c>
      <c r="D175">
        <v>2</v>
      </c>
      <c r="E175">
        <v>2021</v>
      </c>
      <c r="F175" t="str">
        <f>"Q"&amp;Quarterly_UnPvt[[#This Row],[Quarter]] &amp;" " &amp;Quarterly_UnPvt[[#This Row],[Year]]</f>
        <v>Q2 2021</v>
      </c>
      <c r="G175" t="str">
        <f>"Q"&amp;Quarterly_UnPvt[[#This Row],[Quarter]]</f>
        <v>Q2</v>
      </c>
    </row>
    <row r="176" spans="1:7" x14ac:dyDescent="0.35">
      <c r="A176" t="s">
        <v>31</v>
      </c>
      <c r="B176" s="14">
        <v>44469</v>
      </c>
      <c r="C176">
        <v>138058866</v>
      </c>
      <c r="D176">
        <v>3</v>
      </c>
      <c r="E176">
        <v>2021</v>
      </c>
      <c r="F176" t="str">
        <f>"Q"&amp;Quarterly_UnPvt[[#This Row],[Quarter]] &amp;" " &amp;Quarterly_UnPvt[[#This Row],[Year]]</f>
        <v>Q3 2021</v>
      </c>
      <c r="G176" t="str">
        <f>"Q"&amp;Quarterly_UnPvt[[#This Row],[Quarter]]</f>
        <v>Q3</v>
      </c>
    </row>
    <row r="177" spans="1:7" x14ac:dyDescent="0.35">
      <c r="A177" t="s">
        <v>31</v>
      </c>
      <c r="B177" s="14">
        <v>44561</v>
      </c>
      <c r="C177">
        <v>138198176</v>
      </c>
      <c r="D177">
        <v>4</v>
      </c>
      <c r="E177">
        <v>2021</v>
      </c>
      <c r="F177" t="str">
        <f>"Q"&amp;Quarterly_UnPvt[[#This Row],[Quarter]] &amp;" " &amp;Quarterly_UnPvt[[#This Row],[Year]]</f>
        <v>Q4 2021</v>
      </c>
      <c r="G177" t="str">
        <f>"Q"&amp;Quarterly_UnPvt[[#This Row],[Quarter]]</f>
        <v>Q4</v>
      </c>
    </row>
  </sheetData>
  <phoneticPr fontId="8"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BC37-A0DA-4E74-9253-E08C1BD8E12C}">
  <dimension ref="A1:V43"/>
  <sheetViews>
    <sheetView zoomScaleNormal="100" workbookViewId="0">
      <selection activeCell="B7" sqref="B7"/>
    </sheetView>
  </sheetViews>
  <sheetFormatPr defaultRowHeight="14.5" x14ac:dyDescent="0.35"/>
  <cols>
    <col min="1" max="1" width="22.26953125" customWidth="1"/>
    <col min="2" max="4" width="11.81640625" customWidth="1"/>
    <col min="5" max="5" width="12.81640625" customWidth="1"/>
    <col min="6" max="8" width="11.81640625" customWidth="1"/>
    <col min="9" max="9" width="12.81640625" customWidth="1"/>
    <col min="10" max="12" width="11.81640625" customWidth="1"/>
    <col min="13" max="13" width="12.81640625" customWidth="1"/>
    <col min="14" max="16" width="11.81640625" customWidth="1"/>
    <col min="17" max="17" width="12.81640625" customWidth="1"/>
    <col min="18" max="18" width="1.81640625" customWidth="1"/>
    <col min="19" max="22" width="11.1796875" bestFit="1" customWidth="1"/>
  </cols>
  <sheetData>
    <row r="1" spans="1:22" x14ac:dyDescent="0.35">
      <c r="A1" s="54" t="s">
        <v>114</v>
      </c>
      <c r="B1" s="16" t="s">
        <v>69</v>
      </c>
      <c r="C1" s="17" t="s">
        <v>70</v>
      </c>
      <c r="D1" s="17" t="s">
        <v>71</v>
      </c>
      <c r="E1" s="17"/>
      <c r="F1" s="17" t="s">
        <v>60</v>
      </c>
      <c r="G1" s="17" t="s">
        <v>61</v>
      </c>
      <c r="H1" s="17" t="s">
        <v>62</v>
      </c>
      <c r="I1" s="17"/>
      <c r="J1" s="17" t="s">
        <v>63</v>
      </c>
      <c r="K1" s="17" t="s">
        <v>64</v>
      </c>
      <c r="L1" s="17" t="s">
        <v>65</v>
      </c>
      <c r="M1" s="17"/>
      <c r="N1" s="17" t="s">
        <v>66</v>
      </c>
      <c r="O1" s="17" t="s">
        <v>67</v>
      </c>
      <c r="P1" s="17" t="s">
        <v>68</v>
      </c>
      <c r="Q1" s="17"/>
      <c r="R1" s="17"/>
      <c r="S1" s="17" t="s">
        <v>75</v>
      </c>
      <c r="T1" s="17" t="s">
        <v>75</v>
      </c>
      <c r="U1" s="17" t="s">
        <v>75</v>
      </c>
      <c r="V1" s="17" t="s">
        <v>75</v>
      </c>
    </row>
    <row r="2" spans="1:22" x14ac:dyDescent="0.35">
      <c r="A2" s="28"/>
      <c r="B2" s="32" t="s">
        <v>74</v>
      </c>
      <c r="C2" s="33"/>
      <c r="D2" s="33"/>
      <c r="E2" s="33"/>
      <c r="F2" s="33"/>
      <c r="G2" s="33"/>
      <c r="H2" s="33"/>
      <c r="I2" s="33"/>
      <c r="J2" s="33"/>
      <c r="K2" s="33"/>
      <c r="L2" s="33"/>
      <c r="M2" s="33"/>
      <c r="N2" s="33"/>
      <c r="O2" s="33"/>
      <c r="P2" s="33"/>
      <c r="Q2" s="33"/>
      <c r="R2" s="18"/>
    </row>
    <row r="3" spans="1:22" x14ac:dyDescent="0.35">
      <c r="A3" s="28"/>
      <c r="B3" s="34" t="s">
        <v>72</v>
      </c>
      <c r="C3" s="33"/>
      <c r="D3" s="33"/>
      <c r="E3" s="33"/>
      <c r="F3" s="33"/>
      <c r="G3" s="33"/>
      <c r="H3" s="33"/>
      <c r="I3" s="33"/>
      <c r="J3" s="33"/>
      <c r="K3" s="33"/>
      <c r="L3" s="33"/>
      <c r="M3" s="33"/>
      <c r="N3" s="33"/>
      <c r="O3" s="33"/>
      <c r="P3" s="33"/>
      <c r="Q3" s="33"/>
      <c r="R3" s="18"/>
    </row>
    <row r="4" spans="1:22" ht="15" thickBot="1" x14ac:dyDescent="0.4">
      <c r="A4" s="28"/>
      <c r="B4" s="34" t="s">
        <v>73</v>
      </c>
      <c r="C4" s="33"/>
      <c r="D4" s="33"/>
      <c r="E4" s="33"/>
      <c r="F4" s="33"/>
      <c r="G4" s="33"/>
      <c r="H4" s="33"/>
      <c r="I4" s="33"/>
      <c r="J4" s="33"/>
      <c r="K4" s="33"/>
      <c r="L4" s="33"/>
      <c r="M4" s="33"/>
      <c r="N4" s="33"/>
      <c r="O4" s="33"/>
      <c r="P4" s="33"/>
      <c r="Q4" s="33"/>
      <c r="R4" s="18"/>
      <c r="S4" s="11" t="s">
        <v>115</v>
      </c>
    </row>
    <row r="5" spans="1:22" x14ac:dyDescent="0.35">
      <c r="A5" s="11" t="s">
        <v>76</v>
      </c>
      <c r="B5" s="15" t="s">
        <v>77</v>
      </c>
      <c r="C5" s="15" t="s">
        <v>78</v>
      </c>
      <c r="D5" s="15" t="s">
        <v>79</v>
      </c>
      <c r="E5" s="41" t="s">
        <v>80</v>
      </c>
      <c r="F5" s="15" t="s">
        <v>81</v>
      </c>
      <c r="G5" s="15" t="s">
        <v>82</v>
      </c>
      <c r="H5" s="15" t="s">
        <v>83</v>
      </c>
      <c r="I5" s="41" t="s">
        <v>84</v>
      </c>
      <c r="J5" s="15" t="s">
        <v>85</v>
      </c>
      <c r="K5" s="15" t="s">
        <v>86</v>
      </c>
      <c r="L5" s="15" t="s">
        <v>87</v>
      </c>
      <c r="M5" s="41" t="s">
        <v>88</v>
      </c>
      <c r="N5" s="15" t="s">
        <v>89</v>
      </c>
      <c r="O5" s="15" t="s">
        <v>90</v>
      </c>
      <c r="P5" s="15" t="s">
        <v>91</v>
      </c>
      <c r="Q5" s="41" t="s">
        <v>92</v>
      </c>
      <c r="R5" s="15"/>
      <c r="S5" s="55">
        <v>44561</v>
      </c>
      <c r="T5" s="55">
        <v>44196</v>
      </c>
      <c r="U5" s="55">
        <v>43830</v>
      </c>
      <c r="V5" s="55">
        <v>43465</v>
      </c>
    </row>
    <row r="6" spans="1:22" x14ac:dyDescent="0.35">
      <c r="A6" s="11" t="s">
        <v>4</v>
      </c>
      <c r="B6" s="4"/>
      <c r="C6" s="4"/>
      <c r="D6" s="4"/>
      <c r="E6" s="42"/>
      <c r="F6" s="4"/>
      <c r="G6" s="4"/>
      <c r="H6" s="4"/>
      <c r="I6" s="42"/>
      <c r="J6" s="4"/>
      <c r="K6" s="4"/>
      <c r="L6" s="5"/>
      <c r="M6" s="46"/>
      <c r="N6" s="4"/>
      <c r="Q6" s="47"/>
      <c r="S6" s="56"/>
      <c r="T6" s="56"/>
      <c r="U6" s="56"/>
      <c r="V6" s="56"/>
    </row>
    <row r="7" spans="1:22" x14ac:dyDescent="0.35">
      <c r="A7" t="s">
        <v>5</v>
      </c>
      <c r="B7" s="6">
        <f ca="1">IF(OR($A7="Operating costs and expenses:", $A7="Other expense (income):"), "", VLOOKUP($A7,INDIRECT("'"&amp;B$1&amp;"'!"&amp;"$A:$C"),2,0))</f>
        <v>208743</v>
      </c>
      <c r="C7" s="6">
        <f t="shared" ref="B7:D20" ca="1" si="0">IF(OR($A7="Operating costs and expenses:", $A7="Other expense (income):"), "", VLOOKUP($A7,INDIRECT("'"&amp;C$1&amp;"'!"&amp;"$A:$C"),2,0))</f>
        <v>215849</v>
      </c>
      <c r="D7" s="6">
        <f t="shared" ca="1" si="0"/>
        <v>210982</v>
      </c>
      <c r="E7" s="43">
        <f ca="1">IFERROR($V7-SUM(B7:D7), "")</f>
        <v>214815</v>
      </c>
      <c r="F7" s="6">
        <f t="shared" ref="F7:H20" ca="1" si="1">IF(OR($A7="Operating costs and expenses:", $A7="Other expense (income):"), "", VLOOKUP($A7,INDIRECT("'"&amp;F$1&amp;"'!"&amp;"$A:$C"),2,0))</f>
        <v>222738</v>
      </c>
      <c r="G7" s="6">
        <f t="shared" ca="1" si="1"/>
        <v>241060</v>
      </c>
      <c r="H7" s="6">
        <f t="shared" ca="1" si="1"/>
        <v>227211</v>
      </c>
      <c r="I7" s="43">
        <f t="shared" ref="I7:I14" ca="1" si="2">IFERROR($U7-SUM(F7:H7), "")</f>
        <v>216666</v>
      </c>
      <c r="J7" s="6">
        <f t="shared" ref="J7:L20" ca="1" si="3">IF(OR($A7="Operating costs and expenses:", $A7="Other expense (income):"), "", VLOOKUP($A7,INDIRECT("'"&amp;J$1&amp;"'!"&amp;"$A:$C"),2,0))</f>
        <v>243485</v>
      </c>
      <c r="K7" s="6">
        <f t="shared" ca="1" si="3"/>
        <v>256226</v>
      </c>
      <c r="L7" s="6">
        <f t="shared" ca="1" si="3"/>
        <v>260855</v>
      </c>
      <c r="M7" s="43">
        <f t="shared" ref="M7:M14" ca="1" si="4">IFERROR($T7-SUM(J7:L7), "")</f>
        <v>256043</v>
      </c>
      <c r="N7" s="6">
        <f t="shared" ref="N7:P20" ca="1" si="5">IF(OR($A7="Operating costs and expenses:", $A7="Other expense (income):"), "", VLOOKUP($A7,INDIRECT("'"&amp;N$1&amp;"'!"&amp;"$A:$C"),2,0))</f>
        <v>265421</v>
      </c>
      <c r="O7" s="6">
        <f t="shared" ca="1" si="5"/>
        <v>291485</v>
      </c>
      <c r="P7" s="6">
        <f t="shared" ca="1" si="5"/>
        <v>287969</v>
      </c>
      <c r="Q7" s="43">
        <f t="shared" ref="Q7:Q14" ca="1" si="6">IFERROR($S7-SUM(N7:P7), "")</f>
        <v>297161</v>
      </c>
      <c r="R7" s="6"/>
      <c r="S7" s="57">
        <f t="shared" ref="S7:S20" ca="1" si="7">IF(OR($A7="Operating costs and expenses:", $A7="Other expense (income):"), "", VLOOKUP($A7,INDIRECT("'"&amp;S$1&amp;"'!"&amp;"$A:$C"),2,0))</f>
        <v>1142036</v>
      </c>
      <c r="T7" s="57">
        <f t="shared" ref="T7:T20" ca="1" si="8">IF(OR($A7="Operating costs and expenses:", $A7="Other expense (income):"), "", VLOOKUP($A7,INDIRECT("'"&amp;T$1&amp;"'!"&amp;"$A:$C"),3,0))</f>
        <v>1016609</v>
      </c>
      <c r="U7" s="57">
        <f t="shared" ref="U7:U20" ca="1" si="9">IF(OR($A7="Operating costs and expenses:", $A7="Other expense (income):"), "", VLOOKUP($A7,INDIRECT("'"&amp;U$1&amp;"'!"&amp;"$A:$d"),4,0))</f>
        <v>907675</v>
      </c>
      <c r="V7" s="57">
        <f t="shared" ref="V7:V20" ca="1" si="10">IF(OR($A7="Operating costs and expenses:", $A7="Other expense (income):"), "", VLOOKUP($A7,INDIRECT("'"&amp;V$1&amp;"'!"&amp;"$A:$e"),5,0))</f>
        <v>850389</v>
      </c>
    </row>
    <row r="8" spans="1:22" x14ac:dyDescent="0.35">
      <c r="A8" t="s">
        <v>6</v>
      </c>
      <c r="B8" s="6">
        <f t="shared" ca="1" si="0"/>
        <v>137502</v>
      </c>
      <c r="C8" s="6">
        <f t="shared" ca="1" si="0"/>
        <v>148992</v>
      </c>
      <c r="D8" s="6">
        <f t="shared" ca="1" si="0"/>
        <v>150604</v>
      </c>
      <c r="E8" s="43">
        <f ca="1">IFERROR($V8-SUM(B8:D8), "")</f>
        <v>146014</v>
      </c>
      <c r="F8" s="6">
        <f t="shared" ca="1" si="1"/>
        <v>147550</v>
      </c>
      <c r="G8" s="6">
        <f t="shared" ca="1" si="1"/>
        <v>157610</v>
      </c>
      <c r="H8" s="6">
        <f t="shared" ca="1" si="1"/>
        <v>156791</v>
      </c>
      <c r="I8" s="43">
        <f t="shared" ca="1" si="2"/>
        <v>145890</v>
      </c>
      <c r="J8" s="6">
        <f t="shared" ca="1" si="3"/>
        <v>164148</v>
      </c>
      <c r="K8" s="6">
        <f t="shared" ca="1" si="3"/>
        <v>166852</v>
      </c>
      <c r="L8" s="6">
        <f t="shared" ca="1" si="3"/>
        <v>169700</v>
      </c>
      <c r="M8" s="43">
        <f t="shared" ca="1" si="4"/>
        <v>160270</v>
      </c>
      <c r="N8" s="6">
        <f t="shared" ca="1" si="5"/>
        <v>169902</v>
      </c>
      <c r="O8" s="6">
        <f t="shared" ca="1" si="5"/>
        <v>186379</v>
      </c>
      <c r="P8" s="6">
        <f t="shared" ca="1" si="5"/>
        <v>188990</v>
      </c>
      <c r="Q8" s="43">
        <f t="shared" ca="1" si="6"/>
        <v>186782</v>
      </c>
      <c r="R8" s="6"/>
      <c r="S8" s="57">
        <f t="shared" ca="1" si="7"/>
        <v>732053</v>
      </c>
      <c r="T8" s="57">
        <f t="shared" ca="1" si="8"/>
        <v>660970</v>
      </c>
      <c r="U8" s="57">
        <f t="shared" ca="1" si="9"/>
        <v>607841</v>
      </c>
      <c r="V8" s="57">
        <f t="shared" ca="1" si="10"/>
        <v>583112</v>
      </c>
    </row>
    <row r="9" spans="1:22" x14ac:dyDescent="0.35">
      <c r="A9" t="s">
        <v>7</v>
      </c>
      <c r="B9" s="6">
        <f t="shared" ca="1" si="0"/>
        <v>71241</v>
      </c>
      <c r="C9" s="6">
        <f t="shared" ca="1" si="0"/>
        <v>66857</v>
      </c>
      <c r="D9" s="6">
        <f t="shared" ca="1" si="0"/>
        <v>60378</v>
      </c>
      <c r="E9" s="43">
        <f ca="1">IFERROR($V9-SUM(B9:D9), "")</f>
        <v>68801</v>
      </c>
      <c r="F9" s="6">
        <f t="shared" ca="1" si="1"/>
        <v>75188</v>
      </c>
      <c r="G9" s="6">
        <f t="shared" ca="1" si="1"/>
        <v>83450</v>
      </c>
      <c r="H9" s="6">
        <f t="shared" ca="1" si="1"/>
        <v>70420</v>
      </c>
      <c r="I9" s="43">
        <f t="shared" ca="1" si="2"/>
        <v>70776</v>
      </c>
      <c r="J9" s="6">
        <f t="shared" ca="1" si="3"/>
        <v>79337</v>
      </c>
      <c r="K9" s="6">
        <f t="shared" ca="1" si="3"/>
        <v>89374</v>
      </c>
      <c r="L9" s="6">
        <f t="shared" ca="1" si="3"/>
        <v>91155</v>
      </c>
      <c r="M9" s="43">
        <f t="shared" ca="1" si="4"/>
        <v>95773</v>
      </c>
      <c r="N9" s="6">
        <f t="shared" ca="1" si="5"/>
        <v>95519</v>
      </c>
      <c r="O9" s="6">
        <f t="shared" ca="1" si="5"/>
        <v>105106</v>
      </c>
      <c r="P9" s="6">
        <f t="shared" ca="1" si="5"/>
        <v>98979</v>
      </c>
      <c r="Q9" s="43">
        <f t="shared" ca="1" si="6"/>
        <v>110379</v>
      </c>
      <c r="R9" s="6"/>
      <c r="S9" s="57">
        <f t="shared" ca="1" si="7"/>
        <v>409983</v>
      </c>
      <c r="T9" s="57">
        <f t="shared" ca="1" si="8"/>
        <v>355639</v>
      </c>
      <c r="U9" s="57">
        <f t="shared" ca="1" si="9"/>
        <v>299834</v>
      </c>
      <c r="V9" s="57">
        <f t="shared" ca="1" si="10"/>
        <v>267277</v>
      </c>
    </row>
    <row r="10" spans="1:22" x14ac:dyDescent="0.35">
      <c r="A10" s="11" t="s">
        <v>8</v>
      </c>
      <c r="B10" s="6" t="str">
        <f t="shared" ca="1" si="0"/>
        <v/>
      </c>
      <c r="C10" s="6" t="str">
        <f t="shared" ca="1" si="0"/>
        <v/>
      </c>
      <c r="D10" s="6" t="str">
        <f t="shared" ca="1" si="0"/>
        <v/>
      </c>
      <c r="E10" s="43"/>
      <c r="F10" s="6" t="str">
        <f t="shared" ca="1" si="1"/>
        <v/>
      </c>
      <c r="G10" s="6" t="str">
        <f t="shared" ca="1" si="1"/>
        <v/>
      </c>
      <c r="H10" s="6" t="str">
        <f t="shared" ca="1" si="1"/>
        <v/>
      </c>
      <c r="I10" s="43" t="str">
        <f t="shared" ca="1" si="2"/>
        <v/>
      </c>
      <c r="J10" s="6" t="str">
        <f t="shared" ca="1" si="3"/>
        <v/>
      </c>
      <c r="K10" s="6" t="str">
        <f t="shared" ca="1" si="3"/>
        <v/>
      </c>
      <c r="L10" s="6" t="str">
        <f t="shared" ca="1" si="3"/>
        <v/>
      </c>
      <c r="M10" s="43" t="str">
        <f t="shared" ca="1" si="4"/>
        <v/>
      </c>
      <c r="N10" s="6" t="str">
        <f t="shared" ca="1" si="5"/>
        <v/>
      </c>
      <c r="O10" s="6" t="str">
        <f t="shared" ca="1" si="5"/>
        <v/>
      </c>
      <c r="P10" s="6" t="str">
        <f t="shared" ca="1" si="5"/>
        <v/>
      </c>
      <c r="Q10" s="43" t="str">
        <f t="shared" ca="1" si="6"/>
        <v/>
      </c>
      <c r="R10" s="6"/>
      <c r="S10" s="57" t="str">
        <f t="shared" ca="1" si="7"/>
        <v/>
      </c>
      <c r="T10" s="57" t="str">
        <f t="shared" ca="1" si="8"/>
        <v/>
      </c>
      <c r="U10" s="57" t="str">
        <f t="shared" ca="1" si="9"/>
        <v/>
      </c>
      <c r="V10" s="57" t="str">
        <f t="shared" ca="1" si="10"/>
        <v/>
      </c>
    </row>
    <row r="11" spans="1:22" x14ac:dyDescent="0.35">
      <c r="A11" t="s">
        <v>14</v>
      </c>
      <c r="B11" s="6">
        <f t="shared" ca="1" si="0"/>
        <v>38369</v>
      </c>
      <c r="C11" s="6">
        <f t="shared" ca="1" si="0"/>
        <v>32208</v>
      </c>
      <c r="D11" s="6">
        <f t="shared" ca="1" si="0"/>
        <v>36685</v>
      </c>
      <c r="E11" s="43">
        <f ca="1">IFERROR($V11-SUM(B11:D11), "")</f>
        <v>38457</v>
      </c>
      <c r="F11" s="6">
        <f t="shared" ca="1" si="1"/>
        <v>39078</v>
      </c>
      <c r="G11" s="6">
        <f t="shared" ca="1" si="1"/>
        <v>46569</v>
      </c>
      <c r="H11" s="6">
        <f t="shared" ca="1" si="1"/>
        <v>46849</v>
      </c>
      <c r="I11" s="43">
        <f t="shared" ca="1" si="2"/>
        <v>31242</v>
      </c>
      <c r="J11" s="6">
        <f t="shared" ca="1" si="3"/>
        <v>64171</v>
      </c>
      <c r="K11" s="6">
        <f t="shared" ca="1" si="3"/>
        <v>54799</v>
      </c>
      <c r="L11" s="6">
        <f t="shared" ca="1" si="3"/>
        <v>49818</v>
      </c>
      <c r="M11" s="43">
        <f t="shared" ca="1" si="4"/>
        <v>51541</v>
      </c>
      <c r="N11" s="6">
        <f t="shared" ca="1" si="5"/>
        <v>48474</v>
      </c>
      <c r="O11" s="6">
        <f t="shared" ca="1" si="5"/>
        <v>51980</v>
      </c>
      <c r="P11" s="6">
        <f t="shared" ca="1" si="5"/>
        <v>52375</v>
      </c>
      <c r="Q11" s="43">
        <f t="shared" ca="1" si="6"/>
        <v>56416</v>
      </c>
      <c r="R11" s="6"/>
      <c r="S11" s="57">
        <f t="shared" ca="1" si="7"/>
        <v>209245</v>
      </c>
      <c r="T11" s="57">
        <f t="shared" ca="1" si="8"/>
        <v>220329</v>
      </c>
      <c r="U11" s="57">
        <f t="shared" ca="1" si="9"/>
        <v>163738</v>
      </c>
      <c r="V11" s="57">
        <f t="shared" ca="1" si="10"/>
        <v>145719</v>
      </c>
    </row>
    <row r="12" spans="1:22" x14ac:dyDescent="0.35">
      <c r="A12" t="s">
        <v>15</v>
      </c>
      <c r="B12" s="6">
        <f t="shared" ca="1" si="0"/>
        <v>32872</v>
      </c>
      <c r="C12" s="6">
        <f t="shared" ca="1" si="0"/>
        <v>34649</v>
      </c>
      <c r="D12" s="6">
        <f t="shared" ca="1" si="0"/>
        <v>23693</v>
      </c>
      <c r="E12" s="43">
        <f ca="1">IFERROR($V12-SUM(B12:D12), "")</f>
        <v>30344</v>
      </c>
      <c r="F12" s="6">
        <f t="shared" ca="1" si="1"/>
        <v>36110</v>
      </c>
      <c r="G12" s="6">
        <f t="shared" ca="1" si="1"/>
        <v>36881</v>
      </c>
      <c r="H12" s="6">
        <f t="shared" ca="1" si="1"/>
        <v>23571</v>
      </c>
      <c r="I12" s="43">
        <f t="shared" ca="1" si="2"/>
        <v>39534</v>
      </c>
      <c r="J12" s="6">
        <f t="shared" ca="1" si="3"/>
        <v>15166</v>
      </c>
      <c r="K12" s="6">
        <f t="shared" ca="1" si="3"/>
        <v>34575</v>
      </c>
      <c r="L12" s="6">
        <f t="shared" ca="1" si="3"/>
        <v>41337</v>
      </c>
      <c r="M12" s="43">
        <f t="shared" ca="1" si="4"/>
        <v>44232</v>
      </c>
      <c r="N12" s="6">
        <f t="shared" ca="1" si="5"/>
        <v>47045</v>
      </c>
      <c r="O12" s="6">
        <f t="shared" ca="1" si="5"/>
        <v>53126</v>
      </c>
      <c r="P12" s="6">
        <f t="shared" ca="1" si="5"/>
        <v>46604</v>
      </c>
      <c r="Q12" s="43">
        <f t="shared" ca="1" si="6"/>
        <v>53963</v>
      </c>
      <c r="R12" s="6"/>
      <c r="S12" s="57">
        <f t="shared" ca="1" si="7"/>
        <v>200738</v>
      </c>
      <c r="T12" s="57">
        <f t="shared" ca="1" si="8"/>
        <v>135310</v>
      </c>
      <c r="U12" s="57">
        <f t="shared" ca="1" si="9"/>
        <v>136096</v>
      </c>
      <c r="V12" s="57">
        <f t="shared" ca="1" si="10"/>
        <v>121558</v>
      </c>
    </row>
    <row r="13" spans="1:22" x14ac:dyDescent="0.35">
      <c r="A13" s="13" t="s">
        <v>16</v>
      </c>
      <c r="B13" s="6" t="str">
        <f t="shared" ca="1" si="0"/>
        <v/>
      </c>
      <c r="C13" s="6" t="str">
        <f t="shared" ca="1" si="0"/>
        <v/>
      </c>
      <c r="D13" s="6" t="str">
        <f t="shared" ca="1" si="0"/>
        <v/>
      </c>
      <c r="E13" s="43"/>
      <c r="F13" s="6" t="str">
        <f t="shared" ca="1" si="1"/>
        <v/>
      </c>
      <c r="G13" s="6" t="str">
        <f t="shared" ca="1" si="1"/>
        <v/>
      </c>
      <c r="H13" s="6" t="str">
        <f t="shared" ca="1" si="1"/>
        <v/>
      </c>
      <c r="I13" s="43" t="str">
        <f t="shared" ca="1" si="2"/>
        <v/>
      </c>
      <c r="J13" s="6" t="str">
        <f t="shared" ca="1" si="3"/>
        <v/>
      </c>
      <c r="K13" s="6" t="str">
        <f t="shared" ca="1" si="3"/>
        <v/>
      </c>
      <c r="L13" s="6" t="str">
        <f t="shared" ca="1" si="3"/>
        <v/>
      </c>
      <c r="M13" s="43" t="str">
        <f t="shared" ca="1" si="4"/>
        <v/>
      </c>
      <c r="N13" s="6" t="str">
        <f t="shared" ca="1" si="5"/>
        <v/>
      </c>
      <c r="O13" s="6" t="str">
        <f t="shared" ca="1" si="5"/>
        <v/>
      </c>
      <c r="P13" s="6" t="str">
        <f t="shared" ca="1" si="5"/>
        <v/>
      </c>
      <c r="Q13" s="43" t="str">
        <f t="shared" ca="1" si="6"/>
        <v/>
      </c>
      <c r="R13" s="6"/>
      <c r="S13" s="57" t="str">
        <f t="shared" ca="1" si="7"/>
        <v/>
      </c>
      <c r="T13" s="57" t="str">
        <f t="shared" ca="1" si="8"/>
        <v/>
      </c>
      <c r="U13" s="57" t="str">
        <f t="shared" ca="1" si="9"/>
        <v/>
      </c>
      <c r="V13" s="57" t="str">
        <f t="shared" ca="1" si="10"/>
        <v/>
      </c>
    </row>
    <row r="14" spans="1:22" x14ac:dyDescent="0.35">
      <c r="A14" t="s">
        <v>23</v>
      </c>
      <c r="B14" s="6">
        <f t="shared" ca="1" si="0"/>
        <v>29302</v>
      </c>
      <c r="C14" s="6">
        <f t="shared" ca="1" si="0"/>
        <v>24620</v>
      </c>
      <c r="D14" s="6">
        <f t="shared" ca="1" si="0"/>
        <v>11152</v>
      </c>
      <c r="E14" s="43">
        <f ca="1">IFERROR($V14-SUM(B14:D14), "")</f>
        <v>16352</v>
      </c>
      <c r="F14" s="6">
        <f t="shared" ca="1" si="1"/>
        <v>26612</v>
      </c>
      <c r="G14" s="6">
        <f t="shared" ca="1" si="1"/>
        <v>16669</v>
      </c>
      <c r="H14" s="6">
        <f t="shared" ca="1" si="1"/>
        <v>10729</v>
      </c>
      <c r="I14" s="43">
        <f t="shared" ca="1" si="2"/>
        <v>-35261</v>
      </c>
      <c r="J14" s="6">
        <f t="shared" ca="1" si="3"/>
        <v>2640</v>
      </c>
      <c r="K14" s="6">
        <f t="shared" ca="1" si="3"/>
        <v>17370</v>
      </c>
      <c r="L14" s="6">
        <f t="shared" ca="1" si="3"/>
        <v>23973</v>
      </c>
      <c r="M14" s="43">
        <f t="shared" ca="1" si="4"/>
        <v>64314</v>
      </c>
      <c r="N14" s="6">
        <f t="shared" ca="1" si="5"/>
        <v>26732</v>
      </c>
      <c r="O14" s="6">
        <f t="shared" ca="1" si="5"/>
        <v>29847</v>
      </c>
      <c r="P14" s="6">
        <f t="shared" ca="1" si="5"/>
        <v>26192</v>
      </c>
      <c r="Q14" s="43">
        <f t="shared" ca="1" si="6"/>
        <v>36528</v>
      </c>
      <c r="R14" s="6"/>
      <c r="S14" s="57">
        <f t="shared" ca="1" si="7"/>
        <v>119299</v>
      </c>
      <c r="T14" s="57">
        <f t="shared" ca="1" si="8"/>
        <v>108297</v>
      </c>
      <c r="U14" s="57">
        <f t="shared" ca="1" si="9"/>
        <v>18749</v>
      </c>
      <c r="V14" s="57">
        <f t="shared" ca="1" si="10"/>
        <v>81426</v>
      </c>
    </row>
    <row r="15" spans="1:22" x14ac:dyDescent="0.35">
      <c r="A15" s="11" t="s">
        <v>26</v>
      </c>
      <c r="B15" s="6">
        <f t="shared" ca="1" si="0"/>
        <v>0</v>
      </c>
      <c r="C15" s="6">
        <f t="shared" ca="1" si="0"/>
        <v>0</v>
      </c>
      <c r="D15" s="6">
        <f t="shared" ca="1" si="0"/>
        <v>0</v>
      </c>
      <c r="E15" s="43">
        <f t="shared" ref="E15:E17" ca="1" si="11">IFERROR($V15-SUM(B15:D15), "")</f>
        <v>0</v>
      </c>
      <c r="F15" s="6">
        <f t="shared" ca="1" si="1"/>
        <v>0</v>
      </c>
      <c r="G15" s="6">
        <f t="shared" ca="1" si="1"/>
        <v>0</v>
      </c>
      <c r="H15" s="6">
        <f t="shared" ca="1" si="1"/>
        <v>0</v>
      </c>
      <c r="I15" s="43">
        <f t="shared" ref="I15:I17" ca="1" si="12">IFERROR($U15-SUM(F15:H15), "")</f>
        <v>0</v>
      </c>
      <c r="J15" s="6">
        <f t="shared" ca="1" si="3"/>
        <v>0</v>
      </c>
      <c r="K15" s="6">
        <f t="shared" ca="1" si="3"/>
        <v>0</v>
      </c>
      <c r="L15" s="6">
        <f t="shared" ca="1" si="3"/>
        <v>0</v>
      </c>
      <c r="M15" s="43">
        <f t="shared" ref="M15:M17" ca="1" si="13">IFERROR($T15-SUM(J15:L15), "")</f>
        <v>0</v>
      </c>
      <c r="N15" s="6">
        <f t="shared" ca="1" si="5"/>
        <v>0</v>
      </c>
      <c r="O15" s="6">
        <f t="shared" ca="1" si="5"/>
        <v>0</v>
      </c>
      <c r="P15" s="6">
        <f t="shared" ca="1" si="5"/>
        <v>0</v>
      </c>
      <c r="Q15" s="43">
        <f t="shared" ref="Q15:Q17" ca="1" si="14">IFERROR($S15-SUM(N15:P15), "")</f>
        <v>0</v>
      </c>
      <c r="S15" s="58">
        <f t="shared" ca="1" si="7"/>
        <v>0</v>
      </c>
      <c r="T15" s="58">
        <f t="shared" ca="1" si="8"/>
        <v>0</v>
      </c>
      <c r="U15" s="58">
        <f t="shared" ca="1" si="9"/>
        <v>0</v>
      </c>
      <c r="V15" s="58">
        <f t="shared" ca="1" si="10"/>
        <v>0</v>
      </c>
    </row>
    <row r="16" spans="1:22" x14ac:dyDescent="0.35">
      <c r="A16" t="s">
        <v>27</v>
      </c>
      <c r="B16" s="35">
        <f t="shared" ca="1" si="0"/>
        <v>0.24</v>
      </c>
      <c r="C16" s="35">
        <f t="shared" ca="1" si="0"/>
        <v>0.19</v>
      </c>
      <c r="D16" s="35">
        <f t="shared" ca="1" si="0"/>
        <v>0.08</v>
      </c>
      <c r="E16" s="44">
        <f t="shared" ca="1" si="11"/>
        <v>0.12</v>
      </c>
      <c r="F16" s="35">
        <f t="shared" ca="1" si="1"/>
        <v>0.21</v>
      </c>
      <c r="G16" s="35">
        <f t="shared" ca="1" si="1"/>
        <v>0.11</v>
      </c>
      <c r="H16" s="35">
        <f t="shared" ca="1" si="1"/>
        <v>0.08</v>
      </c>
      <c r="I16" s="44">
        <f t="shared" ca="1" si="12"/>
        <v>-0.36000000000000004</v>
      </c>
      <c r="J16" s="35">
        <f t="shared" ca="1" si="3"/>
        <v>0.02</v>
      </c>
      <c r="K16" s="35">
        <f t="shared" ca="1" si="3"/>
        <v>0.13</v>
      </c>
      <c r="L16" s="35">
        <f t="shared" ca="1" si="3"/>
        <v>0.18</v>
      </c>
      <c r="M16" s="44">
        <f t="shared" ca="1" si="13"/>
        <v>0.51</v>
      </c>
      <c r="N16" s="35">
        <f t="shared" ca="1" si="5"/>
        <v>0.2</v>
      </c>
      <c r="O16" s="35">
        <f t="shared" ca="1" si="5"/>
        <v>0.23</v>
      </c>
      <c r="P16" s="35">
        <f t="shared" ca="1" si="5"/>
        <v>0.2</v>
      </c>
      <c r="Q16" s="44">
        <f t="shared" ca="1" si="14"/>
        <v>0.27999999999999992</v>
      </c>
      <c r="S16" s="58">
        <f t="shared" ca="1" si="7"/>
        <v>0.91</v>
      </c>
      <c r="T16" s="58">
        <f t="shared" ca="1" si="8"/>
        <v>0.84</v>
      </c>
      <c r="U16" s="58">
        <f t="shared" ca="1" si="9"/>
        <v>0.04</v>
      </c>
      <c r="V16" s="58">
        <f t="shared" ca="1" si="10"/>
        <v>0.63</v>
      </c>
    </row>
    <row r="17" spans="1:22" x14ac:dyDescent="0.35">
      <c r="A17" t="s">
        <v>28</v>
      </c>
      <c r="B17" s="35">
        <f t="shared" ca="1" si="0"/>
        <v>0.23</v>
      </c>
      <c r="C17" s="35">
        <f t="shared" ca="1" si="0"/>
        <v>0.18</v>
      </c>
      <c r="D17" s="35">
        <f t="shared" ca="1" si="0"/>
        <v>0.08</v>
      </c>
      <c r="E17" s="44">
        <f t="shared" ca="1" si="11"/>
        <v>0.11999999999999994</v>
      </c>
      <c r="F17" s="35">
        <f t="shared" ca="1" si="1"/>
        <v>0.21</v>
      </c>
      <c r="G17" s="35">
        <f t="shared" ca="1" si="1"/>
        <v>0.1</v>
      </c>
      <c r="H17" s="35">
        <f t="shared" ca="1" si="1"/>
        <v>7.0000000000000007E-2</v>
      </c>
      <c r="I17" s="44">
        <f t="shared" ca="1" si="12"/>
        <v>-0.34</v>
      </c>
      <c r="J17" s="35">
        <f t="shared" ca="1" si="3"/>
        <v>0.02</v>
      </c>
      <c r="K17" s="35">
        <f t="shared" ca="1" si="3"/>
        <v>0.13</v>
      </c>
      <c r="L17" s="35">
        <f t="shared" ca="1" si="3"/>
        <v>0.18</v>
      </c>
      <c r="M17" s="44">
        <f t="shared" ca="1" si="13"/>
        <v>0.18000000000000005</v>
      </c>
      <c r="N17" s="35">
        <f t="shared" ca="1" si="5"/>
        <v>0.19</v>
      </c>
      <c r="O17" s="35">
        <f t="shared" ca="1" si="5"/>
        <v>0.21</v>
      </c>
      <c r="P17" s="35">
        <f t="shared" ca="1" si="5"/>
        <v>0.19</v>
      </c>
      <c r="Q17" s="44">
        <f t="shared" ca="1" si="14"/>
        <v>0.26999999999999991</v>
      </c>
      <c r="S17" s="58">
        <f t="shared" ca="1" si="7"/>
        <v>0.86</v>
      </c>
      <c r="T17" s="58">
        <f t="shared" ca="1" si="8"/>
        <v>0.51</v>
      </c>
      <c r="U17" s="58">
        <f t="shared" ca="1" si="9"/>
        <v>0.04</v>
      </c>
      <c r="V17" s="58">
        <f t="shared" ca="1" si="10"/>
        <v>0.61</v>
      </c>
    </row>
    <row r="18" spans="1:22" x14ac:dyDescent="0.35">
      <c r="A18" s="11" t="s">
        <v>29</v>
      </c>
      <c r="B18" s="6" t="str">
        <f ca="1">IF(OR($A18="Operating costs and expenses:", $A18="Other expense (income):", $A18="Weighted-average shares outstanding:"), "", VLOOKUP($A18,INDIRECT("'"&amp;B$1&amp;"'!"&amp;"$A:$C"),2,0))</f>
        <v/>
      </c>
      <c r="C18" s="6" t="str">
        <f t="shared" ref="C18:Q18" ca="1" si="15">IF(OR($A18="Operating costs and expenses:", $A18="Other expense (income):", $A18="Weighted-average shares outstanding:"), "", VLOOKUP($A18,INDIRECT("'"&amp;C$1&amp;"'!"&amp;"$A:$C"),2,0))</f>
        <v/>
      </c>
      <c r="D18" s="6" t="str">
        <f t="shared" ca="1" si="15"/>
        <v/>
      </c>
      <c r="E18" s="43" t="str">
        <f t="shared" ca="1" si="15"/>
        <v/>
      </c>
      <c r="F18" s="6" t="str">
        <f t="shared" ca="1" si="15"/>
        <v/>
      </c>
      <c r="G18" s="6" t="str">
        <f t="shared" ca="1" si="15"/>
        <v/>
      </c>
      <c r="H18" s="6" t="str">
        <f t="shared" ca="1" si="15"/>
        <v/>
      </c>
      <c r="I18" s="43" t="str">
        <f t="shared" ca="1" si="15"/>
        <v/>
      </c>
      <c r="J18" s="6" t="str">
        <f t="shared" ca="1" si="15"/>
        <v/>
      </c>
      <c r="K18" s="6" t="str">
        <f t="shared" ca="1" si="15"/>
        <v/>
      </c>
      <c r="L18" s="6" t="str">
        <f t="shared" ca="1" si="15"/>
        <v/>
      </c>
      <c r="M18" s="43" t="str">
        <f t="shared" ca="1" si="15"/>
        <v/>
      </c>
      <c r="N18" s="6" t="str">
        <f t="shared" ca="1" si="15"/>
        <v/>
      </c>
      <c r="O18" s="6" t="str">
        <f t="shared" ca="1" si="15"/>
        <v/>
      </c>
      <c r="P18" s="6" t="str">
        <f t="shared" ca="1" si="15"/>
        <v/>
      </c>
      <c r="Q18" s="43" t="str">
        <f t="shared" ca="1" si="15"/>
        <v/>
      </c>
      <c r="S18" s="58">
        <f t="shared" ca="1" si="7"/>
        <v>0</v>
      </c>
      <c r="T18" s="58">
        <f t="shared" ca="1" si="8"/>
        <v>0</v>
      </c>
      <c r="U18" s="58">
        <f t="shared" ca="1" si="9"/>
        <v>0</v>
      </c>
      <c r="V18" s="58">
        <f t="shared" ca="1" si="10"/>
        <v>0</v>
      </c>
    </row>
    <row r="19" spans="1:22" x14ac:dyDescent="0.35">
      <c r="A19" t="s">
        <v>30</v>
      </c>
      <c r="B19" s="6">
        <f t="shared" ref="B19:B20" ca="1" si="16">IF(OR($A19="Operating costs and expenses:", $A19="Other expense (income):", $A19="Weighted-average shares outstanding:"), "", VLOOKUP($A19,INDIRECT("'"&amp;B$1&amp;"'!"&amp;"$A:$C"),2,0))</f>
        <v>99895075</v>
      </c>
      <c r="C19" s="6">
        <f t="shared" ca="1" si="0"/>
        <v>99939642</v>
      </c>
      <c r="D19" s="6">
        <f t="shared" ca="1" si="0"/>
        <v>99958244</v>
      </c>
      <c r="E19" s="43">
        <f ca="1">$V19</f>
        <v>99957049</v>
      </c>
      <c r="F19" s="6">
        <f t="shared" ca="1" si="1"/>
        <v>100085141</v>
      </c>
      <c r="G19" s="6">
        <f t="shared" ca="1" si="1"/>
        <v>105072322</v>
      </c>
      <c r="H19" s="6">
        <f t="shared" ca="1" si="1"/>
        <v>115196195</v>
      </c>
      <c r="I19" s="43">
        <f ca="1">$U19</f>
        <v>110540264</v>
      </c>
      <c r="J19" s="6">
        <f t="shared" ca="1" si="3"/>
        <v>123123656</v>
      </c>
      <c r="K19" s="6">
        <f t="shared" ca="1" si="3"/>
        <v>123638723</v>
      </c>
      <c r="L19" s="6">
        <f t="shared" ca="1" si="3"/>
        <v>124905538</v>
      </c>
      <c r="M19" s="43">
        <f ca="1">$T19</f>
        <v>124927535</v>
      </c>
      <c r="N19" s="6">
        <f t="shared" ca="1" si="5"/>
        <v>130839313</v>
      </c>
      <c r="O19" s="6">
        <f t="shared" ca="1" si="5"/>
        <v>131354059</v>
      </c>
      <c r="P19" s="6">
        <f t="shared" ca="1" si="5"/>
        <v>129846551</v>
      </c>
      <c r="Q19" s="43">
        <f ca="1">$S19</f>
        <v>131571733</v>
      </c>
      <c r="S19" s="57">
        <f t="shared" ca="1" si="7"/>
        <v>131571733</v>
      </c>
      <c r="T19" s="57">
        <f t="shared" ca="1" si="8"/>
        <v>124927535</v>
      </c>
      <c r="U19" s="57">
        <f t="shared" ca="1" si="9"/>
        <v>110540264</v>
      </c>
      <c r="V19" s="57">
        <f t="shared" ca="1" si="10"/>
        <v>99957049</v>
      </c>
    </row>
    <row r="20" spans="1:22" ht="15" thickBot="1" x14ac:dyDescent="0.4">
      <c r="A20" t="s">
        <v>31</v>
      </c>
      <c r="B20" s="6">
        <f t="shared" ca="1" si="16"/>
        <v>105041015</v>
      </c>
      <c r="C20" s="6">
        <f t="shared" ca="1" si="0"/>
        <v>104773094</v>
      </c>
      <c r="D20" s="6">
        <f t="shared" ca="1" si="0"/>
        <v>102963080</v>
      </c>
      <c r="E20" s="45">
        <f ca="1">$V20</f>
        <v>103098394</v>
      </c>
      <c r="F20" s="6">
        <f t="shared" ca="1" si="1"/>
        <v>100777609</v>
      </c>
      <c r="G20" s="6">
        <f t="shared" ca="1" si="1"/>
        <v>109509195</v>
      </c>
      <c r="H20" s="6">
        <f t="shared" ca="1" si="1"/>
        <v>121122895</v>
      </c>
      <c r="I20" s="45">
        <f ca="1">$U20</f>
        <v>111005689</v>
      </c>
      <c r="J20" s="6">
        <f t="shared" ca="1" si="3"/>
        <v>126075126</v>
      </c>
      <c r="K20" s="6">
        <f t="shared" ca="1" si="3"/>
        <v>124576409</v>
      </c>
      <c r="L20" s="6">
        <f t="shared" ca="1" si="3"/>
        <v>127586881</v>
      </c>
      <c r="M20" s="45">
        <f ca="1">$T20</f>
        <v>127723488</v>
      </c>
      <c r="N20" s="6">
        <f t="shared" ca="1" si="5"/>
        <v>137186889</v>
      </c>
      <c r="O20" s="6">
        <f t="shared" ca="1" si="5"/>
        <v>138925489</v>
      </c>
      <c r="P20" s="6">
        <f t="shared" ca="1" si="5"/>
        <v>138058866</v>
      </c>
      <c r="Q20" s="45">
        <f ca="1">$S20</f>
        <v>138198176</v>
      </c>
      <c r="S20" s="57">
        <f t="shared" ca="1" si="7"/>
        <v>138198176</v>
      </c>
      <c r="T20" s="57">
        <f t="shared" ca="1" si="8"/>
        <v>127723488</v>
      </c>
      <c r="U20" s="57">
        <f t="shared" ca="1" si="9"/>
        <v>111005689</v>
      </c>
      <c r="V20" s="57">
        <f t="shared" ca="1" si="10"/>
        <v>103098394</v>
      </c>
    </row>
    <row r="21" spans="1:22" x14ac:dyDescent="0.35">
      <c r="B21" s="6"/>
      <c r="C21" s="6"/>
      <c r="F21" s="6"/>
      <c r="G21" s="6"/>
      <c r="H21" s="6"/>
      <c r="I21" s="6"/>
      <c r="J21" s="6"/>
      <c r="K21" s="6"/>
      <c r="L21" s="8"/>
      <c r="M21" s="8"/>
    </row>
    <row r="22" spans="1:22" x14ac:dyDescent="0.35">
      <c r="B22" s="6"/>
      <c r="C22" s="6"/>
      <c r="D22" s="6"/>
      <c r="E22" s="6"/>
      <c r="F22" s="6"/>
      <c r="G22" s="6"/>
      <c r="H22" s="6"/>
      <c r="I22" s="6"/>
      <c r="L22" s="8"/>
      <c r="M22" s="8"/>
      <c r="N22" s="6"/>
    </row>
    <row r="23" spans="1:22" x14ac:dyDescent="0.35">
      <c r="B23" s="6"/>
      <c r="C23" s="6"/>
      <c r="D23" s="6"/>
      <c r="E23" s="6"/>
      <c r="F23" s="6"/>
      <c r="G23" s="6"/>
      <c r="H23" s="6"/>
      <c r="I23" s="6"/>
      <c r="J23" s="6"/>
      <c r="K23" s="6"/>
      <c r="L23" s="7"/>
      <c r="M23" s="7"/>
      <c r="N23" s="6"/>
    </row>
    <row r="24" spans="1:22" x14ac:dyDescent="0.35">
      <c r="B24" s="6"/>
      <c r="C24" s="6"/>
      <c r="D24" s="6"/>
      <c r="E24" s="6"/>
      <c r="J24" s="6"/>
      <c r="K24" s="6"/>
      <c r="L24" s="7"/>
      <c r="M24" s="7"/>
      <c r="N24" s="6"/>
    </row>
    <row r="25" spans="1:22" x14ac:dyDescent="0.35">
      <c r="B25" s="6"/>
      <c r="C25" s="6"/>
      <c r="D25" s="6"/>
      <c r="E25" s="6"/>
      <c r="F25" s="6"/>
      <c r="G25" s="6"/>
      <c r="H25" s="6"/>
      <c r="I25" s="6"/>
      <c r="K25" s="6"/>
      <c r="L25" s="2"/>
      <c r="M25" s="2"/>
      <c r="N25" s="6"/>
    </row>
    <row r="26" spans="1:22" x14ac:dyDescent="0.35">
      <c r="B26" s="6"/>
      <c r="C26" s="6"/>
      <c r="D26" s="6"/>
      <c r="E26" s="6"/>
      <c r="F26" s="6"/>
      <c r="G26" s="6"/>
      <c r="H26" s="6"/>
      <c r="I26" s="6"/>
      <c r="K26" s="6"/>
      <c r="L26" s="2"/>
      <c r="M26" s="2"/>
      <c r="N26" s="6"/>
    </row>
    <row r="27" spans="1:22" x14ac:dyDescent="0.35">
      <c r="B27" s="6"/>
      <c r="J27" s="6"/>
      <c r="K27" s="6"/>
      <c r="L27" s="7"/>
      <c r="M27" s="7"/>
      <c r="N27" s="6"/>
    </row>
    <row r="28" spans="1:22" x14ac:dyDescent="0.35">
      <c r="K28" s="6"/>
      <c r="L28" s="8"/>
      <c r="M28" s="8"/>
    </row>
    <row r="29" spans="1:22" x14ac:dyDescent="0.35">
      <c r="B29" s="6"/>
      <c r="C29" s="6"/>
      <c r="D29" s="6"/>
      <c r="E29" s="6"/>
      <c r="F29" s="6"/>
      <c r="G29" s="6"/>
      <c r="H29" s="6"/>
      <c r="I29" s="6"/>
      <c r="J29" s="6"/>
      <c r="K29" s="6"/>
      <c r="L29" s="7"/>
      <c r="M29" s="7"/>
      <c r="N29" s="6"/>
    </row>
    <row r="30" spans="1:22" x14ac:dyDescent="0.35">
      <c r="B30" s="6"/>
      <c r="C30" s="6"/>
      <c r="D30" s="6"/>
      <c r="E30" s="6"/>
      <c r="F30" s="6"/>
      <c r="G30" s="6"/>
      <c r="H30" s="6"/>
      <c r="I30" s="6"/>
      <c r="J30" s="6"/>
      <c r="K30" s="6"/>
      <c r="L30" s="7"/>
      <c r="M30" s="7"/>
      <c r="N30" s="6"/>
    </row>
    <row r="31" spans="1:22" x14ac:dyDescent="0.35">
      <c r="B31" s="6"/>
      <c r="D31" s="6"/>
      <c r="E31" s="6"/>
      <c r="F31" s="6"/>
      <c r="G31" s="6"/>
      <c r="H31" s="6"/>
      <c r="I31" s="6"/>
      <c r="K31" s="6"/>
      <c r="L31" s="7"/>
      <c r="M31" s="7"/>
      <c r="N31" s="6"/>
    </row>
    <row r="32" spans="1:22" x14ac:dyDescent="0.35">
      <c r="B32" s="6"/>
      <c r="C32" s="6"/>
      <c r="D32" s="6"/>
      <c r="E32" s="6"/>
      <c r="F32" s="6"/>
      <c r="G32" s="6"/>
      <c r="H32" s="6"/>
      <c r="I32" s="6"/>
      <c r="J32" s="6"/>
      <c r="K32" s="6"/>
      <c r="L32" s="7"/>
      <c r="M32" s="7"/>
      <c r="N32" s="6"/>
    </row>
    <row r="33" spans="1:14" x14ac:dyDescent="0.35">
      <c r="B33" s="6"/>
      <c r="C33" s="6"/>
      <c r="D33" s="6"/>
      <c r="E33" s="6"/>
      <c r="F33" s="6"/>
      <c r="G33" s="6"/>
      <c r="H33" s="6"/>
      <c r="I33" s="6"/>
      <c r="K33" s="6"/>
      <c r="L33" s="7"/>
      <c r="M33" s="7"/>
      <c r="N33" s="6"/>
    </row>
    <row r="34" spans="1:14" x14ac:dyDescent="0.35">
      <c r="B34" s="4"/>
      <c r="C34" s="4"/>
      <c r="D34" s="4"/>
      <c r="E34" s="4"/>
      <c r="F34" s="4"/>
      <c r="G34" s="4"/>
      <c r="H34" s="4"/>
      <c r="I34" s="4"/>
      <c r="J34" s="4"/>
      <c r="K34" s="6"/>
      <c r="L34" s="5"/>
      <c r="M34" s="5"/>
      <c r="N34" s="6"/>
    </row>
    <row r="35" spans="1:14" x14ac:dyDescent="0.35">
      <c r="A35" s="11"/>
      <c r="K35" s="6"/>
      <c r="L35" s="2"/>
      <c r="M35" s="2"/>
      <c r="N35" s="6"/>
    </row>
    <row r="36" spans="1:14" x14ac:dyDescent="0.35">
      <c r="B36" s="9"/>
      <c r="C36" s="9"/>
      <c r="D36" s="9"/>
      <c r="E36" s="9"/>
      <c r="F36" s="9"/>
      <c r="G36" s="9"/>
      <c r="H36" s="9"/>
      <c r="I36" s="9"/>
      <c r="J36" s="9"/>
      <c r="K36" s="6"/>
      <c r="L36" s="10"/>
      <c r="M36" s="10"/>
      <c r="N36" s="6"/>
    </row>
    <row r="37" spans="1:14" x14ac:dyDescent="0.35">
      <c r="B37" s="9"/>
      <c r="C37" s="9"/>
      <c r="D37" s="9"/>
      <c r="E37" s="9"/>
      <c r="F37" s="9"/>
      <c r="G37" s="9"/>
      <c r="H37" s="9"/>
      <c r="I37" s="9"/>
      <c r="J37" s="9"/>
      <c r="K37" s="4"/>
      <c r="L37" s="10"/>
      <c r="M37" s="10"/>
      <c r="N37" s="4"/>
    </row>
    <row r="38" spans="1:14" x14ac:dyDescent="0.35">
      <c r="A38" s="11"/>
      <c r="L38" s="2"/>
      <c r="M38" s="2"/>
      <c r="N38" s="9"/>
    </row>
    <row r="39" spans="1:14" x14ac:dyDescent="0.35">
      <c r="B39" s="6"/>
      <c r="C39" s="6"/>
      <c r="D39" s="6"/>
      <c r="E39" s="6"/>
      <c r="F39" s="6"/>
      <c r="G39" s="6"/>
      <c r="H39" s="6"/>
      <c r="I39" s="6"/>
      <c r="J39" s="6"/>
      <c r="K39" s="9"/>
      <c r="L39" s="7"/>
      <c r="M39" s="7"/>
      <c r="N39" s="9"/>
    </row>
    <row r="40" spans="1:14" x14ac:dyDescent="0.35">
      <c r="B40" s="6"/>
      <c r="C40" s="6"/>
      <c r="D40" s="6"/>
      <c r="E40" s="6"/>
      <c r="F40" s="6"/>
      <c r="G40" s="6"/>
      <c r="H40" s="6"/>
      <c r="I40" s="6"/>
      <c r="J40" s="6"/>
      <c r="K40" s="9"/>
      <c r="L40" s="7"/>
      <c r="M40" s="7"/>
      <c r="N40" s="9"/>
    </row>
    <row r="41" spans="1:14" x14ac:dyDescent="0.35">
      <c r="N41" s="6"/>
    </row>
    <row r="42" spans="1:14" x14ac:dyDescent="0.35">
      <c r="K42" s="6"/>
      <c r="L42" s="6"/>
      <c r="M42" s="6"/>
      <c r="N42" s="6"/>
    </row>
    <row r="43" spans="1:14" x14ac:dyDescent="0.35">
      <c r="K43" s="6"/>
      <c r="L43" s="6"/>
      <c r="M43" s="6"/>
      <c r="N43" s="6"/>
    </row>
  </sheetData>
  <pageMargins left="0.7" right="0.7" top="0.75" bottom="0.75" header="0.3" footer="0.3"/>
  <pageSetup orientation="portrait" r:id="rId1"/>
  <ignoredErrors>
    <ignoredError sqref="E8:E14" formula="1"/>
    <ignoredError sqref="B18:Q18" calculatedColumn="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DF827-826A-4B6F-A111-064219DE8F4E}">
  <dimension ref="A1:B30"/>
  <sheetViews>
    <sheetView workbookViewId="0">
      <selection activeCell="A6" sqref="A6"/>
    </sheetView>
  </sheetViews>
  <sheetFormatPr defaultRowHeight="14.5" x14ac:dyDescent="0.35"/>
  <cols>
    <col min="1" max="1" width="59" bestFit="1" customWidth="1"/>
    <col min="2" max="2" width="15.26953125" bestFit="1" customWidth="1"/>
    <col min="3" max="3" width="12.453125" bestFit="1" customWidth="1"/>
  </cols>
  <sheetData>
    <row r="1" spans="1:2" x14ac:dyDescent="0.35">
      <c r="A1" t="s">
        <v>0</v>
      </c>
      <c r="B1" t="s">
        <v>1</v>
      </c>
    </row>
    <row r="2" spans="1:2" x14ac:dyDescent="0.35">
      <c r="B2" t="s">
        <v>3</v>
      </c>
    </row>
    <row r="3" spans="1:2" x14ac:dyDescent="0.35">
      <c r="A3" t="s">
        <v>4</v>
      </c>
    </row>
    <row r="4" spans="1:2" x14ac:dyDescent="0.35">
      <c r="A4" t="s">
        <v>5</v>
      </c>
      <c r="B4" s="4">
        <v>208743</v>
      </c>
    </row>
    <row r="5" spans="1:2" x14ac:dyDescent="0.35">
      <c r="A5" t="s">
        <v>6</v>
      </c>
      <c r="B5" s="6">
        <v>137502</v>
      </c>
    </row>
    <row r="6" spans="1:2" x14ac:dyDescent="0.35">
      <c r="A6" t="s">
        <v>7</v>
      </c>
      <c r="B6" s="6">
        <v>71241</v>
      </c>
    </row>
    <row r="7" spans="1:2" x14ac:dyDescent="0.35">
      <c r="A7" t="s">
        <v>8</v>
      </c>
    </row>
    <row r="8" spans="1:2" x14ac:dyDescent="0.35">
      <c r="A8" t="s">
        <v>9</v>
      </c>
      <c r="B8" s="6">
        <v>8870</v>
      </c>
    </row>
    <row r="9" spans="1:2" x14ac:dyDescent="0.35">
      <c r="A9" t="s">
        <v>10</v>
      </c>
      <c r="B9" s="6">
        <v>7387</v>
      </c>
    </row>
    <row r="10" spans="1:2" x14ac:dyDescent="0.35">
      <c r="A10" t="s">
        <v>11</v>
      </c>
      <c r="B10" s="6">
        <v>14562</v>
      </c>
    </row>
    <row r="11" spans="1:2" x14ac:dyDescent="0.35">
      <c r="A11" t="s">
        <v>12</v>
      </c>
      <c r="B11" s="6">
        <v>5994</v>
      </c>
    </row>
    <row r="12" spans="1:2" x14ac:dyDescent="0.35">
      <c r="A12" t="s">
        <v>13</v>
      </c>
      <c r="B12" s="6">
        <v>1556</v>
      </c>
    </row>
    <row r="13" spans="1:2" x14ac:dyDescent="0.35">
      <c r="A13" t="s">
        <v>14</v>
      </c>
      <c r="B13" s="6">
        <v>38369</v>
      </c>
    </row>
    <row r="14" spans="1:2" x14ac:dyDescent="0.35">
      <c r="A14" t="s">
        <v>15</v>
      </c>
      <c r="B14" s="6">
        <v>32872</v>
      </c>
    </row>
    <row r="15" spans="1:2" x14ac:dyDescent="0.35">
      <c r="A15" t="s">
        <v>16</v>
      </c>
    </row>
    <row r="16" spans="1:2" x14ac:dyDescent="0.35">
      <c r="A16" t="s">
        <v>17</v>
      </c>
      <c r="B16" s="6">
        <v>9340</v>
      </c>
    </row>
    <row r="17" spans="1:2" x14ac:dyDescent="0.35">
      <c r="A17" t="s">
        <v>18</v>
      </c>
      <c r="B17" s="6">
        <v>-12372</v>
      </c>
    </row>
    <row r="18" spans="1:2" x14ac:dyDescent="0.35">
      <c r="A18" t="s">
        <v>19</v>
      </c>
      <c r="B18">
        <v>83</v>
      </c>
    </row>
    <row r="19" spans="1:2" x14ac:dyDescent="0.35">
      <c r="A19" t="s">
        <v>20</v>
      </c>
      <c r="B19" s="6">
        <v>-2949</v>
      </c>
    </row>
    <row r="20" spans="1:2" x14ac:dyDescent="0.35">
      <c r="A20" t="s">
        <v>21</v>
      </c>
      <c r="B20" s="6">
        <v>35821</v>
      </c>
    </row>
    <row r="21" spans="1:2" x14ac:dyDescent="0.35">
      <c r="A21" t="s">
        <v>22</v>
      </c>
      <c r="B21" s="6">
        <v>6519</v>
      </c>
    </row>
    <row r="22" spans="1:2" x14ac:dyDescent="0.35">
      <c r="A22" t="s">
        <v>23</v>
      </c>
      <c r="B22" s="6">
        <v>29302</v>
      </c>
    </row>
    <row r="23" spans="1:2" x14ac:dyDescent="0.35">
      <c r="A23" t="s">
        <v>24</v>
      </c>
      <c r="B23" s="6">
        <v>5461</v>
      </c>
    </row>
    <row r="24" spans="1:2" x14ac:dyDescent="0.35">
      <c r="A24" t="s">
        <v>25</v>
      </c>
      <c r="B24" s="4">
        <v>23841</v>
      </c>
    </row>
    <row r="25" spans="1:2" x14ac:dyDescent="0.35">
      <c r="A25" t="s">
        <v>26</v>
      </c>
    </row>
    <row r="26" spans="1:2" x14ac:dyDescent="0.35">
      <c r="A26" t="s">
        <v>27</v>
      </c>
      <c r="B26" s="9">
        <v>0.24</v>
      </c>
    </row>
    <row r="27" spans="1:2" x14ac:dyDescent="0.35">
      <c r="A27" t="s">
        <v>28</v>
      </c>
      <c r="B27" s="9">
        <v>0.23</v>
      </c>
    </row>
    <row r="28" spans="1:2" x14ac:dyDescent="0.35">
      <c r="A28" t="s">
        <v>29</v>
      </c>
    </row>
    <row r="29" spans="1:2" x14ac:dyDescent="0.35">
      <c r="A29" t="s">
        <v>30</v>
      </c>
      <c r="B29" s="6">
        <v>99895075</v>
      </c>
    </row>
    <row r="30" spans="1:2" x14ac:dyDescent="0.35">
      <c r="A30" t="s">
        <v>31</v>
      </c>
      <c r="B30" s="6">
        <v>105041015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CAEFE-4221-4A23-B0C3-AAB04E80D48B}">
  <dimension ref="A1:B30"/>
  <sheetViews>
    <sheetView workbookViewId="0">
      <selection activeCell="A2" sqref="A2"/>
    </sheetView>
  </sheetViews>
  <sheetFormatPr defaultRowHeight="14.5" x14ac:dyDescent="0.35"/>
  <cols>
    <col min="1" max="1" width="59" bestFit="1" customWidth="1"/>
    <col min="2" max="2" width="15.26953125" bestFit="1" customWidth="1"/>
    <col min="3" max="3" width="12" bestFit="1" customWidth="1"/>
  </cols>
  <sheetData>
    <row r="1" spans="1:2" x14ac:dyDescent="0.35">
      <c r="A1" t="s">
        <v>0</v>
      </c>
      <c r="B1" t="s">
        <v>1</v>
      </c>
    </row>
    <row r="2" spans="1:2" x14ac:dyDescent="0.35">
      <c r="B2" t="s">
        <v>33</v>
      </c>
    </row>
    <row r="3" spans="1:2" x14ac:dyDescent="0.35">
      <c r="A3" t="s">
        <v>4</v>
      </c>
    </row>
    <row r="4" spans="1:2" x14ac:dyDescent="0.35">
      <c r="A4" t="s">
        <v>5</v>
      </c>
      <c r="B4" s="4">
        <v>215849</v>
      </c>
    </row>
    <row r="5" spans="1:2" x14ac:dyDescent="0.35">
      <c r="A5" t="s">
        <v>6</v>
      </c>
      <c r="B5" s="6">
        <v>148992</v>
      </c>
    </row>
    <row r="6" spans="1:2" x14ac:dyDescent="0.35">
      <c r="A6" t="s">
        <v>7</v>
      </c>
      <c r="B6" s="6">
        <v>66857</v>
      </c>
    </row>
    <row r="7" spans="1:2" x14ac:dyDescent="0.35">
      <c r="A7" t="s">
        <v>8</v>
      </c>
    </row>
    <row r="8" spans="1:2" x14ac:dyDescent="0.35">
      <c r="A8" t="s">
        <v>9</v>
      </c>
      <c r="B8" s="6">
        <v>8938</v>
      </c>
    </row>
    <row r="9" spans="1:2" x14ac:dyDescent="0.35">
      <c r="A9" t="s">
        <v>10</v>
      </c>
      <c r="B9" s="6">
        <v>7751</v>
      </c>
    </row>
    <row r="10" spans="1:2" x14ac:dyDescent="0.35">
      <c r="A10" t="s">
        <v>11</v>
      </c>
      <c r="B10" s="6">
        <v>11185</v>
      </c>
    </row>
    <row r="11" spans="1:2" x14ac:dyDescent="0.35">
      <c r="A11" t="s">
        <v>12</v>
      </c>
      <c r="B11" s="6">
        <v>5994</v>
      </c>
    </row>
    <row r="12" spans="1:2" x14ac:dyDescent="0.35">
      <c r="A12" t="s">
        <v>13</v>
      </c>
      <c r="B12" s="6">
        <v>-1660</v>
      </c>
    </row>
    <row r="13" spans="1:2" x14ac:dyDescent="0.35">
      <c r="A13" t="s">
        <v>14</v>
      </c>
      <c r="B13" s="6">
        <v>32208</v>
      </c>
    </row>
    <row r="14" spans="1:2" x14ac:dyDescent="0.35">
      <c r="A14" t="s">
        <v>15</v>
      </c>
      <c r="B14" s="6">
        <v>34649</v>
      </c>
    </row>
    <row r="15" spans="1:2" x14ac:dyDescent="0.35">
      <c r="A15" t="s">
        <v>16</v>
      </c>
    </row>
    <row r="16" spans="1:2" x14ac:dyDescent="0.35">
      <c r="A16" t="s">
        <v>17</v>
      </c>
      <c r="B16" s="6">
        <v>9749</v>
      </c>
    </row>
    <row r="17" spans="1:2" x14ac:dyDescent="0.35">
      <c r="A17" t="s">
        <v>18</v>
      </c>
      <c r="B17">
        <v>0</v>
      </c>
    </row>
    <row r="18" spans="1:2" x14ac:dyDescent="0.35">
      <c r="A18" t="s">
        <v>19</v>
      </c>
      <c r="B18">
        <v>86</v>
      </c>
    </row>
    <row r="19" spans="1:2" x14ac:dyDescent="0.35">
      <c r="A19" t="s">
        <v>43</v>
      </c>
      <c r="B19" s="6">
        <v>9835</v>
      </c>
    </row>
    <row r="20" spans="1:2" x14ac:dyDescent="0.35">
      <c r="A20" t="s">
        <v>21</v>
      </c>
      <c r="B20" s="6">
        <v>24814</v>
      </c>
    </row>
    <row r="21" spans="1:2" x14ac:dyDescent="0.35">
      <c r="A21" t="s">
        <v>49</v>
      </c>
      <c r="B21">
        <v>194</v>
      </c>
    </row>
    <row r="22" spans="1:2" x14ac:dyDescent="0.35">
      <c r="A22" t="s">
        <v>23</v>
      </c>
      <c r="B22" s="6">
        <v>24620</v>
      </c>
    </row>
    <row r="23" spans="1:2" x14ac:dyDescent="0.35">
      <c r="A23" t="s">
        <v>24</v>
      </c>
      <c r="B23" s="6">
        <v>5337</v>
      </c>
    </row>
    <row r="24" spans="1:2" x14ac:dyDescent="0.35">
      <c r="A24" t="s">
        <v>25</v>
      </c>
      <c r="B24" s="4">
        <v>19283</v>
      </c>
    </row>
    <row r="25" spans="1:2" x14ac:dyDescent="0.35">
      <c r="A25" t="s">
        <v>26</v>
      </c>
    </row>
    <row r="26" spans="1:2" x14ac:dyDescent="0.35">
      <c r="A26" t="s">
        <v>27</v>
      </c>
      <c r="B26" s="9">
        <v>0.19</v>
      </c>
    </row>
    <row r="27" spans="1:2" x14ac:dyDescent="0.35">
      <c r="A27" t="s">
        <v>28</v>
      </c>
      <c r="B27" s="9">
        <v>0.18</v>
      </c>
    </row>
    <row r="28" spans="1:2" x14ac:dyDescent="0.35">
      <c r="A28" t="s">
        <v>29</v>
      </c>
    </row>
    <row r="29" spans="1:2" x14ac:dyDescent="0.35">
      <c r="A29" t="s">
        <v>30</v>
      </c>
      <c r="B29" s="6">
        <v>99939642</v>
      </c>
    </row>
    <row r="30" spans="1:2" x14ac:dyDescent="0.35">
      <c r="A30" t="s">
        <v>31</v>
      </c>
      <c r="B30" s="6">
        <v>104773094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C7905-80EA-4C4C-A743-3417CBDBA040}">
  <dimension ref="A1:B30"/>
  <sheetViews>
    <sheetView workbookViewId="0">
      <selection activeCell="B30" sqref="B2:B30"/>
    </sheetView>
  </sheetViews>
  <sheetFormatPr defaultRowHeight="14.5" x14ac:dyDescent="0.35"/>
  <cols>
    <col min="1" max="1" width="59" bestFit="1" customWidth="1"/>
    <col min="2" max="2" width="15.26953125" bestFit="1" customWidth="1"/>
    <col min="3" max="3" width="12.26953125" bestFit="1" customWidth="1"/>
  </cols>
  <sheetData>
    <row r="1" spans="1:2" x14ac:dyDescent="0.35">
      <c r="A1" t="s">
        <v>0</v>
      </c>
      <c r="B1" t="s">
        <v>1</v>
      </c>
    </row>
    <row r="2" spans="1:2" x14ac:dyDescent="0.35">
      <c r="B2" t="s">
        <v>35</v>
      </c>
    </row>
    <row r="3" spans="1:2" x14ac:dyDescent="0.35">
      <c r="A3" t="s">
        <v>4</v>
      </c>
    </row>
    <row r="4" spans="1:2" x14ac:dyDescent="0.35">
      <c r="A4" t="s">
        <v>5</v>
      </c>
      <c r="B4" s="4">
        <v>210982</v>
      </c>
    </row>
    <row r="5" spans="1:2" x14ac:dyDescent="0.35">
      <c r="A5" t="s">
        <v>6</v>
      </c>
      <c r="B5" s="6">
        <v>150604</v>
      </c>
    </row>
    <row r="6" spans="1:2" x14ac:dyDescent="0.35">
      <c r="A6" t="s">
        <v>7</v>
      </c>
      <c r="B6" s="6">
        <v>60378</v>
      </c>
    </row>
    <row r="7" spans="1:2" x14ac:dyDescent="0.35">
      <c r="A7" t="s">
        <v>8</v>
      </c>
    </row>
    <row r="8" spans="1:2" x14ac:dyDescent="0.35">
      <c r="A8" t="s">
        <v>9</v>
      </c>
      <c r="B8" s="6">
        <v>9563</v>
      </c>
    </row>
    <row r="9" spans="1:2" x14ac:dyDescent="0.35">
      <c r="A9" t="s">
        <v>10</v>
      </c>
      <c r="B9" s="6">
        <v>7467</v>
      </c>
    </row>
    <row r="10" spans="1:2" x14ac:dyDescent="0.35">
      <c r="A10" t="s">
        <v>11</v>
      </c>
      <c r="B10" s="6">
        <v>13569</v>
      </c>
    </row>
    <row r="11" spans="1:2" x14ac:dyDescent="0.35">
      <c r="A11" t="s">
        <v>12</v>
      </c>
      <c r="B11" s="6">
        <v>5994</v>
      </c>
    </row>
    <row r="12" spans="1:2" x14ac:dyDescent="0.35">
      <c r="A12" t="s">
        <v>13</v>
      </c>
      <c r="B12">
        <v>92</v>
      </c>
    </row>
    <row r="13" spans="1:2" x14ac:dyDescent="0.35">
      <c r="A13" t="s">
        <v>14</v>
      </c>
      <c r="B13" s="6">
        <v>36685</v>
      </c>
    </row>
    <row r="14" spans="1:2" x14ac:dyDescent="0.35">
      <c r="A14" t="s">
        <v>15</v>
      </c>
      <c r="B14" s="6">
        <v>23693</v>
      </c>
    </row>
    <row r="15" spans="1:2" x14ac:dyDescent="0.35">
      <c r="A15" t="s">
        <v>54</v>
      </c>
    </row>
    <row r="16" spans="1:2" x14ac:dyDescent="0.35">
      <c r="A16" t="s">
        <v>17</v>
      </c>
      <c r="B16" s="6">
        <v>9974</v>
      </c>
    </row>
    <row r="17" spans="1:2" x14ac:dyDescent="0.35">
      <c r="A17" t="s">
        <v>18</v>
      </c>
      <c r="B17">
        <v>0</v>
      </c>
    </row>
    <row r="18" spans="1:2" x14ac:dyDescent="0.35">
      <c r="A18" t="s">
        <v>55</v>
      </c>
      <c r="B18">
        <v>-36</v>
      </c>
    </row>
    <row r="19" spans="1:2" x14ac:dyDescent="0.35">
      <c r="A19" t="s">
        <v>43</v>
      </c>
      <c r="B19" s="6">
        <v>9938</v>
      </c>
    </row>
    <row r="20" spans="1:2" x14ac:dyDescent="0.35">
      <c r="A20" t="s">
        <v>21</v>
      </c>
      <c r="B20" s="6">
        <v>13755</v>
      </c>
    </row>
    <row r="21" spans="1:2" x14ac:dyDescent="0.35">
      <c r="A21" t="s">
        <v>49</v>
      </c>
      <c r="B21" s="6">
        <v>2603</v>
      </c>
    </row>
    <row r="22" spans="1:2" x14ac:dyDescent="0.35">
      <c r="A22" t="s">
        <v>23</v>
      </c>
      <c r="B22" s="6">
        <v>11152</v>
      </c>
    </row>
    <row r="23" spans="1:2" x14ac:dyDescent="0.35">
      <c r="A23" t="s">
        <v>24</v>
      </c>
      <c r="B23" s="6">
        <v>3211</v>
      </c>
    </row>
    <row r="24" spans="1:2" x14ac:dyDescent="0.35">
      <c r="A24" t="s">
        <v>25</v>
      </c>
      <c r="B24" s="4">
        <v>7941</v>
      </c>
    </row>
    <row r="25" spans="1:2" x14ac:dyDescent="0.35">
      <c r="A25" t="s">
        <v>26</v>
      </c>
    </row>
    <row r="26" spans="1:2" x14ac:dyDescent="0.35">
      <c r="A26" t="s">
        <v>27</v>
      </c>
      <c r="B26" s="9">
        <v>0.08</v>
      </c>
    </row>
    <row r="27" spans="1:2" x14ac:dyDescent="0.35">
      <c r="A27" t="s">
        <v>28</v>
      </c>
      <c r="B27" s="9">
        <v>0.08</v>
      </c>
    </row>
    <row r="28" spans="1:2" x14ac:dyDescent="0.35">
      <c r="A28" t="s">
        <v>29</v>
      </c>
    </row>
    <row r="29" spans="1:2" x14ac:dyDescent="0.35">
      <c r="A29" t="s">
        <v>30</v>
      </c>
      <c r="B29" s="6">
        <v>99958244</v>
      </c>
    </row>
    <row r="30" spans="1:2" x14ac:dyDescent="0.35">
      <c r="A30" t="s">
        <v>31</v>
      </c>
      <c r="B30" s="6">
        <v>102963080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2318A-2015-449E-A67B-6F6D0514E4E5}">
  <dimension ref="A1:C30"/>
  <sheetViews>
    <sheetView workbookViewId="0">
      <selection activeCell="C1" sqref="C1:C1048576"/>
    </sheetView>
  </sheetViews>
  <sheetFormatPr defaultColWidth="9.26953125" defaultRowHeight="14.5" x14ac:dyDescent="0.35"/>
  <cols>
    <col min="1" max="1" width="59" bestFit="1" customWidth="1"/>
    <col min="2" max="2" width="15.26953125" bestFit="1" customWidth="1"/>
    <col min="3" max="3" width="12.453125" bestFit="1" customWidth="1"/>
  </cols>
  <sheetData>
    <row r="1" spans="1:3" x14ac:dyDescent="0.35">
      <c r="A1" t="s">
        <v>0</v>
      </c>
      <c r="B1" t="s">
        <v>1</v>
      </c>
    </row>
    <row r="2" spans="1:3" x14ac:dyDescent="0.35">
      <c r="B2" t="s">
        <v>2</v>
      </c>
    </row>
    <row r="3" spans="1:3" x14ac:dyDescent="0.35">
      <c r="A3" t="s">
        <v>4</v>
      </c>
    </row>
    <row r="4" spans="1:3" x14ac:dyDescent="0.35">
      <c r="A4" t="s">
        <v>5</v>
      </c>
      <c r="B4" s="4">
        <v>222738</v>
      </c>
      <c r="C4" s="4"/>
    </row>
    <row r="5" spans="1:3" x14ac:dyDescent="0.35">
      <c r="A5" t="s">
        <v>6</v>
      </c>
      <c r="B5" s="6">
        <v>147550</v>
      </c>
      <c r="C5" s="6"/>
    </row>
    <row r="6" spans="1:3" x14ac:dyDescent="0.35">
      <c r="A6" t="s">
        <v>7</v>
      </c>
      <c r="B6" s="6">
        <v>75188</v>
      </c>
      <c r="C6" s="6"/>
    </row>
    <row r="7" spans="1:3" x14ac:dyDescent="0.35">
      <c r="A7" t="s">
        <v>8</v>
      </c>
    </row>
    <row r="8" spans="1:3" x14ac:dyDescent="0.35">
      <c r="A8" t="s">
        <v>9</v>
      </c>
      <c r="B8" s="6">
        <v>8863</v>
      </c>
      <c r="C8" s="6"/>
    </row>
    <row r="9" spans="1:3" x14ac:dyDescent="0.35">
      <c r="A9" t="s">
        <v>10</v>
      </c>
      <c r="B9" s="6">
        <v>8520</v>
      </c>
      <c r="C9" s="6"/>
    </row>
    <row r="10" spans="1:3" x14ac:dyDescent="0.35">
      <c r="A10" t="s">
        <v>11</v>
      </c>
      <c r="B10" s="6">
        <v>17471</v>
      </c>
      <c r="C10" s="6"/>
    </row>
    <row r="11" spans="1:3" x14ac:dyDescent="0.35">
      <c r="A11" t="s">
        <v>12</v>
      </c>
      <c r="B11" s="6">
        <v>5985</v>
      </c>
      <c r="C11" s="6"/>
    </row>
    <row r="12" spans="1:3" x14ac:dyDescent="0.35">
      <c r="A12" t="s">
        <v>13</v>
      </c>
      <c r="B12" s="6">
        <v>-1761</v>
      </c>
      <c r="C12" s="6"/>
    </row>
    <row r="13" spans="1:3" x14ac:dyDescent="0.35">
      <c r="A13" t="s">
        <v>14</v>
      </c>
      <c r="B13" s="6">
        <v>39078</v>
      </c>
      <c r="C13" s="6"/>
    </row>
    <row r="14" spans="1:3" x14ac:dyDescent="0.35">
      <c r="A14" t="s">
        <v>15</v>
      </c>
      <c r="B14" s="6">
        <v>36110</v>
      </c>
      <c r="C14" s="6"/>
    </row>
    <row r="15" spans="1:3" x14ac:dyDescent="0.35">
      <c r="A15" t="s">
        <v>16</v>
      </c>
    </row>
    <row r="16" spans="1:3" x14ac:dyDescent="0.35">
      <c r="A16" t="s">
        <v>17</v>
      </c>
      <c r="B16" s="6">
        <v>10236</v>
      </c>
      <c r="C16" s="6"/>
    </row>
    <row r="17" spans="1:3" x14ac:dyDescent="0.35">
      <c r="A17" t="s">
        <v>18</v>
      </c>
      <c r="B17">
        <v>0</v>
      </c>
      <c r="C17" s="6"/>
    </row>
    <row r="18" spans="1:3" x14ac:dyDescent="0.35">
      <c r="A18" t="s">
        <v>19</v>
      </c>
      <c r="B18">
        <v>440</v>
      </c>
    </row>
    <row r="19" spans="1:3" x14ac:dyDescent="0.35">
      <c r="A19" t="s">
        <v>20</v>
      </c>
      <c r="B19" s="6">
        <v>10676</v>
      </c>
      <c r="C19" s="6"/>
    </row>
    <row r="20" spans="1:3" x14ac:dyDescent="0.35">
      <c r="A20" t="s">
        <v>21</v>
      </c>
      <c r="B20" s="6">
        <v>25434</v>
      </c>
      <c r="C20" s="6"/>
    </row>
    <row r="21" spans="1:3" x14ac:dyDescent="0.35">
      <c r="A21" t="s">
        <v>22</v>
      </c>
      <c r="B21" s="6">
        <v>-1178</v>
      </c>
      <c r="C21" s="6"/>
    </row>
    <row r="22" spans="1:3" x14ac:dyDescent="0.35">
      <c r="A22" t="s">
        <v>23</v>
      </c>
      <c r="B22" s="6">
        <v>26612</v>
      </c>
      <c r="C22" s="6"/>
    </row>
    <row r="23" spans="1:3" x14ac:dyDescent="0.35">
      <c r="A23" t="s">
        <v>24</v>
      </c>
      <c r="B23" s="6">
        <v>5486</v>
      </c>
      <c r="C23" s="6"/>
    </row>
    <row r="24" spans="1:3" x14ac:dyDescent="0.35">
      <c r="A24" t="s">
        <v>25</v>
      </c>
      <c r="B24" s="4">
        <v>21126</v>
      </c>
      <c r="C24" s="4"/>
    </row>
    <row r="25" spans="1:3" x14ac:dyDescent="0.35">
      <c r="A25" t="s">
        <v>26</v>
      </c>
    </row>
    <row r="26" spans="1:3" x14ac:dyDescent="0.35">
      <c r="A26" t="s">
        <v>27</v>
      </c>
      <c r="B26" s="9">
        <v>0.21</v>
      </c>
      <c r="C26" s="9"/>
    </row>
    <row r="27" spans="1:3" x14ac:dyDescent="0.35">
      <c r="A27" t="s">
        <v>28</v>
      </c>
      <c r="B27" s="9">
        <v>0.21</v>
      </c>
      <c r="C27" s="9"/>
    </row>
    <row r="28" spans="1:3" x14ac:dyDescent="0.35">
      <c r="A28" t="s">
        <v>29</v>
      </c>
    </row>
    <row r="29" spans="1:3" x14ac:dyDescent="0.35">
      <c r="A29" t="s">
        <v>30</v>
      </c>
      <c r="B29" s="6">
        <v>100085141</v>
      </c>
      <c r="C29" s="6"/>
    </row>
    <row r="30" spans="1:3" x14ac:dyDescent="0.35">
      <c r="A30" t="s">
        <v>31</v>
      </c>
      <c r="B30" s="6">
        <v>100777609</v>
      </c>
      <c r="C30" s="6"/>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b 3 6 2 d f 0 - b d 4 0 - 4 9 6 1 - a a 8 6 - 3 5 8 1 8 e 0 7 d e 4 e "   x m l n s = " h t t p : / / s c h e m a s . m i c r o s o f t . c o m / D a t a M a s h u p " > A A A A A K 8 E A A B Q S w M E F A A C A A g A K G G X 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A o Y Z 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G G X V D 8 L j 1 + q A Q A A L w U A A B M A H A B G b 3 J t d W x h c y 9 T Z W N 0 a W 9 u M S 5 t I K I Y A C i g F A A A A A A A A A A A A A A A A A A A A A A A A A A A A J W T T W v C Q B R F 9 w H / w z B u E k j V a J E G c V G 0 C x d W W m 1 L E R d j 8 m z E Z E Y m E 1 G C / 7 1 j P v 0 Y U + o m M i d z z 3 t w E 4 I j 1 o y i a f q 0 e j W t p o U e 4 e C i t 4 h w A d w / o D 7 y Q d Q 0 J H 9 T F n E H 5 M n L 3 g G / M Y g 4 B y q + G N 8 s G d v o R j x / J Q H 0 c X E Z L 4 7 z A a N C v r U w 0 4 w 6 H n i E / k j F 7 L A F L M N m Z O l D Y 8 Y J D V e M B w P m R w E 9 w V B P h W Y c 4 z G Q M O K A T S Q k Q Q L 2 4 m i i G H e a H a v Z b l l P O a F R s A S e s G 6 z 0 7 r H 7 A p m t S t C c 6 F d I V Q x u 4 I V Q h X M h O 3 W f a G S 2 R U s F y p h L r Q q h C p m V 7 B C e A 2 P R t G L D 7 p d 7 5 i Q z U g r E J b l y N B E e M A z q F 8 V 6 W T J S y K V e C x r 5 8 l T / E n 8 C L C h r J / 1 R / 9 U Q y V t z M K T T V w i I F k y N Z k o / S 6 c Q + M U c r 7 h M N r 6 a 4 e U a a W + Q C n Q r + c 8 3 y j 5 g x 5 k x v Z w t t i I h s B F + e 2 W 4 c + u W 8 T e z i A T 8 x s m A u J 4 a C h x I z u b r L 6 B c H 1 e v 9 Q u D B O N q O g + J k s q h j j d U k 9 w M 6 c c I H n 7 3 P 4 v 6 T s E b K f q T Q r K x l x O Z 8 a X 8 U e j p q 3 p v d D e L 1 B L A Q I t A B Q A A g A I A C h h l 1 S T n b a s o w A A A P Y A A A A S A A A A A A A A A A A A A A A A A A A A A A B D b 2 5 m a W c v U G F j a 2 F n Z S 5 4 b W x Q S w E C L Q A U A A I A C A A o Y Z d U D 8 r p q 6 Q A A A D p A A A A E w A A A A A A A A A A A A A A A A D v A A A A W 0 N v b n R l b n R f V H l w Z X N d L n h t b F B L A Q I t A B Q A A g A I A C h h l 1 Q / C 4 9 f q g E A A C 8 F A A A T A A A A A A A A A A A A A A A A A O A 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O A A A A A A A A / 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Y X J 0 Z X J s e T w v S X R l b V B h d G g + P C 9 J d G V t T G 9 j Y X R p b 2 4 + P F N 0 Y W J s Z U V u d H J p Z X M + P E V u d H J 5 I F R 5 c G U 9 I k l z U H J p d m F 0 Z S I g V m F s d W U 9 I m w w I i A v P j x F b n R y e S B U e X B l P S J G a W x s R W 5 h Y m x l Z C I g V m F s d W U 9 I m w x 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w I i A v P j x F b n R y e S B U e X B l P S J G a W x s Z W R D b 2 1 w b G V 0 Z V J l c 3 V s d F R v V 2 9 y a 3 N o Z W V 0 I i B W Y W x 1 Z T 0 i b D E i I C 8 + P E V u d H J 5 I F R 5 c G U 9 I k Z p b G x U b 0 R h d G F N b 2 R l b E V u Y W J s Z W Q i I F Z h b H V l P S J s M C I g L z 4 8 R W 5 0 c n k g V H l w Z T 0 i R m l s b E N v d W 5 0 I i B W Y W x 1 Z T 0 i b D E 3 N i I g L z 4 8 R W 5 0 c n k g V H l w Z T 0 i R m l s b E V y c m 9 y Q 2 9 k Z S I g V m F s d W U 9 I n N V b m t u b 3 d u I i A v P j x F b n R y e S B U e X B l P S J G a W x s V G F y Z 2 V 0 I i B W Y W x 1 Z T 0 i c 1 F 1 Y X J 0 Z X J s e V 9 V b l B 2 d C I g L z 4 8 R W 5 0 c n k g V H l w Z T 0 i R m l s b F R h c m d l d E 5 h b W V D d X N 0 b 2 1 p e m V k I i B W Y W x 1 Z T 0 i b D E i I C 8 + P E V u d H J 5 I F R 5 c G U 9 I l F 1 Z X J 5 S U Q i I F Z h b H V l P S J z N m I 4 M D c z M T A t Z T Y w M S 0 0 Z D E z L W E 1 M D c t O G E x M z U x Y z Q 2 M z Q x I i A v P j x F b n R y e S B U e X B l P S J G a W x s T 2 J q Z W N 0 V H l w Z S I g V m F s d W U 9 I n N U Y W J s Z S I g L z 4 8 R W 5 0 c n k g V H l w Z T 0 i R m l s b E x h c 3 R V c G R h d G V k I i B W Y W x 1 Z T 0 i Z D I w M j I t M D Q t M j J U M j M 6 M D E 6 M D Y u N z Q y M D c x O V o i I C 8 + P E V u d H J 5 I F R 5 c G U 9 I k Z p b G x D b 2 x 1 b W 5 U e X B l c y I g V m F s d W U 9 I n N C Z 2 t S Q X d N P S I g L z 4 8 R W 5 0 c n k g V H l w Z T 0 i R m l s b E N v b H V t b k 5 h b W V z I i B W Y W x 1 Z T 0 i c 1 s m c X V v d D t N Z W F z d X J l J n F 1 b 3 Q 7 L C Z x d W 9 0 O 0 1 v b n R o J n F 1 b 3 Q 7 L C Z x d W 9 0 O 1 Z h b H V l J n F 1 b 3 Q 7 L C Z x d W 9 0 O 1 F 1 Y X J 0 Z X I m c X V v d D s s J n F 1 b 3 Q 7 W W V h c 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F 1 Y X J 0 Z X J s e S 9 V b n B p d m 9 0 Z W Q g Q 2 9 s d W 1 u c y 5 7 T W V h c 3 V y Z S w w f S Z x d W 9 0 O y w m c X V v d D t T Z W N 0 a W 9 u M S 9 R d W F y d G V y b H k v Q 2 h h b m d l Z C B U e X B l M S 5 7 T W 9 u d G g s M X 0 m c X V v d D s s J n F 1 b 3 Q 7 U 2 V j d G l v b j E v U X V h c n R l c m x 5 L 0 N o Y W 5 n Z W Q g V H l w Z T E u e 1 Z h b H V l L D J 9 J n F 1 b 3 Q 7 L C Z x d W 9 0 O 1 N l Y 3 R p b 2 4 x L 1 F 1 Y X J 0 Z X J s e S 9 J b n N l c n R l Z C B R d W F y d G V y L n t R d W F y d G V y L D R 9 J n F 1 b 3 Q 7 L C Z x d W 9 0 O 1 N l Y 3 R p b 2 4 x L 1 F 1 Y X J 0 Z X J s e S 9 J b n N l c n R l Z C B Z Z W F y L n t Z Z W F y L D V 9 J n F 1 b 3 Q 7 X S w m c X V v d D t D b 2 x 1 b W 5 D b 3 V u d C Z x d W 9 0 O z o 1 L C Z x d W 9 0 O 0 t l e U N v b H V t b k 5 h b W V z J n F 1 b 3 Q 7 O l t d L C Z x d W 9 0 O 0 N v b H V t b k l k Z W 5 0 a X R p Z X M m c X V v d D s 6 W y Z x d W 9 0 O 1 N l Y 3 R p b 2 4 x L 1 F 1 Y X J 0 Z X J s e S 9 V b n B p d m 9 0 Z W Q g Q 2 9 s d W 1 u c y 5 7 T W V h c 3 V y Z S w w f S Z x d W 9 0 O y w m c X V v d D t T Z W N 0 a W 9 u M S 9 R d W F y d G V y b H k v Q 2 h h b m d l Z C B U e X B l M S 5 7 T W 9 u d G g s M X 0 m c X V v d D s s J n F 1 b 3 Q 7 U 2 V j d G l v b j E v U X V h c n R l c m x 5 L 0 N o Y W 5 n Z W Q g V H l w Z T E u e 1 Z h b H V l L D J 9 J n F 1 b 3 Q 7 L C Z x d W 9 0 O 1 N l Y 3 R p b 2 4 x L 1 F 1 Y X J 0 Z X J s e S 9 J b n N l c n R l Z C B R d W F y d G V y L n t R d W F y d G V y L D R 9 J n F 1 b 3 Q 7 L C Z x d W 9 0 O 1 N l Y 3 R p b 2 4 x L 1 F 1 Y X J 0 Z X J s e S 9 J b n N l c n R l Z C B Z Z W F y L n t Z Z W F y L D V 9 J n F 1 b 3 Q 7 X S w m c X V v d D t S Z W x h d G l v b n N o a X B J b m Z v J n F 1 b 3 Q 7 O l t d f S I g L z 4 8 L 1 N 0 Y W J s Z U V u d H J p Z X M + P C 9 J d G V t P j x J d G V t P j x J d G V t T G 9 j Y X R p b 2 4 + P E l 0 Z W 1 U e X B l P k Z v c m 1 1 b G E 8 L 0 l 0 Z W 1 U e X B l P j x J d G V t U G F 0 a D 5 T Z W N 0 a W 9 u M S 9 R d W F y d G V y b H k v U 2 9 1 c m N l P C 9 J d G V t U G F 0 a D 4 8 L 0 l 0 Z W 1 M b 2 N h d G l v b j 4 8 U 3 R h Y m x l R W 5 0 c m l l c y A v P j w v S X R l b T 4 8 S X R l b T 4 8 S X R l b U x v Y 2 F 0 a W 9 u P j x J d G V t V H l w Z T 5 G b 3 J t d W x h P C 9 J d G V t V H l w Z T 4 8 S X R l b V B h d G g + U 2 V j d G l v b j E v U X V h c n R l c m x 5 L 0 N o Y W 5 n Z W Q l M j B U e X B l P C 9 J d G V t U G F 0 a D 4 8 L 0 l 0 Z W 1 M b 2 N h d G l v b j 4 8 U 3 R h Y m x l R W 5 0 c m l l c y A v P j w v S X R l b T 4 8 S X R l b T 4 8 S X R l b U x v Y 2 F 0 a W 9 u P j x J d G V t V H l w Z T 5 G b 3 J t d W x h P C 9 J d G V t V H l w Z T 4 8 S X R l b V B h d G g + U 2 V j d G l v b j E v U X V h c n R l c m x 5 L 1 V u c G l 2 b 3 R l Z C U y M E N v b H V t b n M 8 L 0 l 0 Z W 1 Q Y X R o P j w v S X R l b U x v Y 2 F 0 a W 9 u P j x T d G F i b G V F b n R y a W V z I C 8 + P C 9 J d G V t P j x J d G V t P j x J d G V t T G 9 j Y X R p b 2 4 + P E l 0 Z W 1 U e X B l P k Z v c m 1 1 b G E 8 L 0 l 0 Z W 1 U e X B l P j x J d G V t U G F 0 a D 5 T Z W N 0 a W 9 u M S 9 R d W F y d G V y b H k v Q 2 h h b m d l Z C U y M F R 5 c G U x P C 9 J d G V t U G F 0 a D 4 8 L 0 l 0 Z W 1 M b 2 N h d G l v b j 4 8 U 3 R h Y m x l R W 5 0 c m l l c y A v P j w v S X R l b T 4 8 S X R l b T 4 8 S X R l b U x v Y 2 F 0 a W 9 u P j x J d G V t V H l w Z T 5 G b 3 J t d W x h P C 9 J d G V t V H l w Z T 4 8 S X R l b V B h d G g + U 2 V j d G l v b j E v U X V h c n R l c m x 5 L 0 l u c 2 V y d G V k J T I w U X V h c n R l c j w v S X R l b V B h d G g + P C 9 J d G V t T G 9 j Y X R p b 2 4 + P F N 0 Y W J s Z U V u d H J p Z X M g L z 4 8 L 0 l 0 Z W 0 + P E l 0 Z W 0 + P E l 0 Z W 1 M b 2 N h d G l v b j 4 8 S X R l b V R 5 c G U + R m 9 y b X V s Y T w v S X R l b V R 5 c G U + P E l 0 Z W 1 Q Y X R o P l N l Y 3 R p b 2 4 x L 1 F 1 Y X J 0 Z X J s e S 9 J b n N l c n R l Z C U y M F l l Y X I 8 L 0 l 0 Z W 1 Q Y X R o P j w v S X R l b U x v Y 2 F 0 a W 9 u P j x T d G F i b G V F b n R y a W V z I C 8 + P C 9 J d G V t P j x J d G V t P j x J d G V t T G 9 j Y X R p b 2 4 + P E l 0 Z W 1 U e X B l P k Z v c m 1 1 b G E 8 L 0 l 0 Z W 1 U e X B l P j x J d G V t U G F 0 a D 5 T Z W N 0 a W 9 u M S 9 R d W F y d G V y b H k v U m V t b 3 Z l Z C U y M E N v b H V t b n M 8 L 0 l 0 Z W 1 Q Y X R o P j w v S X R l b U x v Y 2 F 0 a W 9 u P j x T d G F i b G V F b n R y a W V z I C 8 + P C 9 J d G V t P j x J d G V t P j x J d G V t T G 9 j Y X R p b 2 4 + P E l 0 Z W 1 U e X B l P k Z v c m 1 1 b G E 8 L 0 l 0 Z W 1 U e X B l P j x J d G V t U G F 0 a D 5 T Z W N 0 a W 9 u M S 9 R d W F y d G V y b H k v R H V w b G l j Y X R l Z C U y M E N v b H V t b j w v S X R l b V B h d G g + P C 9 J d G V t T G 9 j Y X R p b 2 4 + P F N 0 Y W J s Z U V u d H J p Z X M g L z 4 8 L 0 l 0 Z W 0 + P C 9 J d G V t c z 4 8 L 0 x v Y 2 F s U G F j a 2 F n Z U 1 l d G F k Y X R h R m l s Z T 4 W A A A A U E s F B g A A A A A A A A A A A A A A A A A A A A A A A C Y B A A A B A A A A 0 I y d 3 w E V 0 R G M e g D A T 8 K X 6 w E A A A C u c B i y K G n A T I V 2 l 5 4 g + s q 5 A A A A A A I A A A A A A B B m A A A A A Q A A I A A A A J P z d 8 u K + Y 9 W c a X Z a y N 3 1 J R E a a e G K f n a w J f L d o E p i I v k A A A A A A 6 A A A A A A g A A I A A A A L Q + 3 w m l 5 x s A J N + 1 i t 3 j s e F m t z O z c I x + m v y x u Q / s P I D J U A A A A B E m o i e y N H Z Z m D t 3 o I K R 8 J i s v e P I l o n O P 2 l g 5 Y 3 m O o S V h u R T x T Y R T p T v 5 e i x X O t O X N S f w x 0 U A 9 A D e 8 K v u 0 9 Y N 7 l 4 1 / A n n M c m w 5 P T d U h O J v q + Q A A A A G W X W n h j n l E d O u 3 O 0 1 I H 7 3 z F 4 E m k i 7 k 2 v o T + c d D u X 9 U i B Q 6 L X x F 5 B t g 0 s F N l R V Q h X l X Y q Y t d A A G 0 a f Y 2 4 v R 9 9 j U = < / D a t a M a s h u p > 
</file>

<file path=customXml/itemProps1.xml><?xml version="1.0" encoding="utf-8"?>
<ds:datastoreItem xmlns:ds="http://schemas.openxmlformats.org/officeDocument/2006/customXml" ds:itemID="{C99B9467-3F74-4FB2-BAA6-0280D2E082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Overview</vt:lpstr>
      <vt:lpstr>Financial Dashboard</vt:lpstr>
      <vt:lpstr>Pivots</vt:lpstr>
      <vt:lpstr>Quarterly Unpivoted</vt:lpstr>
      <vt:lpstr>Combined Quarterly Statements</vt:lpstr>
      <vt:lpstr>03-18</vt:lpstr>
      <vt:lpstr>06-18</vt:lpstr>
      <vt:lpstr>09-18</vt:lpstr>
      <vt:lpstr>03-19</vt:lpstr>
      <vt:lpstr>06-19</vt:lpstr>
      <vt:lpstr>09-19</vt:lpstr>
      <vt:lpstr>03-20</vt:lpstr>
      <vt:lpstr>06-20</vt:lpstr>
      <vt:lpstr>09-20</vt:lpstr>
      <vt:lpstr>03-21</vt:lpstr>
      <vt:lpstr>06-21</vt:lpstr>
      <vt:lpstr>09-21</vt:lpstr>
      <vt:lpstr>Annual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Hanway</dc:creator>
  <cp:lastModifiedBy>Mandi Hanway</cp:lastModifiedBy>
  <dcterms:created xsi:type="dcterms:W3CDTF">2022-04-22T12:08:08Z</dcterms:created>
  <dcterms:modified xsi:type="dcterms:W3CDTF">2023-02-20T23:14:52Z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776955-85f6-4fec-9553-96dd3e0373c4_Enabled">
    <vt:lpwstr>true</vt:lpwstr>
  </property>
  <property fmtid="{D5CDD505-2E9C-101B-9397-08002B2CF9AE}" pid="3" name="MSIP_Label_5a776955-85f6-4fec-9553-96dd3e0373c4_SetDate">
    <vt:lpwstr>2022-04-22T12:08:09Z</vt:lpwstr>
  </property>
  <property fmtid="{D5CDD505-2E9C-101B-9397-08002B2CF9AE}" pid="4" name="MSIP_Label_5a776955-85f6-4fec-9553-96dd3e0373c4_Method">
    <vt:lpwstr>Standard</vt:lpwstr>
  </property>
  <property fmtid="{D5CDD505-2E9C-101B-9397-08002B2CF9AE}" pid="5" name="MSIP_Label_5a776955-85f6-4fec-9553-96dd3e0373c4_Name">
    <vt:lpwstr>Confidential</vt:lpwstr>
  </property>
  <property fmtid="{D5CDD505-2E9C-101B-9397-08002B2CF9AE}" pid="6" name="MSIP_Label_5a776955-85f6-4fec-9553-96dd3e0373c4_SiteId">
    <vt:lpwstr>f45ccc07-e57e-4d15-bf6f-f6cbccd2d395</vt:lpwstr>
  </property>
  <property fmtid="{D5CDD505-2E9C-101B-9397-08002B2CF9AE}" pid="7" name="MSIP_Label_5a776955-85f6-4fec-9553-96dd3e0373c4_ActionId">
    <vt:lpwstr>41779fa2-25bb-44ba-8b0e-f664b6ab9b3c</vt:lpwstr>
  </property>
  <property fmtid="{D5CDD505-2E9C-101B-9397-08002B2CF9AE}" pid="8" name="MSIP_Label_5a776955-85f6-4fec-9553-96dd3e0373c4_ContentBits">
    <vt:lpwstr>0</vt:lpwstr>
  </property>
</Properties>
</file>