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ameyers\OneDrive for Business\Documents\DSI\STRATEGIC PLANNING\TMA\Dashboard\"/>
    </mc:Choice>
  </mc:AlternateContent>
  <bookViews>
    <workbookView xWindow="0" yWindow="0" windowWidth="17256" windowHeight="5952" activeTab="3"/>
  </bookViews>
  <sheets>
    <sheet name="Perspectives" sheetId="1" r:id="rId1"/>
    <sheet name="Initiatives" sheetId="2" r:id="rId2"/>
    <sheet name="Actions" sheetId="3" r:id="rId3"/>
    <sheet name="Tasks" sheetId="4"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8" i="4" l="1"/>
  <c r="I39" i="4"/>
  <c r="I40" i="4"/>
  <c r="I14" i="4" l="1"/>
  <c r="I15" i="4"/>
  <c r="I16" i="4"/>
  <c r="I17" i="4"/>
  <c r="I18" i="4"/>
  <c r="I19" i="4"/>
  <c r="I20" i="4"/>
  <c r="I21" i="4"/>
  <c r="I22" i="4"/>
  <c r="I23" i="4"/>
  <c r="H9" i="3" s="1"/>
  <c r="I24" i="4"/>
  <c r="I25" i="4"/>
  <c r="H7" i="3" l="1"/>
  <c r="H14" i="3"/>
  <c r="H8" i="3"/>
  <c r="H6" i="3"/>
  <c r="I43" i="4"/>
  <c r="I127" i="4"/>
  <c r="I128" i="4"/>
  <c r="I123" i="4"/>
  <c r="I124" i="4"/>
  <c r="I122" i="4"/>
  <c r="H42" i="3" l="1"/>
  <c r="I136" i="4"/>
  <c r="I137" i="4"/>
  <c r="I69" i="4" l="1"/>
  <c r="I58" i="4"/>
  <c r="I59" i="4"/>
  <c r="I133" i="4" l="1"/>
  <c r="I134" i="4"/>
  <c r="I135" i="4"/>
  <c r="H46" i="3" l="1"/>
  <c r="I103" i="4"/>
  <c r="I76" i="4"/>
  <c r="I77" i="4"/>
  <c r="I78" i="4"/>
  <c r="I73" i="4"/>
  <c r="I74" i="4"/>
  <c r="I75" i="4"/>
  <c r="I71" i="4"/>
  <c r="I72" i="4"/>
  <c r="I67" i="4"/>
  <c r="I68" i="4"/>
  <c r="I64" i="4"/>
  <c r="I65" i="4"/>
  <c r="I62" i="4"/>
  <c r="I57" i="4"/>
  <c r="I53" i="4"/>
  <c r="I54" i="4"/>
  <c r="I11" i="4"/>
  <c r="I12" i="4"/>
  <c r="I9" i="4"/>
  <c r="H26" i="3" l="1"/>
  <c r="H25" i="3"/>
  <c r="I70" i="4"/>
  <c r="H24" i="3" s="1"/>
  <c r="I60" i="4"/>
  <c r="I61" i="4"/>
  <c r="I63" i="4"/>
  <c r="H22" i="3" s="1"/>
  <c r="I66" i="4"/>
  <c r="H23" i="3" s="1"/>
  <c r="I35" i="4"/>
  <c r="I36" i="4"/>
  <c r="I34" i="4"/>
  <c r="I8" i="4"/>
  <c r="I10" i="4"/>
  <c r="H4" i="3" l="1"/>
  <c r="H21" i="3"/>
  <c r="I94" i="4"/>
  <c r="I87" i="4" l="1"/>
  <c r="I115" i="4" l="1"/>
  <c r="I104" i="4" l="1"/>
  <c r="I82" i="4" l="1"/>
  <c r="I83" i="4"/>
  <c r="I47" i="4"/>
  <c r="I46" i="4"/>
  <c r="I45" i="4"/>
  <c r="I44" i="4"/>
  <c r="H16" i="3" l="1"/>
  <c r="I132" i="4"/>
  <c r="I32" i="4"/>
  <c r="I33" i="4"/>
  <c r="H12" i="3" l="1"/>
  <c r="I13" i="4"/>
  <c r="H5" i="3" s="1"/>
  <c r="I145" i="4" l="1"/>
  <c r="I143" i="4"/>
  <c r="I142" i="4"/>
  <c r="I141" i="4"/>
  <c r="I140" i="4"/>
  <c r="I139" i="4"/>
  <c r="I138" i="4"/>
  <c r="I131" i="4"/>
  <c r="H45" i="3" s="1"/>
  <c r="I130" i="4"/>
  <c r="I31" i="4"/>
  <c r="I30" i="4"/>
  <c r="I26" i="4"/>
  <c r="I27" i="4"/>
  <c r="I28" i="4"/>
  <c r="I7" i="4"/>
  <c r="I5" i="4"/>
  <c r="I3" i="4"/>
  <c r="I121" i="4"/>
  <c r="I120" i="4"/>
  <c r="I118" i="4"/>
  <c r="I117" i="4"/>
  <c r="I126" i="4"/>
  <c r="I125" i="4"/>
  <c r="I112" i="4"/>
  <c r="I113" i="4"/>
  <c r="I110" i="4"/>
  <c r="I109" i="4"/>
  <c r="I107" i="4"/>
  <c r="I106" i="4"/>
  <c r="I98" i="4"/>
  <c r="I99" i="4"/>
  <c r="I100" i="4"/>
  <c r="I101" i="4"/>
  <c r="I102" i="4"/>
  <c r="I97" i="4"/>
  <c r="I95" i="4"/>
  <c r="I93" i="4"/>
  <c r="I91" i="4"/>
  <c r="I90" i="4"/>
  <c r="I88" i="4"/>
  <c r="I86" i="4"/>
  <c r="I85" i="4"/>
  <c r="I80" i="4"/>
  <c r="I51" i="4"/>
  <c r="I50" i="4"/>
  <c r="I49" i="4"/>
  <c r="I42" i="4"/>
  <c r="I41" i="4"/>
  <c r="H10" i="3" l="1"/>
  <c r="H15" i="3"/>
  <c r="H43" i="3"/>
  <c r="H34" i="3"/>
  <c r="D10" i="2" s="1"/>
  <c r="H30" i="3"/>
  <c r="H48" i="3"/>
  <c r="H35" i="3"/>
  <c r="D11" i="2" s="1"/>
  <c r="H47" i="3"/>
  <c r="D15" i="2" s="1"/>
  <c r="I144" i="4"/>
  <c r="H49" i="3" s="1"/>
  <c r="I129" i="4"/>
  <c r="H44" i="3" s="1"/>
  <c r="I119" i="4"/>
  <c r="H41" i="3" s="1"/>
  <c r="I116" i="4"/>
  <c r="H40" i="3" s="1"/>
  <c r="I114" i="4"/>
  <c r="H39" i="3" s="1"/>
  <c r="I111" i="4"/>
  <c r="H38" i="3" s="1"/>
  <c r="I108" i="4"/>
  <c r="H37" i="3" s="1"/>
  <c r="I105" i="4"/>
  <c r="H36" i="3" s="1"/>
  <c r="I96" i="4"/>
  <c r="H33" i="3" s="1"/>
  <c r="I92" i="4"/>
  <c r="H32" i="3" s="1"/>
  <c r="I89" i="4"/>
  <c r="H31" i="3" s="1"/>
  <c r="I84" i="4"/>
  <c r="H29" i="3" s="1"/>
  <c r="I81" i="4"/>
  <c r="H28" i="3" s="1"/>
  <c r="I79" i="4"/>
  <c r="H27" i="3" s="1"/>
  <c r="I48" i="4"/>
  <c r="H17" i="3" s="1"/>
  <c r="I37" i="4"/>
  <c r="H13" i="3" s="1"/>
  <c r="I29" i="4"/>
  <c r="H11" i="3" s="1"/>
  <c r="I6" i="4"/>
  <c r="H3" i="3" s="1"/>
  <c r="I4" i="4"/>
  <c r="I2" i="4"/>
  <c r="I55" i="4"/>
  <c r="H19" i="3" s="1"/>
  <c r="D5" i="2" s="1"/>
  <c r="I56" i="4"/>
  <c r="H20" i="3" s="1"/>
  <c r="D6" i="2" s="1"/>
  <c r="I52" i="4"/>
  <c r="H18" i="3" s="1"/>
  <c r="D14" i="2" l="1"/>
  <c r="D8" i="2"/>
  <c r="D16" i="2"/>
  <c r="H2" i="3"/>
  <c r="D2" i="2" s="1"/>
  <c r="D13" i="2"/>
  <c r="D3" i="2"/>
  <c r="D4" i="2"/>
  <c r="D7" i="2"/>
  <c r="D9" i="2"/>
  <c r="D12" i="2"/>
  <c r="C4" i="1" l="1"/>
  <c r="C3" i="1"/>
  <c r="C2" i="1"/>
</calcChain>
</file>

<file path=xl/sharedStrings.xml><?xml version="1.0" encoding="utf-8"?>
<sst xmlns="http://schemas.openxmlformats.org/spreadsheetml/2006/main" count="371" uniqueCount="316">
  <si>
    <t>PID</t>
  </si>
  <si>
    <t>Description</t>
  </si>
  <si>
    <t>Financial &amp; Growth</t>
  </si>
  <si>
    <t>Customer</t>
  </si>
  <si>
    <t>Employee</t>
  </si>
  <si>
    <t xml:space="preserve">PID </t>
  </si>
  <si>
    <t>INID</t>
  </si>
  <si>
    <t>ACTID</t>
  </si>
  <si>
    <t>Champion</t>
  </si>
  <si>
    <t>Team</t>
  </si>
  <si>
    <t>Progress</t>
  </si>
  <si>
    <t>Ted</t>
  </si>
  <si>
    <t>Due Date</t>
  </si>
  <si>
    <t>TASKID</t>
  </si>
  <si>
    <t>Weight</t>
  </si>
  <si>
    <t>Complete</t>
  </si>
  <si>
    <t>Measure</t>
  </si>
  <si>
    <t>-</t>
  </si>
  <si>
    <t>Notes</t>
  </si>
  <si>
    <t>notes</t>
  </si>
  <si>
    <t>Devin</t>
  </si>
  <si>
    <t>Operational Efficiency</t>
  </si>
  <si>
    <t>Identify Growth Areas</t>
  </si>
  <si>
    <t>Improve Freight Position</t>
  </si>
  <si>
    <t>Software Utilization</t>
  </si>
  <si>
    <t>Enhance Brokerage Strategy</t>
  </si>
  <si>
    <t>Enhance Customer Experience</t>
  </si>
  <si>
    <t>Maximize Sales Performance</t>
  </si>
  <si>
    <t>Target Farmers of the Future</t>
  </si>
  <si>
    <t>Develop Commerical Origination Strategies</t>
  </si>
  <si>
    <t>Develop Direct Shipment Business</t>
  </si>
  <si>
    <t>Employee Development</t>
  </si>
  <si>
    <t>Support Employee Wellness</t>
  </si>
  <si>
    <t>Improve Communication</t>
  </si>
  <si>
    <t>Enhancement of Training Program</t>
  </si>
  <si>
    <t>Employee Engagement</t>
  </si>
  <si>
    <t>Develop a process to improve efficiencies of the harvest delivery trucking program</t>
  </si>
  <si>
    <t>Taylor</t>
  </si>
  <si>
    <t>Regenerate awareness to Patron Access functionality and offerings</t>
  </si>
  <si>
    <t>Dusty</t>
  </si>
  <si>
    <t>Quentin, Nichole</t>
  </si>
  <si>
    <t>Create inventory sheet consistency b/w members</t>
  </si>
  <si>
    <t>Lance</t>
  </si>
  <si>
    <t>Operations Team</t>
  </si>
  <si>
    <t>Explore electronic settlements and transfers with end users</t>
  </si>
  <si>
    <t>Ted, Tricia</t>
  </si>
  <si>
    <t>Review TMA revenue agreement on an annual basis</t>
  </si>
  <si>
    <t>Danny, CEOs</t>
  </si>
  <si>
    <t>Investigate need for minimum bushel amounts on purchase contracts</t>
  </si>
  <si>
    <t>Research need for signatures on Sales &amp; Purchase contracts</t>
  </si>
  <si>
    <t>Conduct drier efficiency study for TMA locations</t>
  </si>
  <si>
    <t>Ted, Operations Group</t>
  </si>
  <si>
    <t>Develop a strategy around partnering w/or acquiring books of crop insurance business</t>
  </si>
  <si>
    <t>Scotty</t>
  </si>
  <si>
    <t>Devin, Connor</t>
  </si>
  <si>
    <t>Create asset plans for specialty grains</t>
  </si>
  <si>
    <t>Develop an operational and marketing strategy for handling canola</t>
  </si>
  <si>
    <t>Todd, Lance, Devin</t>
  </si>
  <si>
    <t xml:space="preserve">Devin  </t>
  </si>
  <si>
    <t>Explore combining grain &amp; private crop insurance programs</t>
  </si>
  <si>
    <t>Nick</t>
  </si>
  <si>
    <t>Westin, Justin, Todd</t>
  </si>
  <si>
    <t>Create freight variance report</t>
  </si>
  <si>
    <t>Taylor, John</t>
  </si>
  <si>
    <t>Operations Group</t>
  </si>
  <si>
    <t>Study single dispatch approach and potential efficiencies</t>
  </si>
  <si>
    <t>John, Taylor</t>
  </si>
  <si>
    <t>Evaluate grain accounting software &amp; producer risk management programs</t>
  </si>
  <si>
    <t>Mike</t>
  </si>
  <si>
    <t>Identified rates and requirements for local brokerage companies.  Scheduled on site collaboration meeting with similar brokerage company.</t>
  </si>
  <si>
    <t>Develop a business and marketing plan</t>
  </si>
  <si>
    <t>Complete licensing process to be an IB</t>
  </si>
  <si>
    <t>Mike, Devin</t>
  </si>
  <si>
    <t>Enhance existing livestock risk management programs</t>
  </si>
  <si>
    <t>Devin, Mike</t>
  </si>
  <si>
    <t>Investigate intent &amp; best approach to customer surveys</t>
  </si>
  <si>
    <t>Each division will conduct meetings with top 15 accounts annually</t>
  </si>
  <si>
    <t>Test and develop a call forwarding system</t>
  </si>
  <si>
    <t>Create a social media strategy to communicate brand story</t>
  </si>
  <si>
    <t>Jess</t>
  </si>
  <si>
    <t>Justin, Nichole, Scotty</t>
  </si>
  <si>
    <t>Develop a vendor scorecard to evaluate key vendors in each division</t>
  </si>
  <si>
    <t>Lance, Devin</t>
  </si>
  <si>
    <t>Research and implement the use of electronic warehouse receipts for producers</t>
  </si>
  <si>
    <t>Debi</t>
  </si>
  <si>
    <t>Grow share of wallet with fifty 2000 acre producers</t>
  </si>
  <si>
    <t>Develop a share of wallet report for local grain delivery and crop insurance customers</t>
  </si>
  <si>
    <t>Create a task force to plan and execute relevant producer meetings</t>
  </si>
  <si>
    <t>Jess, Weston, Justin, Cory</t>
  </si>
  <si>
    <t>Identify strategic producers of the future for each region of our territory</t>
  </si>
  <si>
    <t>Cole, Lance</t>
  </si>
  <si>
    <t>Identify potential process efficiencies throughout the entire direct shipment process</t>
  </si>
  <si>
    <t>Develop personal development plans for each employee</t>
  </si>
  <si>
    <t>Scotty, Ted, Lance</t>
  </si>
  <si>
    <t>Create internal training pathways and tracking methods</t>
  </si>
  <si>
    <t>Dusty, Scotty</t>
  </si>
  <si>
    <t>Develop simulated training scenarios</t>
  </si>
  <si>
    <t xml:space="preserve">Todd, Weston  </t>
  </si>
  <si>
    <t>Each division will visit a similar division of another company</t>
  </si>
  <si>
    <t>Devin, Scotty</t>
  </si>
  <si>
    <t xml:space="preserve">Greater than 50% participation in the company wellness program </t>
  </si>
  <si>
    <t>Identify ways to improve the quality of life for all employees</t>
  </si>
  <si>
    <t>Investigate outside the box merchandising and accounting labor structures</t>
  </si>
  <si>
    <t>Tricia</t>
  </si>
  <si>
    <t>Develop an Ag in the classroom presentation</t>
  </si>
  <si>
    <t>Quentin</t>
  </si>
  <si>
    <t>Justin, Connor, Nichole</t>
  </si>
  <si>
    <t>Hold informational TMA 101 meetings for new and existing employees</t>
  </si>
  <si>
    <t>Ted, Devin</t>
  </si>
  <si>
    <t>Hold one joint meeting for full board of owners</t>
  </si>
  <si>
    <t>Identify the training needs of TMA employees</t>
  </si>
  <si>
    <t>Develop an onboarding process for all grain employees for member cooperatives</t>
  </si>
  <si>
    <t>Breakout employee survey results by division</t>
  </si>
  <si>
    <t>Host family appreciation day</t>
  </si>
  <si>
    <t>Ensure LMs receive instruction on how to use the spreadsheet, frequency of updates and where its housed</t>
  </si>
  <si>
    <t>Visit with Mandie about Logi viewing capability including sorting and filtering until software can be investigated</t>
  </si>
  <si>
    <t>Create a cost/category sheet for each location to fill out to include gas costs, handling costs, etc.</t>
  </si>
  <si>
    <t>Prepare cost analysis for a drier at Canton</t>
  </si>
  <si>
    <t xml:space="preserve">Collect location data and compare costs to both improving the existing one and building a new one at same location  </t>
  </si>
  <si>
    <t>Find out if Agtrax can build this report</t>
  </si>
  <si>
    <t>Continue to monitor competitive set and visit with similar brokerage companies.  (currently with FC Stone)</t>
  </si>
  <si>
    <t>Set up meeting with Devin to review business plan</t>
  </si>
  <si>
    <t>Order testing materials</t>
  </si>
  <si>
    <t>Set up a meeting with champion group to decide on topics and length of presentation</t>
  </si>
  <si>
    <t>Create the slide deck and any supportive hand outs</t>
  </si>
  <si>
    <t>Dry run presentation on leadership group</t>
  </si>
  <si>
    <t>Find trucks in the Milan area &amp; find out what producers are used to having / examine the competition for best practices</t>
  </si>
  <si>
    <t xml:space="preserve">Create a list of producers that have used this program in the past 3 years and those planning on using it </t>
  </si>
  <si>
    <t>Develop a lists of truckers that have matched these needs in the past</t>
  </si>
  <si>
    <t>Set up a meeting with champion team to outline all categorical functions and capabilities and assign experts to map out navigation and usage tips</t>
  </si>
  <si>
    <t>Find out how to pull traffic or usage reports to measure current usage</t>
  </si>
  <si>
    <t>Decide how you want to educate the customers and employees to use the information</t>
  </si>
  <si>
    <t xml:space="preserve">Decide on a temporary solution and build the template for everyone to use </t>
  </si>
  <si>
    <t>Set up a meeting now with Danny to evaluate the agreement after wheat harvest</t>
  </si>
  <si>
    <t>Bring reccommendations for change to the BOD if any for the new FY</t>
  </si>
  <si>
    <t>Decide how often the revenue agreement should be evaluated and reset the timeline</t>
  </si>
  <si>
    <t>Get the champion team together to start flowcharting both processes</t>
  </si>
  <si>
    <t>Identify all the challenge areas for every department</t>
  </si>
  <si>
    <t>Visit with Devin and determine what a target book looks like / evaluate the worth of the agencies collected</t>
  </si>
  <si>
    <t>Collect list of agencies from insurance team members</t>
  </si>
  <si>
    <t>Create file of agency documents and prospecting list / set goals for next year</t>
  </si>
  <si>
    <t>Receive and review asset evaluations from Managers for smaller/seasonal storage areas</t>
  </si>
  <si>
    <t>Find grain that makes sense to store in them</t>
  </si>
  <si>
    <t>Decide on which approach is most effective:  storage to grain or end user to breeder to grower</t>
  </si>
  <si>
    <t>Examine the asset for feasibility in handling this grain, specifically aeration</t>
  </si>
  <si>
    <t xml:space="preserve">Get with Erik to understand likelihood for Milan </t>
  </si>
  <si>
    <t>Identify canola producers and formally get the word out</t>
  </si>
  <si>
    <t>Follow up after visit with Brad Perry and CHS to understand their needs (MAY 1)</t>
  </si>
  <si>
    <t>Determine if we sell the service using our manpower or do we provide the training for their employees</t>
  </si>
  <si>
    <t>Create a mock up report and define where the data will come from</t>
  </si>
  <si>
    <t>Describe what this report would be used for and how it will add value / send to Tricia</t>
  </si>
  <si>
    <t xml:space="preserve">Bring questions to ops team in MAR meeting regarding who owns the trucks </t>
  </si>
  <si>
    <t xml:space="preserve">Figure out contingency plans for non ownership before a supply issue occurs </t>
  </si>
  <si>
    <t xml:space="preserve">Identify all problem areas after harvests, i.e. inside footprint is haul out and outside the footprint is haul in then determine how much to spend for control </t>
  </si>
  <si>
    <t>Examine the methods and choose best course of action in conjunction with fleet ownership decisions</t>
  </si>
  <si>
    <t>Meet with champion team to discuss wants from all angles:  accounting, logistics, merchandising, and farmer marketing</t>
  </si>
  <si>
    <t>Visit with software company in NOLA and research other similar companies</t>
  </si>
  <si>
    <t xml:space="preserve">Coordinate with IT and match needs to a quote / choose a partner </t>
  </si>
  <si>
    <t>Continual monitoring by a KFSA rep is required (set this up for monthly alerts)</t>
  </si>
  <si>
    <t>Chart the sequence of grain from field to elevator to include all movement scenarios such as blending, transferring, holding, and shipping</t>
  </si>
  <si>
    <t>Identify rates and requirements for local brokerage companies</t>
  </si>
  <si>
    <t xml:space="preserve">Schedule on site collaboration meeting with similar company </t>
  </si>
  <si>
    <t>Create basic outline</t>
  </si>
  <si>
    <t>Have marketing plan in place</t>
  </si>
  <si>
    <t>Discuss when and where to host LRP meetings</t>
  </si>
  <si>
    <t>Set up a meeting with the champion team to discuss which experts to bring into the meeting, who to invite, and how to get the word out</t>
  </si>
  <si>
    <t>Call a meeting with the champion team to collect ideas and decide on end results (get with Devin about his intentions with one on one surveys with top accounts</t>
  </si>
  <si>
    <t>Determine your measures for overall satisfaction and which service experiences you want to collect data on</t>
  </si>
  <si>
    <t>Determine reporting methods and prepare for formal launch in JAN/FEB 2018</t>
  </si>
  <si>
    <t>Have a meeting with champion group to discuss channels, content and interactive opportunities</t>
  </si>
  <si>
    <t xml:space="preserve">Decide on frequency and management standards </t>
  </si>
  <si>
    <t>Examine the Viterra example and the MKC version</t>
  </si>
  <si>
    <t>Determine TMAs value metrics and build the scorecard template</t>
  </si>
  <si>
    <t>Visit with vendors and use the sheet to guide the conversation</t>
  </si>
  <si>
    <t>Ensure sales staff are clear with how this will be measured</t>
  </si>
  <si>
    <t>Checkpoint with sales staff midway through year</t>
  </si>
  <si>
    <t>Initiate a meeting with champion team to build out a year long look at events and timing of each</t>
  </si>
  <si>
    <t>Discuss the prework for securing the venues and advertising efforts</t>
  </si>
  <si>
    <t>Discuss the resources from other member cooperatives</t>
  </si>
  <si>
    <t>Define the expectations in the JULY sales meeting</t>
  </si>
  <si>
    <t>Evaluate Cole's final numbers</t>
  </si>
  <si>
    <t>Determine geographic focus for next study</t>
  </si>
  <si>
    <t>Outline expectations for new intern project</t>
  </si>
  <si>
    <t xml:space="preserve">Set up a meeting with the champion team to discuss the process from start to finish </t>
  </si>
  <si>
    <t>Go through the flow chart and identify problem areas</t>
  </si>
  <si>
    <t>Pencil resolutions to start building out the SOPs for each step</t>
  </si>
  <si>
    <t>Communicate the expectations for timelines to those who administer reviews (new FY and 6 month check on pace to goals)</t>
  </si>
  <si>
    <t>Set up meeting with champion team to discuss methods and general training criteria</t>
  </si>
  <si>
    <t>Choose the training topics and build the role plays</t>
  </si>
  <si>
    <t>Create the materials and the tests</t>
  </si>
  <si>
    <t>Identify list of companies willing to visit and share</t>
  </si>
  <si>
    <t>Determine topics of discussion for commerical marketing, management, farm and insurance marketing</t>
  </si>
  <si>
    <t>Collect results from QOL discussions and review internally</t>
  </si>
  <si>
    <t>Share results with employee group and discuss possible outcomes</t>
  </si>
  <si>
    <t>Consider company credit cards and the SOPs to follow</t>
  </si>
  <si>
    <t>Update presentation as needed</t>
  </si>
  <si>
    <t>Choose a date and venue</t>
  </si>
  <si>
    <t>Get the word out</t>
  </si>
  <si>
    <t>Run this action in tandum with the TMA 101 meetings / prepare the presentation</t>
  </si>
  <si>
    <t>Compile invite list</t>
  </si>
  <si>
    <t>Dry run presentation on ops meeting group</t>
  </si>
  <si>
    <t>Meet with champion team to discuss the content</t>
  </si>
  <si>
    <t>Produce the video</t>
  </si>
  <si>
    <t>Get with Brett to find out when FCC Services reviews the survey set up</t>
  </si>
  <si>
    <t>Prepare employee group to ensure 100% participation</t>
  </si>
  <si>
    <t>Follow up email to all employees ensuring they took the survey</t>
  </si>
  <si>
    <t xml:space="preserve">Set up a meeting with the champion team to discuss dates, location, and budget </t>
  </si>
  <si>
    <t>Visit with Nichole about invites and tracking RSVPs</t>
  </si>
  <si>
    <t xml:space="preserve">Plan a debrief with champion team after event to discuss pros/cons </t>
  </si>
  <si>
    <t>We want to use the proper technology to dispatch trucks in the most efficient manner, be them owned or leased so we are looking into how other cooperatives do this.  This research will directly impact the decisions made regarding fleet ownership.</t>
  </si>
  <si>
    <t xml:space="preserve">Currently examining the Viterra and MKC versions and will determine TMA's metrics in order to build out the score sheet and talking points.  </t>
  </si>
  <si>
    <t xml:space="preserve">A meeting is set up to discuss the content of a TMA service and culture video that can be shared with all member cooperative's HR departments to include in their respective onboarding processes.  </t>
  </si>
  <si>
    <t xml:space="preserve">This type of report can be used to compare standard freight rates to the actual payments.  A mock up report is created and upon approval, will be sent to Agrtrax to see if they can generate it automatically.  </t>
  </si>
  <si>
    <t>Identify future franchising and partnership opportunities</t>
  </si>
  <si>
    <t>Do a feasibility study on fleet ownership</t>
  </si>
  <si>
    <t>Prepare for FSMA regulations regarding traceability efforts</t>
  </si>
  <si>
    <t>Research marketplace and area competition</t>
  </si>
  <si>
    <t>Identify commercial growth opportunities based off analysis of CoBank project</t>
  </si>
  <si>
    <t xml:space="preserve">The target is HS students to introduce them to risk management and how it rolls into protecting their livelihoods.  Need to decide on topics, length, and who can present.  May need supportive collateral as hand outs.  </t>
  </si>
  <si>
    <t xml:space="preserve">Older customers are reluctant to use it and progressive customers needs have surpassed its capabilities.  First steps will include mapping out all categorical functions and re-educating employees and producers on what is actually available to view and use now.  </t>
  </si>
  <si>
    <t>Plan to speak at mineral and/or feed meetings</t>
  </si>
  <si>
    <t>Pass the test in APR and define next steps</t>
  </si>
  <si>
    <t>Study in JAN and FEB and MAR</t>
  </si>
  <si>
    <t>Devin and Mike passed the exam and obtained their licenses on 4/20/17.  Next steps will be mapped out before the next planning session.</t>
  </si>
  <si>
    <t xml:space="preserve">We will need to determine if cost or control is more valuable to ensuring customer needs are met.  Right now it would be more expensive to own trucks but we'd have control over them.  The question was brought to the Ops Meeting group in MAR for more discussion.  </t>
  </si>
  <si>
    <t>TMA Leadership will visit personally with the top 10 accounts in logistics (John &amp; Taylor), merchandising (Lance &amp; Ted), farmer marketing (Devin) &amp; crop insurance (Scotty).  They are including a question in each visit to ask the customer how the business process can be approved upon.</t>
  </si>
  <si>
    <t>Research auto attendant options</t>
  </si>
  <si>
    <t xml:space="preserve">Train staff on new protocols </t>
  </si>
  <si>
    <t>Prepare the ability to use Verizon call forwarding for brokerage questions</t>
  </si>
  <si>
    <t xml:space="preserve">Call forwarding through Verizon will only be used for brokerage questions.  Staff have been trained to handle incoming calls that they cannot answer right away with an immediate text message to check for urgency.  </t>
  </si>
  <si>
    <t>Define what SOW means to TMA</t>
  </si>
  <si>
    <t>TMA will have 50 new 2000-acre accounts to grow SOW with.  Evidence of growth will include an increase in BU over LY, sales dollars, and increases in acres insured.  Mid way checkpoints will be established for all the sales staff to revisit in SEP.</t>
  </si>
  <si>
    <t xml:space="preserve">Create a list of producers and their insured acres </t>
  </si>
  <si>
    <t>Investigate entering TMA acres insured into CRM</t>
  </si>
  <si>
    <t>A Manager Meeting was held in MAY in Manhattan at the Wheat Innovation Center to discuss special wheat varieties.  It will also be beneficial to use the approach of finding an end user first, determine their needs, find a breeder and climate fit, find the grower and provide the storage for it.</t>
  </si>
  <si>
    <t xml:space="preserve"> Currently identifying existing livestock producers in each territory.  Trained staff and held customer meetings on LRP &amp; PRF policies. Meetings were conducting in Manhattan, Sterling &amp; Chanute in MAY.   Dr. Mike Fanning from Hudson Crop Insurance was the guest speaker.  Attendance was mediocre although timing was not ideal with corn planting.  One application was signed and there are more with a greater interest after the education.</t>
  </si>
  <si>
    <t>Visit with other coops and investigate their methods (Iowa)</t>
  </si>
  <si>
    <t>Start project with CHS to evaluate the logistics for TMA/MKC</t>
  </si>
  <si>
    <t>Collect information on how the process looks, costs, and set up</t>
  </si>
  <si>
    <t xml:space="preserve">Demo the egrain website </t>
  </si>
  <si>
    <t>Implement and educate on the process</t>
  </si>
  <si>
    <t xml:space="preserve">Debi is collecting information to get started; how it looks, costs, and set up.  Formal details will follow regarding the step by step set up process, how to issue a WHR, steps for the farmer and canceling a WHR.  Efforts are underway to demo the egrain website.  </t>
  </si>
  <si>
    <t>Identify the private products that ensure production</t>
  </si>
  <si>
    <t>Examine the margin thresholds on delivered bushels</t>
  </si>
  <si>
    <t xml:space="preserve">The short term fix is to share Lance's spreadsheet for all 70 elevators and have LMs post their updates weekly to a shared drive.  The long term goal is to find software that will streamline this process without having to use Excel spreadsheets.  Slack was introduced in JUNE and inventory sheets are updated and uploaded once a week.  </t>
  </si>
  <si>
    <t>First steps include understanding the actual costs from each location and how they would compare to upgrading an existing drier or building a new one.  A cost analysis for a drier in Canton will also be needed for comparison.  This project is being spearheaded by the TMA intern.</t>
  </si>
  <si>
    <t>Have a soft launch in JULY</t>
  </si>
  <si>
    <t>This is a measure and a target.  Will revisit at the end of the calendar year when wellness program wraps.</t>
  </si>
  <si>
    <t>Collect statistics</t>
  </si>
  <si>
    <t>Present at strategic review</t>
  </si>
  <si>
    <t xml:space="preserve">Research is being done to establish a training method for grain and crop insurance best practices either with a video library of predetermined simulations and/or live role play workshops to conduct with new and existing employees.  Rough drafts are complete and awaiting approval.  </t>
  </si>
  <si>
    <t xml:space="preserve">A harvest appreciation get together is scheduled for July 7 at the Crazyhorse golf course.  Golf is planned for marketers and merchandisers and all others are invited to swim and eat from 6-9pm.   </t>
  </si>
  <si>
    <t xml:space="preserve">We needed a protocol for planning, coordinating and invoicing the trucking program to ensure every producer is matched with trucks to fit their needs.  Challenges included 2 new territories (Milan and MWF) that need a systematic approach to understanding the customer expectations and the supply of trucks to support them.  Responsibilities were split this year between the north and south.  We shared trucks to meet needs and relieved elevators of thier short space by putting trucks in fields to move directly to SUMCO.  This eleviated double handling.  </t>
  </si>
  <si>
    <t xml:space="preserve">Starting MAR 1 will be the beginning of year 2 under the new agreement.  A meeting  with Danny is set up for July 13 to evaluate the agreement after wheat harvest and bring back any recommendations for change, if any, to the BOD mid-year.  Changes were made on handling protein moving forward.  </t>
  </si>
  <si>
    <t>Tricia, Grain Coordinators</t>
  </si>
  <si>
    <t>Identify optimal contracting minimums</t>
  </si>
  <si>
    <t>Present findings to TMA leadership</t>
  </si>
  <si>
    <t>Look at the average size of contracts and get and idea on offers and new crop</t>
  </si>
  <si>
    <t xml:space="preserve">We need to identify the need for limitations on deferred contracts and offers.  The time it takes to manage these programs is cumbersome.  </t>
  </si>
  <si>
    <t>Lance, Mandie</t>
  </si>
  <si>
    <t xml:space="preserve">The goal is to improve turnaround time and store contracts electronically.  First steps will include flowcharting the current process for both types of contracts and identifying the challenge areas at all touchpoints.  Docusign has been researched.  </t>
  </si>
  <si>
    <t>Complete the information packet on Docusign</t>
  </si>
  <si>
    <t>Attend NGFA Convey Conference that includes continued education on the FSMA</t>
  </si>
  <si>
    <t xml:space="preserve">Today we are exempt although this might not be the case in the future.  This is very much so an operational awareness action and we will make the recommendation that a designated KFSA representative keep us informed on a monthly basis.  Meetings are being attended such as NGFA's Convey Conference that will be offering continued education on the subject.  </t>
  </si>
  <si>
    <t xml:space="preserve">Insurance team members began compiling agencies in and around their territories to submit for value review.  Considerations will include future worth and any potential problem areas.  Staff education on how to engage in the community and build relationships will also result from this action.  3 agencies have been identified so far.  </t>
  </si>
  <si>
    <t>The goal is to bring in 250K BU of canola into Milan.  Canola producers have been identified and letters were sent out.  Canola is being taken at Milan, Haven and Whiteside.  2 Canola trains went out so far.</t>
  </si>
  <si>
    <t xml:space="preserve">A visit is scheduled with CHS in MAY to understand potential partner or franchisor needs in more detail.  There is opportunity in (1) selling our unique service approach/expertise using our manpower and (2) providing the training for it to their existing employees.  A service proposal has been drafted and was presented in JUNE to the CHS Leadership team for country operations. We are awaiting their response.  </t>
  </si>
  <si>
    <t>Document steps taken with MWF employees to mirror best practices with future partners</t>
  </si>
  <si>
    <t>Market to qualified customers when the market requires this incentive</t>
  </si>
  <si>
    <t>This action will explore ways to incentivize the use of private products by utilizing grain reciepts.  In today's market, the benefit of subsidizing private products to incent grain delivery is not there.</t>
  </si>
  <si>
    <t xml:space="preserve">We want a grain software package that supports both grain marketing and merchandising functions.  This will be a custom software package that ensures complete flow through from farmer marketing to merchandising to logistics to accounting.  Efforts are underway to research and visit with companies, coordinate with IT and choose a partner by SEP 1. </t>
  </si>
  <si>
    <t>Cory, Dusty, Tricia, Mandie</t>
  </si>
  <si>
    <t xml:space="preserve">Basic outline has been created.  A formal marketing plan will be in place by SEP 1.  </t>
  </si>
  <si>
    <t xml:space="preserve">Examine historical data for CY16 and compare to CY17 / Provide a wheat example on acres and bushels to demo areas of opportunity </t>
  </si>
  <si>
    <t>Devin, Connor, Cole</t>
  </si>
  <si>
    <t>Currently working on providing an example from wheat harvest with comparisions from CY16 and CY17.</t>
  </si>
  <si>
    <t>Todd</t>
  </si>
  <si>
    <t>Weston, Cole</t>
  </si>
  <si>
    <t>First steps include figuring out how the customer wants to supply us with this feedback and how the data collected from the one on one surveys may contain cross content.  Still determining if CRM is the proper vehicle for data collection and analysis.</t>
  </si>
  <si>
    <t>Complete half the meetings by NOV</t>
  </si>
  <si>
    <t>Complete other half by MAR</t>
  </si>
  <si>
    <t>Dusty,Matt</t>
  </si>
  <si>
    <t xml:space="preserve">Working on access to LinkedIn and Twitter.  The group is putting together a content calendar for all channels.  Plans to update the website are being considered.  Will incorporate an all inclusive brand strategy to highlight all member coops and new partnerships. Soft launch successful and improvements have been made.  Future considerations include adding a designated person for all communciation efforts.  </t>
  </si>
  <si>
    <t xml:space="preserve">A champion team meeting is being scheduled to map out a year long look at events and appropriate timings for each one to ensure topics are industry relevant and meetings have value for both the customer and for TMA. Meetings were had with Halstead, SD Wheat Growers, and Central Prairie to understand how they do it.  We are currently using designated in house point of contact for securing all meeting venues moving forward.  </t>
  </si>
  <si>
    <t>Nick, Scotty</t>
  </si>
  <si>
    <t>The sales team was briefed on qualifying indicators that will assist them in identifying strategic producers in their regions.  Expectations have been set.  Reviews and updates occur regularly in monthly sales meetings.</t>
  </si>
  <si>
    <t xml:space="preserve">Communicate known qualifiers to sales staff </t>
  </si>
  <si>
    <t xml:space="preserve">Review account activities in monthly sales meetings </t>
  </si>
  <si>
    <t>An evaluation of Cole's final numbers is complete.  Several locations have been determined for future studies to pass forward to the next intern.</t>
  </si>
  <si>
    <t>Debi, Taylor, Lance</t>
  </si>
  <si>
    <t>An examination of each step of the process is underway to identify areas where errors commonly occur.  Once this analysis is complete, best practices can be determined and a formal SOP can be written.  The most recent change includes whomever the accounting specialist is that works with the fieldman is responsible for settling direct ship bushels instead of just one person only.</t>
  </si>
  <si>
    <t>Cory &amp; Quentin</t>
  </si>
  <si>
    <t xml:space="preserve">The goal is to host 2 informational meetings a year with employee groups.  The presentation will be updated as needed.  Date is AUG 17.  </t>
  </si>
  <si>
    <t xml:space="preserve">This meeting can be run in unison with TMA 101 meetings in order to educate and reinforce the value proposition to new and existing board members for all member cooperatives. </t>
  </si>
  <si>
    <t>Lance, Tricia</t>
  </si>
  <si>
    <t>Tricia, Lance</t>
  </si>
  <si>
    <t>Ted,  Lance</t>
  </si>
  <si>
    <t>This is a target for program participation.  The wellness program runs on the calendar year and results shared in JAN.</t>
  </si>
  <si>
    <t>The collection of data from the QOL discussions is complete and results were shared with the employee group.  Investigation is underway on how to best issue and manage company credit cards.  An AUG 15 launch meeting is scheduled to discuss final details.  Rollout is expected in OCT.</t>
  </si>
  <si>
    <t>Identify the requirements for working from home or remotely</t>
  </si>
  <si>
    <t xml:space="preserve">Determining the criteria for working from home or remotely is complete.  Efforts to examine candidates from different industries with transferable skill sets are underway.  </t>
  </si>
  <si>
    <t>Determine what trainings are happening today (especially those that reoccur annually); research all vendor/partner resources</t>
  </si>
  <si>
    <t>Incorporate potential training opportunities into annual reviews</t>
  </si>
  <si>
    <t>Prepare a tracking sheet to include certified trainings, skill set improvement classes, conference opportunities, etc.  (gap may appear on grain side)</t>
  </si>
  <si>
    <t xml:space="preserve">Set up meeting with HR reps from each partner to discuss expectations </t>
  </si>
  <si>
    <t xml:space="preserve">TMA needs a formal plan to allocate training funds to.  Tracking the training opportunities that occur throughout the year is step 1.  </t>
  </si>
  <si>
    <t>Lance, Nichole, Ted</t>
  </si>
  <si>
    <t>We may need more filtering options built in for TMA on the FCC Services employee engagement survey.  A visit with Brett determined filtering is an option prior to next survey.</t>
  </si>
  <si>
    <t>Ensure you have the most current version of the review forms</t>
  </si>
  <si>
    <t xml:space="preserve">Get with Brett for clarity on HR requirements on annual reviews </t>
  </si>
  <si>
    <t>TMA follows MKC protocols for administering annual reviews and 6 month checkpoints.</t>
  </si>
  <si>
    <t>This is demonstrated under enhancing the training program.</t>
  </si>
  <si>
    <t>Set up dates at fiscal year end to select other companies to collaborate with</t>
  </si>
  <si>
    <t xml:space="preserve">A list of companies willing to visit and share best practices in commercial marketing, logistics, management, and farm and insurance marketing is being compiled as are topics of discussion.  Meeting is set up with SDWG in mid May.  Others will be determined at fiscal year end. </t>
  </si>
  <si>
    <t>TBD</t>
  </si>
  <si>
    <t>Project details are still being determined.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</si>
</sst>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bottom style="thin">
        <color theme="4" tint="0.39997558519241921"/>
      </bottom>
      <diagonal/>
    </border>
    <border>
      <left/>
      <right/>
      <top/>
      <bottom style="thin">
        <color theme="4" tint="0.39997558519241921"/>
      </bottom>
      <diagonal/>
    </border>
  </borders>
  <cellStyleXfs count="1">
    <xf numFmtId="0" fontId="0" fillId="0" borderId="0"/>
  </cellStyleXfs>
  <cellXfs count="47">
    <xf numFmtId="0" fontId="0" fillId="0" borderId="0" xfId="0"/>
    <xf numFmtId="0" fontId="0" fillId="2" borderId="1" xfId="0" applyFont="1" applyFill="1" applyBorder="1"/>
    <xf numFmtId="0" fontId="0" fillId="0" borderId="1" xfId="0" applyFont="1" applyBorder="1"/>
    <xf numFmtId="0" fontId="0" fillId="2" borderId="2" xfId="0" applyFont="1" applyFill="1" applyBorder="1"/>
    <xf numFmtId="0" fontId="0" fillId="0" borderId="2" xfId="0" applyFont="1" applyBorder="1"/>
    <xf numFmtId="14"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0" fillId="0" borderId="3" xfId="0" applyBorder="1" applyAlignment="1">
      <alignment horizontal="center" vertical="center"/>
    </xf>
    <xf numFmtId="1" fontId="0" fillId="0" borderId="3" xfId="0" applyNumberFormat="1" applyBorder="1" applyAlignment="1">
      <alignment horizontal="center" vertical="center"/>
    </xf>
    <xf numFmtId="1" fontId="0" fillId="0" borderId="3" xfId="0" applyNumberFormat="1" applyBorder="1" applyAlignment="1">
      <alignment horizontal="center" vertical="center" wrapText="1"/>
    </xf>
    <xf numFmtId="14" fontId="0" fillId="0" borderId="0" xfId="0" applyNumberFormat="1" applyFill="1"/>
    <xf numFmtId="14" fontId="2" fillId="0" borderId="0" xfId="0" applyNumberFormat="1" applyFont="1"/>
    <xf numFmtId="0" fontId="0" fillId="0" borderId="0" xfId="0" applyFill="1"/>
    <xf numFmtId="0" fontId="1" fillId="0" borderId="1" xfId="0" applyFont="1" applyFill="1" applyBorder="1"/>
    <xf numFmtId="0" fontId="1" fillId="0" borderId="2" xfId="0" applyFont="1" applyFill="1" applyBorder="1"/>
    <xf numFmtId="0" fontId="0" fillId="0" borderId="0" xfId="0" applyNumberFormat="1" applyFill="1"/>
    <xf numFmtId="0" fontId="0" fillId="0" borderId="1" xfId="0" applyFont="1" applyFill="1" applyBorder="1"/>
    <xf numFmtId="0" fontId="0" fillId="0" borderId="2" xfId="0" applyFont="1" applyFill="1" applyBorder="1"/>
    <xf numFmtId="14" fontId="2" fillId="0" borderId="0" xfId="0" applyNumberFormat="1" applyFont="1" applyFill="1"/>
    <xf numFmtId="0" fontId="2" fillId="0" borderId="0" xfId="0" applyFont="1" applyFill="1"/>
    <xf numFmtId="1" fontId="0" fillId="0" borderId="0" xfId="0" applyNumberFormat="1" applyAlignment="1">
      <alignment vertical="center" wrapText="1"/>
    </xf>
    <xf numFmtId="0" fontId="0" fillId="0" borderId="0" xfId="0" applyAlignment="1">
      <alignment vertical="center" wrapText="1"/>
    </xf>
    <xf numFmtId="0" fontId="0" fillId="2" borderId="4" xfId="0" applyFont="1" applyFill="1" applyBorder="1"/>
    <xf numFmtId="0" fontId="0" fillId="2" borderId="5" xfId="0" applyFont="1" applyFill="1" applyBorder="1"/>
    <xf numFmtId="0" fontId="3" fillId="0" borderId="1" xfId="0" applyFont="1" applyFill="1" applyBorder="1"/>
    <xf numFmtId="0" fontId="3" fillId="0" borderId="2" xfId="0" applyFont="1" applyFill="1" applyBorder="1"/>
    <xf numFmtId="0" fontId="4" fillId="0" borderId="1" xfId="0" applyFont="1" applyFill="1" applyBorder="1"/>
    <xf numFmtId="0" fontId="4" fillId="0" borderId="2" xfId="0" applyFont="1" applyFill="1" applyBorder="1"/>
    <xf numFmtId="0" fontId="0" fillId="3" borderId="0" xfId="0" applyFill="1" applyAlignment="1">
      <alignment wrapText="1"/>
    </xf>
    <xf numFmtId="0" fontId="2" fillId="0" borderId="0" xfId="0" applyFont="1" applyAlignment="1">
      <alignment wrapText="1"/>
    </xf>
    <xf numFmtId="0" fontId="0" fillId="0" borderId="0" xfId="0" applyFill="1" applyAlignment="1">
      <alignment wrapText="1"/>
    </xf>
    <xf numFmtId="0" fontId="5" fillId="2" borderId="1" xfId="0" applyFont="1" applyFill="1" applyBorder="1"/>
    <xf numFmtId="0" fontId="5" fillId="2" borderId="2" xfId="0" applyFont="1" applyFill="1" applyBorder="1"/>
    <xf numFmtId="0" fontId="5" fillId="0" borderId="1" xfId="0" applyFont="1" applyFill="1" applyBorder="1"/>
    <xf numFmtId="0" fontId="5" fillId="0" borderId="2" xfId="0" applyFont="1" applyFill="1" applyBorder="1"/>
    <xf numFmtId="0" fontId="0" fillId="0" borderId="0" xfId="0"/>
    <xf numFmtId="14" fontId="0" fillId="0" borderId="0" xfId="0" applyNumberFormat="1"/>
    <xf numFmtId="14" fontId="0" fillId="0" borderId="0" xfId="0" applyNumberFormat="1" applyFill="1"/>
    <xf numFmtId="0" fontId="0" fillId="0" borderId="0" xfId="0" applyFill="1"/>
    <xf numFmtId="0" fontId="0" fillId="0" borderId="0" xfId="0" applyAlignment="1">
      <alignment vertical="center"/>
    </xf>
    <xf numFmtId="0" fontId="0" fillId="0" borderId="0" xfId="0" applyFill="1" applyAlignment="1">
      <alignment vertical="center"/>
    </xf>
    <xf numFmtId="14" fontId="2" fillId="0" borderId="0" xfId="0" applyNumberFormat="1" applyFont="1" applyFill="1"/>
    <xf numFmtId="0" fontId="2" fillId="0" borderId="0" xfId="0" applyFont="1" applyFill="1"/>
    <xf numFmtId="14" fontId="0" fillId="0" borderId="0" xfId="0" applyNumberFormat="1" applyFill="1" applyAlignment="1"/>
    <xf numFmtId="1" fontId="0" fillId="0" borderId="0" xfId="0" applyNumberFormat="1" applyAlignment="1">
      <alignment vertical="center" wrapText="1"/>
    </xf>
  </cellXfs>
  <cellStyles count="1">
    <cellStyle name="Normal" xfId="0" builtinId="0"/>
  </cellStyles>
  <dxfs count="15">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numFmt numFmtId="1" formatCode="0"/>
      <alignment horizontal="general" vertical="center" textRotation="0" wrapText="1" indent="0" justifyLastLine="0" shrinkToFit="0" readingOrder="0"/>
    </dxf>
    <dxf>
      <numFmt numFmtId="1" formatCode="0"/>
    </dxf>
    <dxf>
      <numFmt numFmtId="19" formatCode="m/d/yyyy"/>
    </dxf>
    <dxf>
      <alignment horizontal="general" vertical="bottom" textRotation="0" wrapText="1" indent="0" justifyLastLine="0" shrinkToFit="0" readingOrder="0"/>
    </dxf>
    <dxf>
      <numFmt numFmtId="1"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C4" totalsRowShown="0">
  <autoFilter ref="A1:C4"/>
  <tableColumns count="3">
    <tableColumn id="1" name="PID"/>
    <tableColumn id="2" name="Description"/>
    <tableColumn id="3" name="Progress" dataDxfId="14"/>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E16" totalsRowShown="0" dataDxfId="13">
  <autoFilter ref="A1:E16"/>
  <tableColumns count="5">
    <tableColumn id="1" name="PID " dataDxfId="12"/>
    <tableColumn id="2" name="INID" dataDxfId="11"/>
    <tableColumn id="3" name="Description" dataDxfId="10"/>
    <tableColumn id="6" name="Progress" dataDxfId="9"/>
    <tableColumn id="5" name="notes" dataDxfId="8"/>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I49" totalsRowShown="0">
  <autoFilter ref="A1:I49"/>
  <tableColumns count="9">
    <tableColumn id="1" name="PID"/>
    <tableColumn id="2" name="INID"/>
    <tableColumn id="3" name="ACTID"/>
    <tableColumn id="4" name="Description" dataDxfId="7"/>
    <tableColumn id="5" name="Champion"/>
    <tableColumn id="6" name="Team"/>
    <tableColumn id="7" name="Due Date" dataDxfId="6"/>
    <tableColumn id="8" name="Progress" dataDxfId="5">
      <calculatedColumnFormula>SUM(Tasks!I2:I6) * 10</calculatedColumnFormula>
    </tableColumn>
    <tableColumn id="9" name="Notes" dataDxfId="4"/>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I145" totalsRowShown="0">
  <autoFilter ref="A1:I145"/>
  <tableColumns count="9">
    <tableColumn id="1" name="PID" dataDxfId="3"/>
    <tableColumn id="2" name="INID" dataDxfId="2"/>
    <tableColumn id="3" name="ACTID" dataDxfId="1"/>
    <tableColumn id="4" name="TASKID"/>
    <tableColumn id="5" name="Description"/>
    <tableColumn id="6" name="Due Date"/>
    <tableColumn id="7" name="Weight"/>
    <tableColumn id="8" name="Complete"/>
    <tableColumn id="10" name="Measure" dataDxfId="0">
      <calculatedColumnFormula>IF(Table4[[#This Row],[Complete]]&gt;0,Table4[[#This Row],[Weight]],0)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9" sqref="D9"/>
    </sheetView>
  </sheetViews>
  <sheetFormatPr defaultRowHeight="14.4" x14ac:dyDescent="0.3"/>
  <cols>
    <col min="2" max="2" width="20.44140625" bestFit="1" customWidth="1"/>
  </cols>
  <sheetData>
    <row r="1" spans="1:3" x14ac:dyDescent="0.3">
      <c r="A1" t="s">
        <v>0</v>
      </c>
      <c r="B1" t="s">
        <v>1</v>
      </c>
      <c r="C1" t="s">
        <v>10</v>
      </c>
    </row>
    <row r="2" spans="1:3" x14ac:dyDescent="0.3">
      <c r="A2">
        <v>1</v>
      </c>
      <c r="B2" t="s">
        <v>2</v>
      </c>
      <c r="C2" s="6">
        <f>SUM(Initiatives!D2:D5) / 4</f>
        <v>59.5625</v>
      </c>
    </row>
    <row r="3" spans="1:3" x14ac:dyDescent="0.3">
      <c r="A3">
        <v>2</v>
      </c>
      <c r="B3" t="s">
        <v>3</v>
      </c>
      <c r="C3" s="6">
        <f>SUM(Initiatives!D6:D11) / 6</f>
        <v>70.902777777777771</v>
      </c>
    </row>
    <row r="4" spans="1:3" x14ac:dyDescent="0.3">
      <c r="A4">
        <v>3</v>
      </c>
      <c r="B4" t="s">
        <v>4</v>
      </c>
      <c r="C4" s="6">
        <f>SUM(Initiatives!D12:D16) / 5</f>
        <v>54.666666666666664</v>
      </c>
    </row>
  </sheetData>
  <conditionalFormatting sqref="B2:B4">
    <cfRule type="colorScale" priority="6">
      <colorScale>
        <cfvo type="min"/>
        <cfvo type="percentile" val="50"/>
        <cfvo type="max"/>
        <color rgb="FFF8696B"/>
        <color rgb="FFFCFCFF"/>
        <color rgb="FF63BE7B"/>
      </colorScale>
    </cfRule>
  </conditionalFormatting>
  <conditionalFormatting sqref="B2:C4">
    <cfRule type="iconSet" priority="7">
      <iconSet iconSet="3Arrows">
        <cfvo type="percent" val="0"/>
        <cfvo type="percent" val="33"/>
        <cfvo type="percent" val="67"/>
      </iconSet>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D15" sqref="D15"/>
    </sheetView>
  </sheetViews>
  <sheetFormatPr defaultRowHeight="14.4" x14ac:dyDescent="0.3"/>
  <cols>
    <col min="3" max="3" width="79" bestFit="1" customWidth="1"/>
    <col min="5" max="5" width="63.6640625" style="8" customWidth="1"/>
  </cols>
  <sheetData>
    <row r="1" spans="1:6" x14ac:dyDescent="0.3">
      <c r="A1" t="s">
        <v>5</v>
      </c>
      <c r="B1" t="s">
        <v>6</v>
      </c>
      <c r="C1" t="s">
        <v>1</v>
      </c>
      <c r="D1" t="s">
        <v>10</v>
      </c>
      <c r="E1" s="8" t="s">
        <v>19</v>
      </c>
    </row>
    <row r="2" spans="1:6" x14ac:dyDescent="0.3">
      <c r="A2" s="9">
        <v>1</v>
      </c>
      <c r="B2" s="9">
        <v>1</v>
      </c>
      <c r="C2" s="9" t="s">
        <v>21</v>
      </c>
      <c r="D2" s="10">
        <f>SUM(Actions!H2:H9) / 8</f>
        <v>41.25</v>
      </c>
      <c r="E2" s="11"/>
      <c r="F2" s="6"/>
    </row>
    <row r="3" spans="1:6" x14ac:dyDescent="0.3">
      <c r="A3" s="9">
        <v>1</v>
      </c>
      <c r="B3" s="9">
        <v>2</v>
      </c>
      <c r="C3" s="9" t="s">
        <v>22</v>
      </c>
      <c r="D3" s="10">
        <f>SUM(Actions!H10:H14) / 5</f>
        <v>72</v>
      </c>
      <c r="E3" s="11"/>
      <c r="F3" s="6"/>
    </row>
    <row r="4" spans="1:6" x14ac:dyDescent="0.3">
      <c r="A4" s="9">
        <v>1</v>
      </c>
      <c r="B4" s="9">
        <v>3</v>
      </c>
      <c r="C4" s="9" t="s">
        <v>23</v>
      </c>
      <c r="D4" s="10">
        <f>SUM(Actions!H15:H18) / 4</f>
        <v>45</v>
      </c>
      <c r="E4" s="11"/>
      <c r="F4" s="6"/>
    </row>
    <row r="5" spans="1:6" x14ac:dyDescent="0.3">
      <c r="A5" s="9">
        <v>1</v>
      </c>
      <c r="B5" s="9">
        <v>4</v>
      </c>
      <c r="C5" s="9" t="s">
        <v>24</v>
      </c>
      <c r="D5" s="10">
        <f>SUM(Actions!H19:H19) / 1</f>
        <v>80</v>
      </c>
      <c r="E5" s="11"/>
      <c r="F5" s="6"/>
    </row>
    <row r="6" spans="1:6" x14ac:dyDescent="0.3">
      <c r="A6" s="9">
        <v>2</v>
      </c>
      <c r="B6" s="9">
        <v>1</v>
      </c>
      <c r="C6" s="9" t="s">
        <v>25</v>
      </c>
      <c r="D6" s="10">
        <f>SUM(Actions!H20:H23) / 4</f>
        <v>91.25</v>
      </c>
      <c r="E6" s="11"/>
      <c r="F6" s="6"/>
    </row>
    <row r="7" spans="1:6" x14ac:dyDescent="0.3">
      <c r="A7" s="9">
        <v>2</v>
      </c>
      <c r="B7" s="9">
        <v>2</v>
      </c>
      <c r="C7" s="9" t="s">
        <v>26</v>
      </c>
      <c r="D7" s="10">
        <f>SUM(Actions!H24:H29) / 6</f>
        <v>51.666666666666664</v>
      </c>
      <c r="E7" s="11"/>
      <c r="F7" s="6"/>
    </row>
    <row r="8" spans="1:6" x14ac:dyDescent="0.3">
      <c r="A8" s="9">
        <v>2</v>
      </c>
      <c r="B8" s="9">
        <v>3</v>
      </c>
      <c r="C8" s="9" t="s">
        <v>27</v>
      </c>
      <c r="D8" s="10">
        <f>SUM(Actions!H30:H31) / 2</f>
        <v>50</v>
      </c>
      <c r="E8" s="11"/>
      <c r="F8" s="6"/>
    </row>
    <row r="9" spans="1:6" x14ac:dyDescent="0.3">
      <c r="A9" s="9">
        <v>2</v>
      </c>
      <c r="B9" s="9">
        <v>4</v>
      </c>
      <c r="C9" s="9" t="s">
        <v>28</v>
      </c>
      <c r="D9" s="10">
        <f>SUM(Actions!H32:H33) / 2</f>
        <v>67.5</v>
      </c>
      <c r="E9" s="11"/>
      <c r="F9" s="6"/>
    </row>
    <row r="10" spans="1:6" x14ac:dyDescent="0.3">
      <c r="A10" s="9">
        <v>2</v>
      </c>
      <c r="B10" s="9">
        <v>5</v>
      </c>
      <c r="C10" s="9" t="s">
        <v>29</v>
      </c>
      <c r="D10" s="10">
        <f>SUM(Actions!H34:H34) / 1</f>
        <v>100</v>
      </c>
      <c r="E10" s="11"/>
      <c r="F10" s="6"/>
    </row>
    <row r="11" spans="1:6" x14ac:dyDescent="0.3">
      <c r="A11" s="9">
        <v>2</v>
      </c>
      <c r="B11" s="9">
        <v>6</v>
      </c>
      <c r="C11" s="9" t="s">
        <v>30</v>
      </c>
      <c r="D11" s="10">
        <f>SUM(Actions!H35:H35) / 1</f>
        <v>65</v>
      </c>
      <c r="E11" s="11"/>
      <c r="F11" s="6"/>
    </row>
    <row r="12" spans="1:6" x14ac:dyDescent="0.3">
      <c r="A12" s="9">
        <v>3</v>
      </c>
      <c r="B12" s="9">
        <v>1</v>
      </c>
      <c r="C12" s="9" t="s">
        <v>31</v>
      </c>
      <c r="D12" s="10">
        <f>SUM(Actions!H36:H39) / 4</f>
        <v>57.5</v>
      </c>
      <c r="E12" s="11"/>
      <c r="F12" s="6"/>
    </row>
    <row r="13" spans="1:6" x14ac:dyDescent="0.3">
      <c r="A13" s="9">
        <v>3</v>
      </c>
      <c r="B13" s="9">
        <v>2</v>
      </c>
      <c r="C13" s="9" t="s">
        <v>32</v>
      </c>
      <c r="D13" s="10">
        <f>SUM(Actions!H40:H42) / 3</f>
        <v>41.666666666666664</v>
      </c>
      <c r="E13" s="11"/>
      <c r="F13" s="6"/>
    </row>
    <row r="14" spans="1:6" x14ac:dyDescent="0.3">
      <c r="A14" s="9">
        <v>3</v>
      </c>
      <c r="B14" s="9">
        <v>3</v>
      </c>
      <c r="C14" s="9" t="s">
        <v>33</v>
      </c>
      <c r="D14" s="10">
        <f>SUM(Actions!H43:H45) / 3</f>
        <v>76.666666666666671</v>
      </c>
      <c r="E14" s="11"/>
      <c r="F14" s="6"/>
    </row>
    <row r="15" spans="1:6" x14ac:dyDescent="0.3">
      <c r="A15" s="9">
        <v>3</v>
      </c>
      <c r="B15" s="9">
        <v>4</v>
      </c>
      <c r="C15" s="9" t="s">
        <v>34</v>
      </c>
      <c r="D15" s="10">
        <f>SUM(Actions!H46:H47) / 2</f>
        <v>32.5</v>
      </c>
      <c r="E15" s="11"/>
      <c r="F15" s="6"/>
    </row>
    <row r="16" spans="1:6" x14ac:dyDescent="0.3">
      <c r="A16" s="9">
        <v>3</v>
      </c>
      <c r="B16" s="9">
        <v>5</v>
      </c>
      <c r="C16" s="9" t="s">
        <v>35</v>
      </c>
      <c r="D16" s="10">
        <f>SUM(Actions!H48:H49) / 2</f>
        <v>65</v>
      </c>
      <c r="E16" s="11"/>
      <c r="F16" s="6"/>
    </row>
    <row r="32" spans="4:4" x14ac:dyDescent="0.3">
      <c r="D32" t="s">
        <v>17</v>
      </c>
    </row>
  </sheetData>
  <conditionalFormatting sqref="D2:F16">
    <cfRule type="iconSet" priority="8">
      <iconSet iconSet="3Arrows">
        <cfvo type="percent" val="0"/>
        <cfvo type="percent" val="33"/>
        <cfvo type="percent" val="67"/>
      </iconSet>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34" zoomScale="90" zoomScaleNormal="90" workbookViewId="0">
      <selection activeCell="D38" sqref="D38"/>
    </sheetView>
  </sheetViews>
  <sheetFormatPr defaultRowHeight="14.4" x14ac:dyDescent="0.3"/>
  <cols>
    <col min="4" max="4" width="65.44140625" style="8" customWidth="1"/>
    <col min="5" max="5" width="11.5546875" customWidth="1"/>
    <col min="6" max="6" width="29.88671875" bestFit="1" customWidth="1"/>
    <col min="7" max="7" width="12.44140625" customWidth="1"/>
    <col min="8" max="8" width="10" customWidth="1"/>
    <col min="9" max="9" width="136.44140625" style="23" bestFit="1" customWidth="1"/>
  </cols>
  <sheetData>
    <row r="1" spans="1:9" x14ac:dyDescent="0.3">
      <c r="A1" t="s">
        <v>0</v>
      </c>
      <c r="B1" t="s">
        <v>6</v>
      </c>
      <c r="C1" t="s">
        <v>7</v>
      </c>
      <c r="D1" s="8" t="s">
        <v>1</v>
      </c>
      <c r="E1" t="s">
        <v>8</v>
      </c>
      <c r="F1" t="s">
        <v>9</v>
      </c>
      <c r="G1" t="s">
        <v>12</v>
      </c>
      <c r="H1" t="s">
        <v>10</v>
      </c>
      <c r="I1" s="23" t="s">
        <v>18</v>
      </c>
    </row>
    <row r="2" spans="1:9" ht="57.6" x14ac:dyDescent="0.3">
      <c r="A2">
        <v>1</v>
      </c>
      <c r="B2">
        <v>1</v>
      </c>
      <c r="C2">
        <v>1</v>
      </c>
      <c r="D2" s="8" t="s">
        <v>36</v>
      </c>
      <c r="E2" t="s">
        <v>37</v>
      </c>
      <c r="F2" t="s">
        <v>20</v>
      </c>
      <c r="G2" s="5">
        <v>42856</v>
      </c>
      <c r="H2" s="6">
        <f>SUM(Tasks!I2:I4) * 10</f>
        <v>100</v>
      </c>
      <c r="I2" s="46" t="s">
        <v>252</v>
      </c>
    </row>
    <row r="3" spans="1:9" ht="28.8" x14ac:dyDescent="0.3">
      <c r="A3">
        <v>1</v>
      </c>
      <c r="B3">
        <v>1</v>
      </c>
      <c r="C3">
        <v>2</v>
      </c>
      <c r="D3" s="8" t="s">
        <v>38</v>
      </c>
      <c r="E3" t="s">
        <v>39</v>
      </c>
      <c r="F3" t="s">
        <v>40</v>
      </c>
      <c r="G3" s="5">
        <v>42887</v>
      </c>
      <c r="H3" s="6">
        <f>SUM(Tasks!I5:I7) * 10</f>
        <v>0</v>
      </c>
      <c r="I3" s="46" t="s">
        <v>219</v>
      </c>
    </row>
    <row r="4" spans="1:9" ht="43.2" x14ac:dyDescent="0.3">
      <c r="A4">
        <v>1</v>
      </c>
      <c r="B4">
        <v>1</v>
      </c>
      <c r="C4">
        <v>3</v>
      </c>
      <c r="D4" s="8" t="s">
        <v>41</v>
      </c>
      <c r="E4" t="s">
        <v>42</v>
      </c>
      <c r="F4" t="s">
        <v>43</v>
      </c>
      <c r="G4" s="5">
        <v>42794</v>
      </c>
      <c r="H4" s="6">
        <f>SUM(Tasks!I8:I10) * 10</f>
        <v>100</v>
      </c>
      <c r="I4" s="46" t="s">
        <v>244</v>
      </c>
    </row>
    <row r="5" spans="1:9" x14ac:dyDescent="0.3">
      <c r="A5">
        <v>1</v>
      </c>
      <c r="B5">
        <v>1</v>
      </c>
      <c r="C5">
        <v>4</v>
      </c>
      <c r="D5" s="8" t="s">
        <v>44</v>
      </c>
      <c r="E5" t="s">
        <v>314</v>
      </c>
      <c r="F5" t="s">
        <v>45</v>
      </c>
      <c r="G5" s="5">
        <v>43132</v>
      </c>
      <c r="H5" s="6">
        <f>SUM(Tasks!I11:I13) * 10</f>
        <v>0</v>
      </c>
      <c r="I5" s="46" t="s">
        <v>315</v>
      </c>
    </row>
    <row r="6" spans="1:9" ht="28.8" x14ac:dyDescent="0.3">
      <c r="A6">
        <v>1</v>
      </c>
      <c r="B6">
        <v>1</v>
      </c>
      <c r="C6">
        <v>5</v>
      </c>
      <c r="D6" s="8" t="s">
        <v>46</v>
      </c>
      <c r="E6" t="s">
        <v>11</v>
      </c>
      <c r="F6" t="s">
        <v>47</v>
      </c>
      <c r="G6" s="5">
        <v>43008</v>
      </c>
      <c r="H6" s="6">
        <f>SUM(Tasks!I14:I16) * 10</f>
        <v>65</v>
      </c>
      <c r="I6" s="46" t="s">
        <v>253</v>
      </c>
    </row>
    <row r="7" spans="1:9" x14ac:dyDescent="0.3">
      <c r="A7">
        <v>1</v>
      </c>
      <c r="B7">
        <v>1</v>
      </c>
      <c r="C7">
        <v>6</v>
      </c>
      <c r="D7" s="8" t="s">
        <v>48</v>
      </c>
      <c r="E7" t="s">
        <v>20</v>
      </c>
      <c r="F7" t="s">
        <v>254</v>
      </c>
      <c r="G7" s="13">
        <v>42887</v>
      </c>
      <c r="H7" s="6">
        <f>SUM(Tasks!I17:I19) * 10</f>
        <v>0</v>
      </c>
      <c r="I7" s="46" t="s">
        <v>258</v>
      </c>
    </row>
    <row r="8" spans="1:9" ht="28.8" x14ac:dyDescent="0.3">
      <c r="A8">
        <v>1</v>
      </c>
      <c r="B8">
        <v>1</v>
      </c>
      <c r="C8">
        <v>7</v>
      </c>
      <c r="D8" s="8" t="s">
        <v>49</v>
      </c>
      <c r="E8" t="s">
        <v>20</v>
      </c>
      <c r="F8" t="s">
        <v>259</v>
      </c>
      <c r="G8" s="5">
        <v>42887</v>
      </c>
      <c r="H8" s="6">
        <f>SUM(Tasks!I20:I22) * 10</f>
        <v>65</v>
      </c>
      <c r="I8" s="46" t="s">
        <v>260</v>
      </c>
    </row>
    <row r="9" spans="1:9" ht="28.8" x14ac:dyDescent="0.3">
      <c r="A9">
        <v>1</v>
      </c>
      <c r="B9">
        <v>1</v>
      </c>
      <c r="C9">
        <v>8</v>
      </c>
      <c r="D9" s="8" t="s">
        <v>50</v>
      </c>
      <c r="E9" t="s">
        <v>42</v>
      </c>
      <c r="F9" t="s">
        <v>51</v>
      </c>
      <c r="G9" s="5">
        <v>42979</v>
      </c>
      <c r="H9" s="6">
        <f>SUM(Tasks!I23:I25) * 10</f>
        <v>0</v>
      </c>
      <c r="I9" s="46" t="s">
        <v>245</v>
      </c>
    </row>
    <row r="10" spans="1:9" ht="43.2" x14ac:dyDescent="0.3">
      <c r="A10">
        <v>1</v>
      </c>
      <c r="B10">
        <v>2</v>
      </c>
      <c r="C10">
        <v>1</v>
      </c>
      <c r="D10" s="30" t="s">
        <v>52</v>
      </c>
      <c r="E10" t="s">
        <v>53</v>
      </c>
      <c r="F10" t="s">
        <v>54</v>
      </c>
      <c r="G10" s="5">
        <v>43132</v>
      </c>
      <c r="H10" s="6">
        <f>SUM(Tasks!I26:I28) * 10</f>
        <v>65</v>
      </c>
      <c r="I10" s="46" t="s">
        <v>264</v>
      </c>
    </row>
    <row r="11" spans="1:9" ht="28.8" x14ac:dyDescent="0.3">
      <c r="A11" s="14">
        <v>1</v>
      </c>
      <c r="B11" s="14">
        <v>2</v>
      </c>
      <c r="C11" s="14">
        <v>2</v>
      </c>
      <c r="D11" s="32" t="s">
        <v>55</v>
      </c>
      <c r="E11" t="s">
        <v>11</v>
      </c>
      <c r="F11" t="s">
        <v>42</v>
      </c>
      <c r="G11" s="5">
        <v>42979</v>
      </c>
      <c r="H11" s="6">
        <f>SUM(Tasks!I29:I31) * 10</f>
        <v>65</v>
      </c>
      <c r="I11" s="46" t="s">
        <v>234</v>
      </c>
    </row>
    <row r="12" spans="1:9" ht="28.8" x14ac:dyDescent="0.3">
      <c r="A12">
        <v>1</v>
      </c>
      <c r="B12">
        <v>2</v>
      </c>
      <c r="C12">
        <v>3</v>
      </c>
      <c r="D12" s="30" t="s">
        <v>56</v>
      </c>
      <c r="E12" t="s">
        <v>11</v>
      </c>
      <c r="F12" t="s">
        <v>57</v>
      </c>
      <c r="G12" s="5">
        <v>42856</v>
      </c>
      <c r="H12" s="6">
        <f>SUM(Tasks!I32:I34) * 10</f>
        <v>100</v>
      </c>
      <c r="I12" s="46" t="s">
        <v>265</v>
      </c>
    </row>
    <row r="13" spans="1:9" ht="43.2" x14ac:dyDescent="0.3">
      <c r="A13" s="14">
        <v>1</v>
      </c>
      <c r="B13" s="14">
        <v>2</v>
      </c>
      <c r="C13" s="14">
        <v>4</v>
      </c>
      <c r="D13" s="32" t="s">
        <v>213</v>
      </c>
      <c r="E13" s="14" t="s">
        <v>11</v>
      </c>
      <c r="F13" t="s">
        <v>58</v>
      </c>
      <c r="G13" s="5">
        <v>43132</v>
      </c>
      <c r="H13" s="6">
        <f>SUM(Tasks!I35:I37) * 10</f>
        <v>65</v>
      </c>
      <c r="I13" s="46" t="s">
        <v>266</v>
      </c>
    </row>
    <row r="14" spans="1:9" ht="28.8" x14ac:dyDescent="0.3">
      <c r="A14">
        <v>1</v>
      </c>
      <c r="B14">
        <v>2</v>
      </c>
      <c r="C14">
        <v>5</v>
      </c>
      <c r="D14" s="30" t="s">
        <v>59</v>
      </c>
      <c r="E14" t="s">
        <v>60</v>
      </c>
      <c r="F14" t="s">
        <v>61</v>
      </c>
      <c r="G14" s="5">
        <v>42948</v>
      </c>
      <c r="H14" s="6">
        <f>SUM(Tasks!I38:I40) * 10</f>
        <v>65</v>
      </c>
      <c r="I14" s="46" t="s">
        <v>269</v>
      </c>
    </row>
    <row r="15" spans="1:9" ht="28.8" x14ac:dyDescent="0.3">
      <c r="A15">
        <v>1</v>
      </c>
      <c r="B15">
        <v>3</v>
      </c>
      <c r="C15">
        <v>1</v>
      </c>
      <c r="D15" s="32" t="s">
        <v>62</v>
      </c>
      <c r="E15" t="s">
        <v>42</v>
      </c>
      <c r="F15" t="s">
        <v>63</v>
      </c>
      <c r="G15" s="5">
        <v>42795</v>
      </c>
      <c r="H15" s="6">
        <f>SUM(Tasks!I41:I43) * 10</f>
        <v>65</v>
      </c>
      <c r="I15" s="46" t="s">
        <v>212</v>
      </c>
    </row>
    <row r="16" spans="1:9" ht="28.8" x14ac:dyDescent="0.3">
      <c r="A16">
        <v>1</v>
      </c>
      <c r="B16">
        <v>3</v>
      </c>
      <c r="C16">
        <v>2</v>
      </c>
      <c r="D16" s="30" t="s">
        <v>214</v>
      </c>
      <c r="E16" t="s">
        <v>11</v>
      </c>
      <c r="F16" t="s">
        <v>64</v>
      </c>
      <c r="G16" s="5">
        <v>43070</v>
      </c>
      <c r="H16" s="6">
        <f>SUM(Tasks!I44:I46) * 10</f>
        <v>65</v>
      </c>
      <c r="I16" s="46" t="s">
        <v>224</v>
      </c>
    </row>
    <row r="17" spans="1:9" ht="43.2" x14ac:dyDescent="0.3">
      <c r="A17">
        <v>1</v>
      </c>
      <c r="B17">
        <v>3</v>
      </c>
      <c r="C17">
        <v>3</v>
      </c>
      <c r="D17" s="32" t="s">
        <v>215</v>
      </c>
      <c r="E17" t="s">
        <v>11</v>
      </c>
      <c r="F17" t="s">
        <v>64</v>
      </c>
      <c r="G17" s="5">
        <v>43101</v>
      </c>
      <c r="H17" s="6">
        <f>SUM(Tasks!I47:I49) * 10</f>
        <v>50</v>
      </c>
      <c r="I17" s="46" t="s">
        <v>263</v>
      </c>
    </row>
    <row r="18" spans="1:9" ht="28.8" x14ac:dyDescent="0.3">
      <c r="A18">
        <v>1</v>
      </c>
      <c r="B18">
        <v>3</v>
      </c>
      <c r="C18">
        <v>4</v>
      </c>
      <c r="D18" s="30" t="s">
        <v>65</v>
      </c>
      <c r="E18" t="s">
        <v>11</v>
      </c>
      <c r="F18" t="s">
        <v>66</v>
      </c>
      <c r="G18" s="5">
        <v>42887</v>
      </c>
      <c r="H18" s="6">
        <f>SUM(Tasks!I50:I52) * 10</f>
        <v>0</v>
      </c>
      <c r="I18" s="46" t="s">
        <v>209</v>
      </c>
    </row>
    <row r="19" spans="1:9" ht="43.2" x14ac:dyDescent="0.3">
      <c r="A19">
        <v>1</v>
      </c>
      <c r="B19">
        <v>4</v>
      </c>
      <c r="C19">
        <v>1</v>
      </c>
      <c r="D19" s="32" t="s">
        <v>67</v>
      </c>
      <c r="E19" t="s">
        <v>20</v>
      </c>
      <c r="F19" t="s">
        <v>271</v>
      </c>
      <c r="G19" s="5">
        <v>42887</v>
      </c>
      <c r="H19" s="6">
        <f>SUM(Tasks!I53:I55) * 10</f>
        <v>80</v>
      </c>
      <c r="I19" s="46" t="s">
        <v>270</v>
      </c>
    </row>
    <row r="20" spans="1:9" x14ac:dyDescent="0.3">
      <c r="A20">
        <v>2</v>
      </c>
      <c r="B20">
        <v>1</v>
      </c>
      <c r="C20">
        <v>1</v>
      </c>
      <c r="D20" s="8" t="s">
        <v>216</v>
      </c>
      <c r="E20" t="s">
        <v>68</v>
      </c>
      <c r="F20" t="s">
        <v>20</v>
      </c>
      <c r="G20" s="5">
        <v>42766</v>
      </c>
      <c r="H20" s="6">
        <f>SUM(Tasks!I56:I58) * 10</f>
        <v>100</v>
      </c>
      <c r="I20" s="46" t="s">
        <v>69</v>
      </c>
    </row>
    <row r="21" spans="1:9" x14ac:dyDescent="0.3">
      <c r="A21">
        <v>2</v>
      </c>
      <c r="B21">
        <v>1</v>
      </c>
      <c r="C21">
        <v>2</v>
      </c>
      <c r="D21" s="31" t="s">
        <v>70</v>
      </c>
      <c r="E21" t="s">
        <v>68</v>
      </c>
      <c r="F21" t="s">
        <v>20</v>
      </c>
      <c r="G21" s="13">
        <v>42795</v>
      </c>
      <c r="H21" s="6">
        <f>SUM(Tasks!I59:I61) * 10</f>
        <v>65</v>
      </c>
      <c r="I21" s="46" t="s">
        <v>272</v>
      </c>
    </row>
    <row r="22" spans="1:9" x14ac:dyDescent="0.3">
      <c r="A22">
        <v>2</v>
      </c>
      <c r="B22">
        <v>1</v>
      </c>
      <c r="C22">
        <v>3</v>
      </c>
      <c r="D22" s="8" t="s">
        <v>71</v>
      </c>
      <c r="E22" t="s">
        <v>72</v>
      </c>
      <c r="G22" s="13">
        <v>42795</v>
      </c>
      <c r="H22" s="6">
        <f>SUM(Tasks!I62:I64) * 10</f>
        <v>100</v>
      </c>
      <c r="I22" s="46" t="s">
        <v>223</v>
      </c>
    </row>
    <row r="23" spans="1:9" ht="43.2" x14ac:dyDescent="0.3">
      <c r="A23">
        <v>2</v>
      </c>
      <c r="B23">
        <v>1</v>
      </c>
      <c r="C23">
        <v>4</v>
      </c>
      <c r="D23" s="8" t="s">
        <v>73</v>
      </c>
      <c r="E23" t="s">
        <v>53</v>
      </c>
      <c r="F23" t="s">
        <v>74</v>
      </c>
      <c r="G23" s="5">
        <v>42795</v>
      </c>
      <c r="H23" s="6">
        <f>SUM(Tasks!I65:I67) * 10</f>
        <v>100</v>
      </c>
      <c r="I23" s="46" t="s">
        <v>235</v>
      </c>
    </row>
    <row r="24" spans="1:9" ht="28.8" x14ac:dyDescent="0.3">
      <c r="A24">
        <v>2</v>
      </c>
      <c r="B24">
        <v>2</v>
      </c>
      <c r="C24">
        <v>1</v>
      </c>
      <c r="D24" s="8" t="s">
        <v>75</v>
      </c>
      <c r="E24" t="s">
        <v>276</v>
      </c>
      <c r="F24" t="s">
        <v>277</v>
      </c>
      <c r="G24" s="5">
        <v>42979</v>
      </c>
      <c r="H24" s="6">
        <f>SUM(Tasks!I68:I70) * 10</f>
        <v>30</v>
      </c>
      <c r="I24" s="46" t="s">
        <v>278</v>
      </c>
    </row>
    <row r="25" spans="1:9" ht="28.8" x14ac:dyDescent="0.3">
      <c r="A25">
        <v>2</v>
      </c>
      <c r="B25">
        <v>2</v>
      </c>
      <c r="C25">
        <v>2</v>
      </c>
      <c r="D25" s="8" t="s">
        <v>76</v>
      </c>
      <c r="E25" t="s">
        <v>20</v>
      </c>
      <c r="F25" t="s">
        <v>53</v>
      </c>
      <c r="G25" s="5">
        <v>43070</v>
      </c>
      <c r="H25" s="6">
        <f>SUM(Tasks!I71:I73) * 10</f>
        <v>50</v>
      </c>
      <c r="I25" s="46" t="s">
        <v>225</v>
      </c>
    </row>
    <row r="26" spans="1:9" ht="28.8" x14ac:dyDescent="0.3">
      <c r="A26">
        <v>2</v>
      </c>
      <c r="B26">
        <v>2</v>
      </c>
      <c r="C26">
        <v>3</v>
      </c>
      <c r="D26" s="8" t="s">
        <v>77</v>
      </c>
      <c r="E26" t="s">
        <v>20</v>
      </c>
      <c r="F26" t="s">
        <v>281</v>
      </c>
      <c r="G26" s="5">
        <v>42979</v>
      </c>
      <c r="H26" s="6">
        <f>SUM(Tasks!I74:I76) * 10</f>
        <v>100</v>
      </c>
      <c r="I26" s="46" t="s">
        <v>229</v>
      </c>
    </row>
    <row r="27" spans="1:9" ht="43.2" x14ac:dyDescent="0.3">
      <c r="A27">
        <v>2</v>
      </c>
      <c r="B27">
        <v>2</v>
      </c>
      <c r="C27">
        <v>4</v>
      </c>
      <c r="D27" s="32" t="s">
        <v>78</v>
      </c>
      <c r="E27" t="s">
        <v>79</v>
      </c>
      <c r="F27" t="s">
        <v>80</v>
      </c>
      <c r="G27" s="5">
        <v>42887</v>
      </c>
      <c r="H27" s="6">
        <f>SUM(Tasks!I77:I79) * 10</f>
        <v>100</v>
      </c>
      <c r="I27" s="46" t="s">
        <v>282</v>
      </c>
    </row>
    <row r="28" spans="1:9" x14ac:dyDescent="0.3">
      <c r="A28">
        <v>2</v>
      </c>
      <c r="B28">
        <v>2</v>
      </c>
      <c r="C28">
        <v>5</v>
      </c>
      <c r="D28" s="32" t="s">
        <v>81</v>
      </c>
      <c r="E28" t="s">
        <v>11</v>
      </c>
      <c r="F28" t="s">
        <v>82</v>
      </c>
      <c r="G28" s="5">
        <v>43070</v>
      </c>
      <c r="H28" s="6">
        <f>SUM(Tasks!I80:I82) * 10</f>
        <v>30</v>
      </c>
      <c r="I28" s="46" t="s">
        <v>210</v>
      </c>
    </row>
    <row r="29" spans="1:9" ht="28.8" x14ac:dyDescent="0.3">
      <c r="A29">
        <v>2</v>
      </c>
      <c r="B29">
        <v>2</v>
      </c>
      <c r="C29">
        <v>6</v>
      </c>
      <c r="D29" s="32" t="s">
        <v>83</v>
      </c>
      <c r="E29" t="s">
        <v>84</v>
      </c>
      <c r="F29" t="s">
        <v>103</v>
      </c>
      <c r="G29" s="5">
        <v>42887</v>
      </c>
      <c r="H29" s="6">
        <f>SUM(Tasks!I83:I85) * 10</f>
        <v>0</v>
      </c>
      <c r="I29" s="46" t="s">
        <v>241</v>
      </c>
    </row>
    <row r="30" spans="1:9" ht="28.8" x14ac:dyDescent="0.3">
      <c r="A30">
        <v>2</v>
      </c>
      <c r="B30">
        <v>3</v>
      </c>
      <c r="C30">
        <v>1</v>
      </c>
      <c r="D30" s="32" t="s">
        <v>85</v>
      </c>
      <c r="E30" t="s">
        <v>20</v>
      </c>
      <c r="F30" t="s">
        <v>53</v>
      </c>
      <c r="G30" s="5">
        <v>43101</v>
      </c>
      <c r="H30" s="6">
        <f>SUM(Tasks!I86:I88) * 10</f>
        <v>65</v>
      </c>
      <c r="I30" s="46" t="s">
        <v>231</v>
      </c>
    </row>
    <row r="31" spans="1:9" ht="28.8" x14ac:dyDescent="0.3">
      <c r="A31">
        <v>2</v>
      </c>
      <c r="B31">
        <v>3</v>
      </c>
      <c r="C31">
        <v>2</v>
      </c>
      <c r="D31" s="8" t="s">
        <v>86</v>
      </c>
      <c r="E31" t="s">
        <v>60</v>
      </c>
      <c r="F31" t="s">
        <v>274</v>
      </c>
      <c r="G31" s="13">
        <v>42979</v>
      </c>
      <c r="H31" s="6">
        <f>SUM(Tasks!I89:I91) * 10</f>
        <v>35</v>
      </c>
      <c r="I31" s="46" t="s">
        <v>275</v>
      </c>
    </row>
    <row r="32" spans="1:9" ht="57" customHeight="1" x14ac:dyDescent="0.3">
      <c r="A32">
        <v>2</v>
      </c>
      <c r="B32">
        <v>4</v>
      </c>
      <c r="C32">
        <v>1</v>
      </c>
      <c r="D32" s="8" t="s">
        <v>87</v>
      </c>
      <c r="E32" t="s">
        <v>39</v>
      </c>
      <c r="F32" t="s">
        <v>88</v>
      </c>
      <c r="G32" s="5">
        <v>43070</v>
      </c>
      <c r="H32" s="6">
        <f>SUM(Tasks!I92:I94) * 10</f>
        <v>70</v>
      </c>
      <c r="I32" s="46" t="s">
        <v>283</v>
      </c>
    </row>
    <row r="33" spans="1:9" ht="28.8" x14ac:dyDescent="0.3">
      <c r="A33">
        <v>2</v>
      </c>
      <c r="B33">
        <v>4</v>
      </c>
      <c r="C33">
        <v>2</v>
      </c>
      <c r="D33" s="8" t="s">
        <v>89</v>
      </c>
      <c r="E33" t="s">
        <v>20</v>
      </c>
      <c r="F33" t="s">
        <v>284</v>
      </c>
      <c r="G33" s="5">
        <v>42887</v>
      </c>
      <c r="H33" s="6">
        <f>SUM(Tasks!I95:I97) * 10</f>
        <v>65</v>
      </c>
      <c r="I33" s="46" t="s">
        <v>285</v>
      </c>
    </row>
    <row r="34" spans="1:9" ht="28.8" x14ac:dyDescent="0.3">
      <c r="A34">
        <v>2</v>
      </c>
      <c r="B34">
        <v>5</v>
      </c>
      <c r="C34">
        <v>1</v>
      </c>
      <c r="D34" s="8" t="s">
        <v>217</v>
      </c>
      <c r="E34" t="s">
        <v>11</v>
      </c>
      <c r="F34" t="s">
        <v>90</v>
      </c>
      <c r="G34" s="5">
        <v>42887</v>
      </c>
      <c r="H34" s="6">
        <f>SUM(Tasks!I98:I100) * 10</f>
        <v>100</v>
      </c>
      <c r="I34" s="46" t="s">
        <v>288</v>
      </c>
    </row>
    <row r="35" spans="1:9" ht="43.2" x14ac:dyDescent="0.3">
      <c r="A35">
        <v>2</v>
      </c>
      <c r="B35">
        <v>6</v>
      </c>
      <c r="C35">
        <v>1</v>
      </c>
      <c r="D35" s="8" t="s">
        <v>91</v>
      </c>
      <c r="E35" t="s">
        <v>291</v>
      </c>
      <c r="F35" t="s">
        <v>289</v>
      </c>
      <c r="G35" s="13">
        <v>42856</v>
      </c>
      <c r="H35" s="6">
        <f>SUM(Tasks!I101:I103) * 10</f>
        <v>65</v>
      </c>
      <c r="I35" s="46" t="s">
        <v>290</v>
      </c>
    </row>
    <row r="36" spans="1:9" x14ac:dyDescent="0.3">
      <c r="A36">
        <v>3</v>
      </c>
      <c r="B36">
        <v>1</v>
      </c>
      <c r="C36">
        <v>1</v>
      </c>
      <c r="D36" s="8" t="s">
        <v>92</v>
      </c>
      <c r="E36" t="s">
        <v>20</v>
      </c>
      <c r="F36" t="s">
        <v>93</v>
      </c>
      <c r="G36" s="5">
        <v>43070</v>
      </c>
      <c r="H36" s="6">
        <f>SUM(Tasks!I104:I106) * 10</f>
        <v>100</v>
      </c>
      <c r="I36" s="46" t="s">
        <v>310</v>
      </c>
    </row>
    <row r="37" spans="1:9" x14ac:dyDescent="0.3">
      <c r="A37">
        <v>3</v>
      </c>
      <c r="B37">
        <v>1</v>
      </c>
      <c r="C37">
        <v>2</v>
      </c>
      <c r="D37" s="8" t="s">
        <v>94</v>
      </c>
      <c r="E37" t="s">
        <v>20</v>
      </c>
      <c r="F37" t="s">
        <v>95</v>
      </c>
      <c r="G37" s="5">
        <v>42887</v>
      </c>
      <c r="H37" s="6">
        <f>SUM(Tasks!I107:I109) * 10</f>
        <v>0</v>
      </c>
      <c r="I37" s="46" t="s">
        <v>311</v>
      </c>
    </row>
    <row r="38" spans="1:9" ht="28.8" x14ac:dyDescent="0.3">
      <c r="A38">
        <v>3</v>
      </c>
      <c r="B38">
        <v>1</v>
      </c>
      <c r="C38">
        <v>3</v>
      </c>
      <c r="D38" s="8" t="s">
        <v>96</v>
      </c>
      <c r="E38" t="s">
        <v>53</v>
      </c>
      <c r="F38" t="s">
        <v>97</v>
      </c>
      <c r="G38" s="5">
        <v>43070</v>
      </c>
      <c r="H38" s="6">
        <f>SUM(Tasks!I110:I112) * 10</f>
        <v>65</v>
      </c>
      <c r="I38" s="46" t="s">
        <v>250</v>
      </c>
    </row>
    <row r="39" spans="1:9" ht="28.8" x14ac:dyDescent="0.3">
      <c r="A39">
        <v>3</v>
      </c>
      <c r="B39">
        <v>1</v>
      </c>
      <c r="C39">
        <v>4</v>
      </c>
      <c r="D39" s="8" t="s">
        <v>98</v>
      </c>
      <c r="E39" t="s">
        <v>11</v>
      </c>
      <c r="F39" t="s">
        <v>99</v>
      </c>
      <c r="G39" s="13">
        <v>43101</v>
      </c>
      <c r="H39" s="6">
        <f>SUM(Tasks!I113:I115) * 10</f>
        <v>65</v>
      </c>
      <c r="I39" s="46" t="s">
        <v>313</v>
      </c>
    </row>
    <row r="40" spans="1:9" x14ac:dyDescent="0.3">
      <c r="A40">
        <v>3</v>
      </c>
      <c r="B40">
        <v>2</v>
      </c>
      <c r="C40">
        <v>1</v>
      </c>
      <c r="D40" s="8" t="s">
        <v>100</v>
      </c>
      <c r="E40" t="s">
        <v>11</v>
      </c>
      <c r="F40" t="s">
        <v>20</v>
      </c>
      <c r="G40" s="13">
        <v>43101</v>
      </c>
      <c r="H40" s="6">
        <f>SUM(Tasks!I116:I118) * 10</f>
        <v>30</v>
      </c>
      <c r="I40" s="46" t="s">
        <v>297</v>
      </c>
    </row>
    <row r="41" spans="1:9" ht="28.8" x14ac:dyDescent="0.3">
      <c r="A41">
        <v>3</v>
      </c>
      <c r="B41">
        <v>2</v>
      </c>
      <c r="C41">
        <v>2</v>
      </c>
      <c r="D41" s="8" t="s">
        <v>101</v>
      </c>
      <c r="E41" t="s">
        <v>20</v>
      </c>
      <c r="F41" t="s">
        <v>295</v>
      </c>
      <c r="G41" s="5">
        <v>43101</v>
      </c>
      <c r="H41" s="6">
        <f>SUM(Tasks!I119:I121) * 10</f>
        <v>65</v>
      </c>
      <c r="I41" s="46" t="s">
        <v>298</v>
      </c>
    </row>
    <row r="42" spans="1:9" ht="28.8" x14ac:dyDescent="0.3">
      <c r="A42">
        <v>3</v>
      </c>
      <c r="B42">
        <v>2</v>
      </c>
      <c r="C42">
        <v>3</v>
      </c>
      <c r="D42" s="8" t="s">
        <v>102</v>
      </c>
      <c r="E42" t="s">
        <v>103</v>
      </c>
      <c r="F42" t="s">
        <v>296</v>
      </c>
      <c r="G42" s="5">
        <v>43101</v>
      </c>
      <c r="H42" s="6">
        <f>SUM(Tasks!I122:I124) * 10</f>
        <v>30</v>
      </c>
      <c r="I42" s="46" t="s">
        <v>300</v>
      </c>
    </row>
    <row r="43" spans="1:9" ht="28.8" x14ac:dyDescent="0.3">
      <c r="A43">
        <v>3</v>
      </c>
      <c r="B43">
        <v>3</v>
      </c>
      <c r="C43">
        <v>1</v>
      </c>
      <c r="D43" s="8" t="s">
        <v>104</v>
      </c>
      <c r="E43" t="s">
        <v>105</v>
      </c>
      <c r="F43" t="s">
        <v>106</v>
      </c>
      <c r="G43" s="5">
        <v>42979</v>
      </c>
      <c r="H43" s="6">
        <f>SUM(Tasks!I125:I127) * 10</f>
        <v>30</v>
      </c>
      <c r="I43" s="46" t="s">
        <v>218</v>
      </c>
    </row>
    <row r="44" spans="1:9" x14ac:dyDescent="0.3">
      <c r="A44">
        <v>3</v>
      </c>
      <c r="B44">
        <v>3</v>
      </c>
      <c r="C44">
        <v>2</v>
      </c>
      <c r="D44" s="8" t="s">
        <v>107</v>
      </c>
      <c r="E44" t="s">
        <v>108</v>
      </c>
      <c r="F44" t="s">
        <v>294</v>
      </c>
      <c r="G44" s="5">
        <v>42948</v>
      </c>
      <c r="H44" s="6">
        <f>SUM(Tasks!I128:I130) * 10</f>
        <v>100</v>
      </c>
      <c r="I44" s="46" t="s">
        <v>292</v>
      </c>
    </row>
    <row r="45" spans="1:9" ht="28.8" x14ac:dyDescent="0.3">
      <c r="A45">
        <v>3</v>
      </c>
      <c r="B45">
        <v>3</v>
      </c>
      <c r="C45">
        <v>3</v>
      </c>
      <c r="D45" s="8" t="s">
        <v>109</v>
      </c>
      <c r="E45" t="s">
        <v>108</v>
      </c>
      <c r="F45" t="s">
        <v>294</v>
      </c>
      <c r="G45" s="5">
        <v>42946</v>
      </c>
      <c r="H45" s="6">
        <f>SUM(Tasks!I131:I133) * 10</f>
        <v>100</v>
      </c>
      <c r="I45" s="46" t="s">
        <v>293</v>
      </c>
    </row>
    <row r="46" spans="1:9" x14ac:dyDescent="0.3">
      <c r="A46">
        <v>3</v>
      </c>
      <c r="B46">
        <v>4</v>
      </c>
      <c r="C46">
        <v>1</v>
      </c>
      <c r="D46" s="8" t="s">
        <v>110</v>
      </c>
      <c r="E46" t="s">
        <v>20</v>
      </c>
      <c r="F46" t="s">
        <v>53</v>
      </c>
      <c r="G46" s="5">
        <v>42795</v>
      </c>
      <c r="H46" s="6">
        <f>SUM(Tasks!I134:I136) * 10</f>
        <v>65</v>
      </c>
      <c r="I46" s="46" t="s">
        <v>305</v>
      </c>
    </row>
    <row r="47" spans="1:9" ht="28.8" x14ac:dyDescent="0.3">
      <c r="A47">
        <v>3</v>
      </c>
      <c r="B47">
        <v>4</v>
      </c>
      <c r="C47">
        <v>2</v>
      </c>
      <c r="D47" s="8" t="s">
        <v>111</v>
      </c>
      <c r="E47" t="s">
        <v>20</v>
      </c>
      <c r="F47" t="s">
        <v>306</v>
      </c>
      <c r="G47" s="13">
        <v>42856</v>
      </c>
      <c r="H47" s="6">
        <f>SUM(Tasks!I137:I139) * 10</f>
        <v>0</v>
      </c>
      <c r="I47" s="46" t="s">
        <v>211</v>
      </c>
    </row>
    <row r="48" spans="1:9" ht="28.8" x14ac:dyDescent="0.3">
      <c r="A48">
        <v>3</v>
      </c>
      <c r="B48">
        <v>5</v>
      </c>
      <c r="C48">
        <v>1</v>
      </c>
      <c r="D48" s="8" t="s">
        <v>112</v>
      </c>
      <c r="E48" t="s">
        <v>20</v>
      </c>
      <c r="F48" t="s">
        <v>11</v>
      </c>
      <c r="G48" s="13">
        <v>43160</v>
      </c>
      <c r="H48" s="6">
        <f>SUM(Tasks!I140:I142) * 10</f>
        <v>30</v>
      </c>
      <c r="I48" s="46" t="s">
        <v>307</v>
      </c>
    </row>
    <row r="49" spans="1:9" ht="28.8" x14ac:dyDescent="0.3">
      <c r="A49">
        <v>3</v>
      </c>
      <c r="B49">
        <v>5</v>
      </c>
      <c r="C49">
        <v>2</v>
      </c>
      <c r="D49" s="8" t="s">
        <v>113</v>
      </c>
      <c r="E49" t="s">
        <v>11</v>
      </c>
      <c r="F49" t="s">
        <v>99</v>
      </c>
      <c r="G49" s="13">
        <v>42979</v>
      </c>
      <c r="H49" s="6">
        <f>SUM(Tasks!I143:I145) * 10</f>
        <v>100</v>
      </c>
      <c r="I49" s="46" t="s">
        <v>251</v>
      </c>
    </row>
    <row r="50" spans="1:9" x14ac:dyDescent="0.3">
      <c r="G50" s="5"/>
      <c r="H50" s="6"/>
      <c r="I50" s="22"/>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5"/>
  <sheetViews>
    <sheetView tabSelected="1" topLeftCell="A22" zoomScale="80" zoomScaleNormal="80" workbookViewId="0">
      <selection activeCell="F51" sqref="F51"/>
    </sheetView>
  </sheetViews>
  <sheetFormatPr defaultRowHeight="14.4" x14ac:dyDescent="0.3"/>
  <cols>
    <col min="1" max="3" width="8.88671875" customWidth="1"/>
    <col min="4" max="4" width="9.33203125" customWidth="1"/>
    <col min="5" max="5" width="155.44140625" bestFit="1" customWidth="1"/>
    <col min="6" max="6" width="17.6640625" customWidth="1"/>
    <col min="7" max="7" width="13.88671875" customWidth="1"/>
    <col min="8" max="8" width="10.44140625" customWidth="1"/>
    <col min="9" max="9" width="8.88671875" customWidth="1"/>
  </cols>
  <sheetData>
    <row r="1" spans="1:11" x14ac:dyDescent="0.3">
      <c r="A1" t="s">
        <v>0</v>
      </c>
      <c r="B1" t="s">
        <v>6</v>
      </c>
      <c r="C1" t="s">
        <v>7</v>
      </c>
      <c r="D1" t="s">
        <v>13</v>
      </c>
      <c r="E1" t="s">
        <v>1</v>
      </c>
      <c r="F1" t="s">
        <v>12</v>
      </c>
      <c r="G1" t="s">
        <v>14</v>
      </c>
      <c r="H1" t="s">
        <v>15</v>
      </c>
      <c r="I1" t="s">
        <v>16</v>
      </c>
    </row>
    <row r="2" spans="1:11" x14ac:dyDescent="0.3">
      <c r="A2" s="1">
        <v>1</v>
      </c>
      <c r="B2" s="3">
        <v>1</v>
      </c>
      <c r="C2" s="3">
        <v>1</v>
      </c>
      <c r="D2">
        <v>1</v>
      </c>
      <c r="E2" t="s">
        <v>126</v>
      </c>
      <c r="F2" s="5">
        <v>42809</v>
      </c>
      <c r="G2">
        <v>3</v>
      </c>
      <c r="H2">
        <v>1</v>
      </c>
      <c r="I2">
        <f>IF(Table4[[#This Row],[Complete]]&gt;0,Table4[[#This Row],[Weight]],0)</f>
        <v>3</v>
      </c>
    </row>
    <row r="3" spans="1:11" s="14" customFormat="1" x14ac:dyDescent="0.3">
      <c r="A3" s="15">
        <v>1</v>
      </c>
      <c r="B3" s="16">
        <v>1</v>
      </c>
      <c r="C3" s="16">
        <v>1</v>
      </c>
      <c r="D3" s="14">
        <v>2</v>
      </c>
      <c r="E3" s="14" t="s">
        <v>127</v>
      </c>
      <c r="F3" s="12">
        <v>42826</v>
      </c>
      <c r="G3" s="14">
        <v>3.5</v>
      </c>
      <c r="H3" s="14">
        <v>1</v>
      </c>
      <c r="I3" s="17">
        <f>IF(Table4[[#This Row],[Complete]]&gt;0,Table4[[#This Row],[Weight]],0)</f>
        <v>3.5</v>
      </c>
    </row>
    <row r="4" spans="1:11" x14ac:dyDescent="0.3">
      <c r="A4" s="2">
        <v>1</v>
      </c>
      <c r="B4" s="4">
        <v>1</v>
      </c>
      <c r="C4" s="4">
        <v>1</v>
      </c>
      <c r="D4">
        <v>3</v>
      </c>
      <c r="E4" t="s">
        <v>128</v>
      </c>
      <c r="F4" s="5">
        <v>42840</v>
      </c>
      <c r="G4" s="14">
        <v>3.5</v>
      </c>
      <c r="H4" s="14">
        <v>1</v>
      </c>
      <c r="I4">
        <f>IF(Table4[[#This Row],[Complete]]&gt;0,Table4[[#This Row],[Weight]],0)</f>
        <v>3.5</v>
      </c>
    </row>
    <row r="5" spans="1:11" s="14" customFormat="1" x14ac:dyDescent="0.3">
      <c r="A5" s="15">
        <v>1</v>
      </c>
      <c r="B5" s="16">
        <v>1</v>
      </c>
      <c r="C5" s="16">
        <v>2</v>
      </c>
      <c r="D5" s="14">
        <v>1</v>
      </c>
      <c r="E5" s="14" t="s">
        <v>129</v>
      </c>
      <c r="F5" s="12">
        <v>43009</v>
      </c>
      <c r="G5">
        <v>3</v>
      </c>
      <c r="H5" s="14">
        <v>0</v>
      </c>
      <c r="I5" s="17">
        <f>IF(Table4[[#This Row],[Complete]]&gt;0,Table4[[#This Row],[Weight]],0)</f>
        <v>0</v>
      </c>
    </row>
    <row r="6" spans="1:11" x14ac:dyDescent="0.3">
      <c r="A6" s="24">
        <v>1</v>
      </c>
      <c r="B6" s="25">
        <v>1</v>
      </c>
      <c r="C6" s="25">
        <v>2</v>
      </c>
      <c r="D6">
        <v>2</v>
      </c>
      <c r="E6" t="s">
        <v>130</v>
      </c>
      <c r="F6" s="5">
        <v>43040</v>
      </c>
      <c r="G6" s="14">
        <v>3.5</v>
      </c>
      <c r="H6" s="14">
        <v>0</v>
      </c>
      <c r="I6">
        <f>IF(Table4[[#This Row],[Complete]]&gt;0,Table4[[#This Row],[Weight]],0)</f>
        <v>0</v>
      </c>
      <c r="K6" s="14"/>
    </row>
    <row r="7" spans="1:11" s="14" customFormat="1" x14ac:dyDescent="0.3">
      <c r="A7" s="15">
        <v>1</v>
      </c>
      <c r="B7" s="16">
        <v>1</v>
      </c>
      <c r="C7" s="16">
        <v>2</v>
      </c>
      <c r="D7" s="14">
        <v>3</v>
      </c>
      <c r="E7" s="14" t="s">
        <v>131</v>
      </c>
      <c r="F7" s="12">
        <v>43070</v>
      </c>
      <c r="G7" s="14">
        <v>3.5</v>
      </c>
      <c r="H7" s="14">
        <v>0</v>
      </c>
      <c r="I7" s="17">
        <f>IF(Table4[[#This Row],[Complete]]&gt;0,Table4[[#This Row],[Weight]],0)</f>
        <v>0</v>
      </c>
    </row>
    <row r="8" spans="1:11" s="14" customFormat="1" x14ac:dyDescent="0.3">
      <c r="A8" s="1">
        <v>1</v>
      </c>
      <c r="B8" s="3">
        <v>1</v>
      </c>
      <c r="C8" s="3">
        <v>3</v>
      </c>
      <c r="D8" s="14">
        <v>1</v>
      </c>
      <c r="E8" s="14" t="s">
        <v>115</v>
      </c>
      <c r="F8" s="12">
        <v>42794</v>
      </c>
      <c r="G8">
        <v>3</v>
      </c>
      <c r="H8" s="14">
        <v>1</v>
      </c>
      <c r="I8" s="17">
        <f>IF(Table4[[#This Row],[Complete]]&gt;0,Table4[[#This Row],[Weight]],0)</f>
        <v>3</v>
      </c>
    </row>
    <row r="9" spans="1:11" s="14" customFormat="1" x14ac:dyDescent="0.3">
      <c r="A9" s="18">
        <v>1</v>
      </c>
      <c r="B9" s="19">
        <v>1</v>
      </c>
      <c r="C9" s="19">
        <v>3</v>
      </c>
      <c r="D9" s="14">
        <v>2</v>
      </c>
      <c r="E9" s="14" t="s">
        <v>132</v>
      </c>
      <c r="F9" s="12">
        <v>42856</v>
      </c>
      <c r="G9" s="14">
        <v>3.5</v>
      </c>
      <c r="H9" s="14">
        <v>1</v>
      </c>
      <c r="I9" s="17">
        <f>IF(Table4[[#This Row],[Complete]]&gt;0,Table4[[#This Row],[Weight]],0)</f>
        <v>3.5</v>
      </c>
    </row>
    <row r="10" spans="1:11" s="14" customFormat="1" x14ac:dyDescent="0.3">
      <c r="A10" s="18">
        <v>1</v>
      </c>
      <c r="B10" s="19">
        <v>1</v>
      </c>
      <c r="C10" s="19">
        <v>3</v>
      </c>
      <c r="D10" s="14">
        <v>3</v>
      </c>
      <c r="E10" s="14" t="s">
        <v>114</v>
      </c>
      <c r="F10" s="12">
        <v>42840</v>
      </c>
      <c r="G10" s="14">
        <v>3.5</v>
      </c>
      <c r="H10" s="14">
        <v>1</v>
      </c>
      <c r="I10" s="17">
        <f>IF(Table4[[#This Row],[Complete]]&gt;0,Table4[[#This Row],[Weight]],0)</f>
        <v>3.5</v>
      </c>
    </row>
    <row r="11" spans="1:11" s="14" customFormat="1" x14ac:dyDescent="0.3">
      <c r="A11" s="18">
        <v>1</v>
      </c>
      <c r="B11" s="19">
        <v>1</v>
      </c>
      <c r="C11" s="19">
        <v>4</v>
      </c>
      <c r="D11" s="14">
        <v>1</v>
      </c>
      <c r="F11" s="12"/>
      <c r="G11">
        <v>3</v>
      </c>
      <c r="H11" s="14">
        <v>0</v>
      </c>
      <c r="I11" s="17">
        <f>IF(Table4[[#This Row],[Complete]]&gt;0,Table4[[#This Row],[Weight]],0)</f>
        <v>0</v>
      </c>
    </row>
    <row r="12" spans="1:11" s="14" customFormat="1" x14ac:dyDescent="0.3">
      <c r="A12" s="1">
        <v>1</v>
      </c>
      <c r="B12" s="3">
        <v>1</v>
      </c>
      <c r="C12" s="3">
        <v>4</v>
      </c>
      <c r="D12" s="14">
        <v>2</v>
      </c>
      <c r="F12" s="12"/>
      <c r="G12" s="14">
        <v>3.5</v>
      </c>
      <c r="H12" s="14">
        <v>0</v>
      </c>
      <c r="I12" s="17">
        <f>IF(Table4[[#This Row],[Complete]]&gt;0,Table4[[#This Row],[Weight]],0)</f>
        <v>0</v>
      </c>
    </row>
    <row r="13" spans="1:11" x14ac:dyDescent="0.3">
      <c r="A13" s="18">
        <v>1</v>
      </c>
      <c r="B13" s="19">
        <v>1</v>
      </c>
      <c r="C13" s="19">
        <v>4</v>
      </c>
      <c r="D13">
        <v>3</v>
      </c>
      <c r="E13" s="14"/>
      <c r="F13" s="5"/>
      <c r="G13" s="14">
        <v>3.5</v>
      </c>
      <c r="H13" s="14">
        <v>0</v>
      </c>
      <c r="I13">
        <f>IF(Table4[[#This Row],[Complete]]&gt;0,Table4[[#This Row],[Weight]],0)</f>
        <v>0</v>
      </c>
      <c r="K13" s="14"/>
    </row>
    <row r="14" spans="1:11" x14ac:dyDescent="0.3">
      <c r="A14" s="33">
        <v>1</v>
      </c>
      <c r="B14" s="34">
        <v>1</v>
      </c>
      <c r="C14" s="34">
        <v>5</v>
      </c>
      <c r="D14">
        <v>1</v>
      </c>
      <c r="E14" s="14" t="s">
        <v>133</v>
      </c>
      <c r="F14" s="5">
        <v>42887</v>
      </c>
      <c r="G14">
        <v>3</v>
      </c>
      <c r="H14" s="14">
        <v>1</v>
      </c>
      <c r="I14" s="7">
        <f>IF(Table4[[#This Row],[Complete]]&gt;0,Table4[[#This Row],[Weight]],0)</f>
        <v>3</v>
      </c>
      <c r="K14" s="14"/>
    </row>
    <row r="15" spans="1:11" x14ac:dyDescent="0.3">
      <c r="A15" s="35">
        <v>1</v>
      </c>
      <c r="B15" s="36">
        <v>1</v>
      </c>
      <c r="C15" s="36">
        <v>5</v>
      </c>
      <c r="D15">
        <v>2</v>
      </c>
      <c r="E15" s="14" t="s">
        <v>134</v>
      </c>
      <c r="F15" s="5">
        <v>42948</v>
      </c>
      <c r="G15" s="14">
        <v>3.5</v>
      </c>
      <c r="H15" s="14">
        <v>1</v>
      </c>
      <c r="I15" s="7">
        <f>IF(Table4[[#This Row],[Complete]]&gt;0,Table4[[#This Row],[Weight]],0)</f>
        <v>3.5</v>
      </c>
      <c r="K15" s="14"/>
    </row>
    <row r="16" spans="1:11" x14ac:dyDescent="0.3">
      <c r="A16" s="33">
        <v>1</v>
      </c>
      <c r="B16" s="34">
        <v>1</v>
      </c>
      <c r="C16" s="34">
        <v>5</v>
      </c>
      <c r="D16">
        <v>3</v>
      </c>
      <c r="E16" s="14" t="s">
        <v>135</v>
      </c>
      <c r="F16" s="5">
        <v>43008</v>
      </c>
      <c r="G16" s="14">
        <v>3.5</v>
      </c>
      <c r="H16" s="14">
        <v>0</v>
      </c>
      <c r="I16" s="7">
        <f>IF(Table4[[#This Row],[Complete]]&gt;0,Table4[[#This Row],[Weight]],0)</f>
        <v>0</v>
      </c>
      <c r="K16" s="14"/>
    </row>
    <row r="17" spans="1:11" x14ac:dyDescent="0.3">
      <c r="A17" s="35">
        <v>1</v>
      </c>
      <c r="B17" s="36">
        <v>1</v>
      </c>
      <c r="C17" s="36">
        <v>6</v>
      </c>
      <c r="D17">
        <v>1</v>
      </c>
      <c r="E17" s="14" t="s">
        <v>257</v>
      </c>
      <c r="F17" s="5">
        <v>42957</v>
      </c>
      <c r="G17">
        <v>3</v>
      </c>
      <c r="H17" s="14">
        <v>0</v>
      </c>
      <c r="I17" s="7">
        <f>IF(Table4[[#This Row],[Complete]]&gt;0,Table4[[#This Row],[Weight]],0)</f>
        <v>0</v>
      </c>
      <c r="K17" s="14"/>
    </row>
    <row r="18" spans="1:11" x14ac:dyDescent="0.3">
      <c r="A18" s="33">
        <v>1</v>
      </c>
      <c r="B18" s="34">
        <v>1</v>
      </c>
      <c r="C18" s="34">
        <v>6</v>
      </c>
      <c r="D18">
        <v>2</v>
      </c>
      <c r="E18" s="14" t="s">
        <v>255</v>
      </c>
      <c r="F18" s="5">
        <v>42957</v>
      </c>
      <c r="G18" s="14">
        <v>3.5</v>
      </c>
      <c r="H18" s="14">
        <v>0</v>
      </c>
      <c r="I18" s="7">
        <f>IF(Table4[[#This Row],[Complete]]&gt;0,Table4[[#This Row],[Weight]],0)</f>
        <v>0</v>
      </c>
      <c r="K18" s="14"/>
    </row>
    <row r="19" spans="1:11" x14ac:dyDescent="0.3">
      <c r="A19" s="35">
        <v>1</v>
      </c>
      <c r="B19" s="36">
        <v>1</v>
      </c>
      <c r="C19" s="36">
        <v>6</v>
      </c>
      <c r="D19" s="14">
        <v>3</v>
      </c>
      <c r="E19" s="14" t="s">
        <v>256</v>
      </c>
      <c r="F19" s="5">
        <v>43009</v>
      </c>
      <c r="G19" s="14">
        <v>3.5</v>
      </c>
      <c r="H19" s="14">
        <v>0</v>
      </c>
      <c r="I19" s="7">
        <f>IF(Table4[[#This Row],[Complete]]&gt;0,Table4[[#This Row],[Weight]],0)</f>
        <v>0</v>
      </c>
      <c r="K19" s="14"/>
    </row>
    <row r="20" spans="1:11" x14ac:dyDescent="0.3">
      <c r="A20" s="33">
        <v>1</v>
      </c>
      <c r="B20" s="34">
        <v>1</v>
      </c>
      <c r="C20" s="34">
        <v>7</v>
      </c>
      <c r="D20">
        <v>1</v>
      </c>
      <c r="E20" s="14" t="s">
        <v>136</v>
      </c>
      <c r="F20" s="5">
        <v>42916</v>
      </c>
      <c r="G20">
        <v>3</v>
      </c>
      <c r="H20" s="14">
        <v>1</v>
      </c>
      <c r="I20" s="7">
        <f>IF(Table4[[#This Row],[Complete]]&gt;0,Table4[[#This Row],[Weight]],0)</f>
        <v>3</v>
      </c>
      <c r="K20" s="14"/>
    </row>
    <row r="21" spans="1:11" x14ac:dyDescent="0.3">
      <c r="A21" s="35">
        <v>1</v>
      </c>
      <c r="B21" s="36">
        <v>1</v>
      </c>
      <c r="C21" s="36">
        <v>7</v>
      </c>
      <c r="D21" s="14">
        <v>2</v>
      </c>
      <c r="E21" s="14" t="s">
        <v>137</v>
      </c>
      <c r="F21" s="5">
        <v>42946</v>
      </c>
      <c r="G21" s="14">
        <v>3.5</v>
      </c>
      <c r="H21" s="14">
        <v>1</v>
      </c>
      <c r="I21" s="7">
        <f>IF(Table4[[#This Row],[Complete]]&gt;0,Table4[[#This Row],[Weight]],0)</f>
        <v>3.5</v>
      </c>
      <c r="K21" s="14"/>
    </row>
    <row r="22" spans="1:11" x14ac:dyDescent="0.3">
      <c r="A22" s="33">
        <v>1</v>
      </c>
      <c r="B22" s="34">
        <v>1</v>
      </c>
      <c r="C22" s="34">
        <v>7</v>
      </c>
      <c r="D22">
        <v>3</v>
      </c>
      <c r="E22" s="14" t="s">
        <v>261</v>
      </c>
      <c r="F22" s="5">
        <v>42977</v>
      </c>
      <c r="G22" s="14">
        <v>3.5</v>
      </c>
      <c r="H22" s="14">
        <v>0</v>
      </c>
      <c r="I22" s="7">
        <f>IF(Table4[[#This Row],[Complete]]&gt;0,Table4[[#This Row],[Weight]],0)</f>
        <v>0</v>
      </c>
      <c r="K22" s="14"/>
    </row>
    <row r="23" spans="1:11" x14ac:dyDescent="0.3">
      <c r="A23" s="35">
        <v>1</v>
      </c>
      <c r="B23" s="36">
        <v>1</v>
      </c>
      <c r="C23" s="36">
        <v>8</v>
      </c>
      <c r="D23" s="14">
        <v>1</v>
      </c>
      <c r="E23" s="14" t="s">
        <v>116</v>
      </c>
      <c r="F23" s="5">
        <v>43040</v>
      </c>
      <c r="G23">
        <v>3</v>
      </c>
      <c r="H23" s="14">
        <v>0</v>
      </c>
      <c r="I23" s="7">
        <f>IF(Table4[[#This Row],[Complete]]&gt;0,Table4[[#This Row],[Weight]],0)</f>
        <v>0</v>
      </c>
      <c r="K23" s="14"/>
    </row>
    <row r="24" spans="1:11" x14ac:dyDescent="0.3">
      <c r="A24" s="33">
        <v>1</v>
      </c>
      <c r="B24" s="34">
        <v>1</v>
      </c>
      <c r="C24" s="34">
        <v>8</v>
      </c>
      <c r="D24">
        <v>2</v>
      </c>
      <c r="E24" t="s">
        <v>117</v>
      </c>
      <c r="F24" s="5">
        <v>43070</v>
      </c>
      <c r="G24" s="14">
        <v>3.5</v>
      </c>
      <c r="H24" s="14">
        <v>0</v>
      </c>
      <c r="I24" s="7">
        <f>IF(Table4[[#This Row],[Complete]]&gt;0,Table4[[#This Row],[Weight]],0)</f>
        <v>0</v>
      </c>
      <c r="K24" s="14"/>
    </row>
    <row r="25" spans="1:11" x14ac:dyDescent="0.3">
      <c r="A25" s="35">
        <v>1</v>
      </c>
      <c r="B25" s="36">
        <v>1</v>
      </c>
      <c r="C25" s="36">
        <v>8</v>
      </c>
      <c r="D25" s="14">
        <v>3</v>
      </c>
      <c r="E25" s="14" t="s">
        <v>118</v>
      </c>
      <c r="F25" s="5">
        <v>43101</v>
      </c>
      <c r="G25" s="14">
        <v>3.5</v>
      </c>
      <c r="H25" s="14">
        <v>0</v>
      </c>
      <c r="I25" s="7">
        <f>IF(Table4[[#This Row],[Complete]]&gt;0,Table4[[#This Row],[Weight]],0)</f>
        <v>0</v>
      </c>
      <c r="K25" s="14"/>
    </row>
    <row r="26" spans="1:11" s="14" customFormat="1" x14ac:dyDescent="0.3">
      <c r="A26" s="15">
        <v>1</v>
      </c>
      <c r="B26" s="16">
        <v>2</v>
      </c>
      <c r="C26" s="16">
        <v>1</v>
      </c>
      <c r="D26" s="14">
        <v>1</v>
      </c>
      <c r="E26" s="14" t="s">
        <v>139</v>
      </c>
      <c r="F26" s="12">
        <v>42917</v>
      </c>
      <c r="G26">
        <v>3</v>
      </c>
      <c r="H26" s="14">
        <v>1</v>
      </c>
      <c r="I26" s="17">
        <f>IF(Table4[[#This Row],[Complete]]&gt;0,Table4[[#This Row],[Weight]],0)</f>
        <v>3</v>
      </c>
    </row>
    <row r="27" spans="1:11" x14ac:dyDescent="0.3">
      <c r="A27" s="15">
        <v>1</v>
      </c>
      <c r="B27" s="16">
        <v>2</v>
      </c>
      <c r="C27" s="16">
        <v>1</v>
      </c>
      <c r="D27">
        <v>2</v>
      </c>
      <c r="E27" t="s">
        <v>138</v>
      </c>
      <c r="F27" s="5">
        <v>42979</v>
      </c>
      <c r="G27" s="14">
        <v>3.5</v>
      </c>
      <c r="H27" s="14">
        <v>1</v>
      </c>
      <c r="I27" s="7">
        <f>IF(Table4[[#This Row],[Complete]]&gt;0,Table4[[#This Row],[Weight]],0)</f>
        <v>3.5</v>
      </c>
      <c r="K27" s="14"/>
    </row>
    <row r="28" spans="1:11" s="14" customFormat="1" x14ac:dyDescent="0.3">
      <c r="A28" s="15">
        <v>1</v>
      </c>
      <c r="B28" s="16">
        <v>2</v>
      </c>
      <c r="C28" s="16">
        <v>1</v>
      </c>
      <c r="D28" s="14">
        <v>3</v>
      </c>
      <c r="E28" s="14" t="s">
        <v>140</v>
      </c>
      <c r="F28" s="12">
        <v>43070</v>
      </c>
      <c r="G28" s="14">
        <v>3.5</v>
      </c>
      <c r="H28" s="14">
        <v>0</v>
      </c>
      <c r="I28" s="17">
        <f>IF(Table4[[#This Row],[Complete]]&gt;0,Table4[[#This Row],[Weight]],0)</f>
        <v>0</v>
      </c>
    </row>
    <row r="29" spans="1:11" x14ac:dyDescent="0.3">
      <c r="A29" s="2">
        <v>1</v>
      </c>
      <c r="B29" s="4">
        <v>2</v>
      </c>
      <c r="C29" s="4">
        <v>2</v>
      </c>
      <c r="D29">
        <v>1</v>
      </c>
      <c r="E29" t="s">
        <v>141</v>
      </c>
      <c r="F29" s="5">
        <v>42855</v>
      </c>
      <c r="G29">
        <v>3</v>
      </c>
      <c r="H29" s="14">
        <v>1</v>
      </c>
      <c r="I29">
        <f>IF(Table4[[#This Row],[Complete]]&gt;0,Table4[[#This Row],[Weight]],0)</f>
        <v>3</v>
      </c>
      <c r="K29" s="14"/>
    </row>
    <row r="30" spans="1:11" s="14" customFormat="1" x14ac:dyDescent="0.3">
      <c r="A30" s="15">
        <v>1</v>
      </c>
      <c r="B30" s="16">
        <v>2</v>
      </c>
      <c r="C30" s="16">
        <v>2</v>
      </c>
      <c r="D30" s="14">
        <v>2</v>
      </c>
      <c r="E30" s="14" t="s">
        <v>142</v>
      </c>
      <c r="F30" s="12">
        <v>42948</v>
      </c>
      <c r="G30" s="14">
        <v>3.5</v>
      </c>
      <c r="H30" s="14">
        <v>1</v>
      </c>
      <c r="I30" s="17">
        <f>IF(Table4[[#This Row],[Complete]]&gt;0,Table4[[#This Row],[Weight]],0)</f>
        <v>3.5</v>
      </c>
    </row>
    <row r="31" spans="1:11" x14ac:dyDescent="0.3">
      <c r="A31" s="15">
        <v>1</v>
      </c>
      <c r="B31" s="16">
        <v>2</v>
      </c>
      <c r="C31" s="16">
        <v>2</v>
      </c>
      <c r="D31" s="14">
        <v>3</v>
      </c>
      <c r="E31" t="s">
        <v>143</v>
      </c>
      <c r="F31" s="5">
        <v>42979</v>
      </c>
      <c r="G31" s="14">
        <v>3.5</v>
      </c>
      <c r="H31" s="14">
        <v>0</v>
      </c>
      <c r="I31" s="7">
        <f>IF(Table4[[#This Row],[Complete]]&gt;0,Table4[[#This Row],[Weight]],0)</f>
        <v>0</v>
      </c>
      <c r="K31" s="14"/>
    </row>
    <row r="32" spans="1:11" s="14" customFormat="1" x14ac:dyDescent="0.3">
      <c r="A32" s="18">
        <v>1</v>
      </c>
      <c r="B32" s="19">
        <v>2</v>
      </c>
      <c r="C32" s="19">
        <v>3</v>
      </c>
      <c r="D32" s="14">
        <v>1</v>
      </c>
      <c r="E32" s="14" t="s">
        <v>144</v>
      </c>
      <c r="F32" s="12">
        <v>42809</v>
      </c>
      <c r="G32">
        <v>3</v>
      </c>
      <c r="H32" s="14">
        <v>1</v>
      </c>
      <c r="I32" s="17">
        <f>IF(Table4[[#This Row],[Complete]]&gt;0,Table4[[#This Row],[Weight]],0)</f>
        <v>3</v>
      </c>
    </row>
    <row r="33" spans="1:11" x14ac:dyDescent="0.3">
      <c r="A33" s="18">
        <v>1</v>
      </c>
      <c r="B33" s="19">
        <v>2</v>
      </c>
      <c r="C33" s="19">
        <v>3</v>
      </c>
      <c r="D33" s="14">
        <v>2</v>
      </c>
      <c r="E33" t="s">
        <v>145</v>
      </c>
      <c r="F33" s="5">
        <v>42840</v>
      </c>
      <c r="G33" s="14">
        <v>3.5</v>
      </c>
      <c r="H33" s="14">
        <v>1</v>
      </c>
      <c r="I33" s="7">
        <f>IF(Table4[[#This Row],[Complete]]&gt;0,Table4[[#This Row],[Weight]],0)</f>
        <v>3.5</v>
      </c>
      <c r="K33" s="14"/>
    </row>
    <row r="34" spans="1:11" x14ac:dyDescent="0.3">
      <c r="A34" s="18">
        <v>1</v>
      </c>
      <c r="B34" s="19">
        <v>2</v>
      </c>
      <c r="C34" s="19">
        <v>3</v>
      </c>
      <c r="D34">
        <v>3</v>
      </c>
      <c r="E34" t="s">
        <v>146</v>
      </c>
      <c r="F34" s="5">
        <v>42856</v>
      </c>
      <c r="G34" s="14">
        <v>3.5</v>
      </c>
      <c r="H34" s="14">
        <v>1</v>
      </c>
      <c r="I34" s="7">
        <f>IF(Table4[[#This Row],[Complete]]&gt;0,Table4[[#This Row],[Weight]],0)</f>
        <v>3.5</v>
      </c>
      <c r="K34" s="14"/>
    </row>
    <row r="35" spans="1:11" x14ac:dyDescent="0.3">
      <c r="A35" s="18">
        <v>1</v>
      </c>
      <c r="B35" s="19">
        <v>2</v>
      </c>
      <c r="C35" s="19">
        <v>4</v>
      </c>
      <c r="D35" s="14">
        <v>1</v>
      </c>
      <c r="E35" t="s">
        <v>147</v>
      </c>
      <c r="F35" s="5">
        <v>42860</v>
      </c>
      <c r="G35">
        <v>3</v>
      </c>
      <c r="H35" s="14">
        <v>1</v>
      </c>
      <c r="I35" s="7">
        <f>IF(Table4[[#This Row],[Complete]]&gt;0,Table4[[#This Row],[Weight]],0)</f>
        <v>3</v>
      </c>
      <c r="K35" s="14"/>
    </row>
    <row r="36" spans="1:11" x14ac:dyDescent="0.3">
      <c r="A36" s="18">
        <v>1</v>
      </c>
      <c r="B36" s="19">
        <v>2</v>
      </c>
      <c r="C36" s="19">
        <v>4</v>
      </c>
      <c r="D36">
        <v>2</v>
      </c>
      <c r="E36" t="s">
        <v>148</v>
      </c>
      <c r="F36" s="5">
        <v>42917</v>
      </c>
      <c r="G36" s="14">
        <v>3.5</v>
      </c>
      <c r="H36" s="14">
        <v>1</v>
      </c>
      <c r="I36" s="7">
        <f>IF(Table4[[#This Row],[Complete]]&gt;0,Table4[[#This Row],[Weight]],0)</f>
        <v>3.5</v>
      </c>
      <c r="K36" s="14"/>
    </row>
    <row r="37" spans="1:11" x14ac:dyDescent="0.3">
      <c r="A37" s="2">
        <v>1</v>
      </c>
      <c r="B37" s="4">
        <v>2</v>
      </c>
      <c r="C37" s="4">
        <v>4</v>
      </c>
      <c r="D37">
        <v>3</v>
      </c>
      <c r="E37" s="14" t="s">
        <v>267</v>
      </c>
      <c r="F37" s="5">
        <v>43009</v>
      </c>
      <c r="G37" s="14">
        <v>3.5</v>
      </c>
      <c r="H37" s="14">
        <v>0</v>
      </c>
      <c r="I37">
        <f>IF(Table4[[#This Row],[Complete]]&gt;0,Table4[[#This Row],[Weight]],0)</f>
        <v>0</v>
      </c>
      <c r="K37" s="14"/>
    </row>
    <row r="38" spans="1:11" x14ac:dyDescent="0.3">
      <c r="A38" s="33">
        <v>1</v>
      </c>
      <c r="B38" s="34">
        <v>2</v>
      </c>
      <c r="C38" s="34">
        <v>5</v>
      </c>
      <c r="D38">
        <v>1</v>
      </c>
      <c r="E38" s="14" t="s">
        <v>242</v>
      </c>
      <c r="F38" s="5">
        <v>42948</v>
      </c>
      <c r="G38">
        <v>3</v>
      </c>
      <c r="H38" s="14">
        <v>1</v>
      </c>
      <c r="I38" s="7">
        <f>IF(Table4[[#This Row],[Complete]]&gt;0,Table4[[#This Row],[Weight]],0)</f>
        <v>3</v>
      </c>
      <c r="K38" s="14"/>
    </row>
    <row r="39" spans="1:11" x14ac:dyDescent="0.3">
      <c r="A39" s="35">
        <v>1</v>
      </c>
      <c r="B39" s="36">
        <v>2</v>
      </c>
      <c r="C39" s="36">
        <v>5</v>
      </c>
      <c r="D39">
        <v>2</v>
      </c>
      <c r="E39" s="14" t="s">
        <v>243</v>
      </c>
      <c r="F39" s="5">
        <v>43009</v>
      </c>
      <c r="G39" s="14">
        <v>3.5</v>
      </c>
      <c r="H39" s="14">
        <v>1</v>
      </c>
      <c r="I39" s="7">
        <f>IF(Table4[[#This Row],[Complete]]&gt;0,Table4[[#This Row],[Weight]],0)</f>
        <v>3.5</v>
      </c>
      <c r="K39" s="14"/>
    </row>
    <row r="40" spans="1:11" x14ac:dyDescent="0.3">
      <c r="A40" s="33">
        <v>1</v>
      </c>
      <c r="B40" s="34">
        <v>2</v>
      </c>
      <c r="C40" s="34">
        <v>5</v>
      </c>
      <c r="D40">
        <v>3</v>
      </c>
      <c r="E40" s="14" t="s">
        <v>268</v>
      </c>
      <c r="F40" s="5">
        <v>43070</v>
      </c>
      <c r="G40" s="14">
        <v>3.5</v>
      </c>
      <c r="H40" s="14">
        <v>0</v>
      </c>
      <c r="I40" s="7">
        <f>IF(Table4[[#This Row],[Complete]]&gt;0,Table4[[#This Row],[Weight]],0)</f>
        <v>0</v>
      </c>
      <c r="K40" s="14"/>
    </row>
    <row r="41" spans="1:11" s="14" customFormat="1" x14ac:dyDescent="0.3">
      <c r="A41" s="15">
        <v>1</v>
      </c>
      <c r="B41" s="16">
        <v>3</v>
      </c>
      <c r="C41" s="16">
        <v>1</v>
      </c>
      <c r="D41" s="14">
        <v>1</v>
      </c>
      <c r="E41" s="14" t="s">
        <v>149</v>
      </c>
      <c r="F41" s="12">
        <v>42809</v>
      </c>
      <c r="G41">
        <v>3</v>
      </c>
      <c r="H41" s="14">
        <v>1</v>
      </c>
      <c r="I41" s="17">
        <f>IF(Table4[[#This Row],[Complete]]&gt;0,Table4[[#This Row],[Weight]],0)</f>
        <v>3</v>
      </c>
    </row>
    <row r="42" spans="1:11" s="14" customFormat="1" x14ac:dyDescent="0.3">
      <c r="A42" s="15">
        <v>1</v>
      </c>
      <c r="B42" s="16">
        <v>3</v>
      </c>
      <c r="C42" s="16">
        <v>1</v>
      </c>
      <c r="D42" s="14">
        <v>2</v>
      </c>
      <c r="E42" s="14" t="s">
        <v>150</v>
      </c>
      <c r="F42" s="12">
        <v>42824</v>
      </c>
      <c r="G42" s="14">
        <v>3.5</v>
      </c>
      <c r="H42" s="14">
        <v>1</v>
      </c>
      <c r="I42" s="17">
        <f>IF(Table4[[#This Row],[Complete]]&gt;0,Table4[[#This Row],[Weight]],0)</f>
        <v>3.5</v>
      </c>
    </row>
    <row r="43" spans="1:11" s="14" customFormat="1" x14ac:dyDescent="0.3">
      <c r="A43" s="28">
        <v>1</v>
      </c>
      <c r="B43" s="29">
        <v>3</v>
      </c>
      <c r="C43" s="29">
        <v>1</v>
      </c>
      <c r="D43" s="14">
        <v>3</v>
      </c>
      <c r="E43" s="14" t="s">
        <v>119</v>
      </c>
      <c r="F43" s="12">
        <v>43040</v>
      </c>
      <c r="G43" s="14">
        <v>3.5</v>
      </c>
      <c r="H43" s="14">
        <v>0</v>
      </c>
      <c r="I43" s="17">
        <f>IF(Table4[[#This Row],[Complete]]&gt;0,Table4[[#This Row],[Weight]],0)</f>
        <v>0</v>
      </c>
    </row>
    <row r="44" spans="1:11" s="14" customFormat="1" x14ac:dyDescent="0.3">
      <c r="A44" s="18">
        <v>1</v>
      </c>
      <c r="B44" s="19">
        <v>3</v>
      </c>
      <c r="C44" s="19">
        <v>2</v>
      </c>
      <c r="D44" s="14">
        <v>1</v>
      </c>
      <c r="E44" s="21" t="s">
        <v>151</v>
      </c>
      <c r="F44" s="20">
        <v>42804</v>
      </c>
      <c r="G44">
        <v>3</v>
      </c>
      <c r="H44" s="14">
        <v>1</v>
      </c>
      <c r="I44" s="14">
        <f>IF(Table4[[#This Row],[Complete]]&gt;0,Table4[[#This Row],[Weight]],0)</f>
        <v>3</v>
      </c>
    </row>
    <row r="45" spans="1:11" x14ac:dyDescent="0.3">
      <c r="A45" s="2">
        <v>1</v>
      </c>
      <c r="B45" s="4">
        <v>3</v>
      </c>
      <c r="C45" s="4">
        <v>2</v>
      </c>
      <c r="D45">
        <v>2</v>
      </c>
      <c r="E45" s="21" t="s">
        <v>152</v>
      </c>
      <c r="F45" s="13">
        <v>42856</v>
      </c>
      <c r="G45" s="14">
        <v>3.5</v>
      </c>
      <c r="H45" s="14">
        <v>1</v>
      </c>
      <c r="I45" s="7">
        <f>IF(Table4[[#This Row],[Complete]]&gt;0,Table4[[#This Row],[Weight]],0)</f>
        <v>3.5</v>
      </c>
    </row>
    <row r="46" spans="1:11" s="14" customFormat="1" x14ac:dyDescent="0.3">
      <c r="A46" s="15">
        <v>1</v>
      </c>
      <c r="B46" s="16">
        <v>3</v>
      </c>
      <c r="C46" s="16">
        <v>2</v>
      </c>
      <c r="D46" s="14">
        <v>3</v>
      </c>
      <c r="E46" s="21" t="s">
        <v>153</v>
      </c>
      <c r="F46" s="13">
        <v>43070</v>
      </c>
      <c r="G46" s="14">
        <v>3.5</v>
      </c>
      <c r="H46" s="14">
        <v>0</v>
      </c>
      <c r="I46" s="17">
        <f>IF(Table4[[#This Row],[Complete]]&gt;0,Table4[[#This Row],[Weight]],0)</f>
        <v>0</v>
      </c>
    </row>
    <row r="47" spans="1:11" s="14" customFormat="1" x14ac:dyDescent="0.3">
      <c r="A47" s="15">
        <v>1</v>
      </c>
      <c r="B47" s="16">
        <v>3</v>
      </c>
      <c r="C47" s="16">
        <v>3</v>
      </c>
      <c r="D47" s="14">
        <v>1</v>
      </c>
      <c r="E47" s="21" t="s">
        <v>158</v>
      </c>
      <c r="F47" s="13">
        <v>42826</v>
      </c>
      <c r="G47">
        <v>3</v>
      </c>
      <c r="H47" s="14">
        <v>1</v>
      </c>
      <c r="I47" s="17">
        <f>IF(Table4[[#This Row],[Complete]]&gt;0,Table4[[#This Row],[Weight]],0)</f>
        <v>3</v>
      </c>
    </row>
    <row r="48" spans="1:11" s="14" customFormat="1" x14ac:dyDescent="0.3">
      <c r="A48" s="18">
        <v>1</v>
      </c>
      <c r="B48" s="19">
        <v>3</v>
      </c>
      <c r="C48" s="19">
        <v>3</v>
      </c>
      <c r="D48" s="14">
        <v>2</v>
      </c>
      <c r="E48" s="14" t="s">
        <v>262</v>
      </c>
      <c r="F48" s="20">
        <v>42979</v>
      </c>
      <c r="G48" s="14">
        <v>2</v>
      </c>
      <c r="H48" s="14">
        <v>1</v>
      </c>
      <c r="I48" s="14">
        <f>IF(Table4[[#This Row],[Complete]]&gt;0,Table4[[#This Row],[Weight]],0)</f>
        <v>2</v>
      </c>
    </row>
    <row r="49" spans="1:9" s="14" customFormat="1" x14ac:dyDescent="0.3">
      <c r="A49" s="15">
        <v>1</v>
      </c>
      <c r="B49" s="16">
        <v>3</v>
      </c>
      <c r="C49" s="16">
        <v>3</v>
      </c>
      <c r="D49" s="14">
        <v>3</v>
      </c>
      <c r="E49" s="14" t="s">
        <v>159</v>
      </c>
      <c r="F49" s="20">
        <v>42979</v>
      </c>
      <c r="G49" s="14">
        <v>5</v>
      </c>
      <c r="H49" s="14">
        <v>0</v>
      </c>
      <c r="I49" s="17">
        <f>IF(Table4[[#This Row],[Complete]]&gt;0,Table4[[#This Row],[Weight]],0)</f>
        <v>0</v>
      </c>
    </row>
    <row r="50" spans="1:9" s="14" customFormat="1" x14ac:dyDescent="0.3">
      <c r="A50" s="15">
        <v>1</v>
      </c>
      <c r="B50" s="16">
        <v>3</v>
      </c>
      <c r="C50" s="16">
        <v>4</v>
      </c>
      <c r="D50" s="14">
        <v>1</v>
      </c>
      <c r="E50" s="21" t="s">
        <v>237</v>
      </c>
      <c r="F50" s="13">
        <v>43040</v>
      </c>
      <c r="G50">
        <v>3</v>
      </c>
      <c r="H50" s="14">
        <v>0</v>
      </c>
      <c r="I50" s="17">
        <f>IF(Table4[[#This Row],[Complete]]&gt;0,Table4[[#This Row],[Weight]],0)</f>
        <v>0</v>
      </c>
    </row>
    <row r="51" spans="1:9" s="14" customFormat="1" x14ac:dyDescent="0.3">
      <c r="A51" s="15">
        <v>1</v>
      </c>
      <c r="B51" s="16">
        <v>3</v>
      </c>
      <c r="C51" s="16">
        <v>4</v>
      </c>
      <c r="D51" s="14">
        <v>2</v>
      </c>
      <c r="E51" s="14" t="s">
        <v>236</v>
      </c>
      <c r="F51" s="20">
        <v>43070</v>
      </c>
      <c r="G51" s="14">
        <v>3.5</v>
      </c>
      <c r="H51" s="14">
        <v>0</v>
      </c>
      <c r="I51" s="17">
        <f>IF(Table4[[#This Row],[Complete]]&gt;0,Table4[[#This Row],[Weight]],0)</f>
        <v>0</v>
      </c>
    </row>
    <row r="52" spans="1:9" s="14" customFormat="1" x14ac:dyDescent="0.3">
      <c r="A52" s="18">
        <v>1</v>
      </c>
      <c r="B52" s="19">
        <v>3</v>
      </c>
      <c r="C52" s="19">
        <v>4</v>
      </c>
      <c r="D52" s="14">
        <v>3</v>
      </c>
      <c r="E52" s="14" t="s">
        <v>154</v>
      </c>
      <c r="F52" s="20">
        <v>43101</v>
      </c>
      <c r="G52" s="14">
        <v>3.5</v>
      </c>
      <c r="H52" s="14">
        <v>0</v>
      </c>
      <c r="I52" s="14">
        <f>IF(Table4[[#This Row],[Complete]]&gt;0,Table4[[#This Row],[Weight]],0)</f>
        <v>0</v>
      </c>
    </row>
    <row r="53" spans="1:9" s="14" customFormat="1" x14ac:dyDescent="0.3">
      <c r="A53" s="18">
        <v>1</v>
      </c>
      <c r="B53" s="19">
        <v>4</v>
      </c>
      <c r="C53" s="19">
        <v>1</v>
      </c>
      <c r="D53" s="14">
        <v>1</v>
      </c>
      <c r="E53" s="14" t="s">
        <v>156</v>
      </c>
      <c r="F53" s="20">
        <v>42824</v>
      </c>
      <c r="G53">
        <v>4</v>
      </c>
      <c r="H53" s="14">
        <v>1</v>
      </c>
      <c r="I53" s="17">
        <f>IF(Table4[[#This Row],[Complete]]&gt;0,Table4[[#This Row],[Weight]],0)</f>
        <v>4</v>
      </c>
    </row>
    <row r="54" spans="1:9" s="14" customFormat="1" x14ac:dyDescent="0.3">
      <c r="A54" s="18">
        <v>1</v>
      </c>
      <c r="B54" s="19">
        <v>4</v>
      </c>
      <c r="C54" s="19">
        <v>1</v>
      </c>
      <c r="D54" s="14">
        <v>2</v>
      </c>
      <c r="E54" s="14" t="s">
        <v>155</v>
      </c>
      <c r="F54" s="20">
        <v>42855</v>
      </c>
      <c r="G54" s="14">
        <v>4</v>
      </c>
      <c r="H54" s="14">
        <v>1</v>
      </c>
      <c r="I54" s="17">
        <f>IF(Table4[[#This Row],[Complete]]&gt;0,Table4[[#This Row],[Weight]],0)</f>
        <v>4</v>
      </c>
    </row>
    <row r="55" spans="1:9" s="14" customFormat="1" x14ac:dyDescent="0.3">
      <c r="A55" s="18">
        <v>1</v>
      </c>
      <c r="B55" s="19">
        <v>4</v>
      </c>
      <c r="C55" s="19">
        <v>1</v>
      </c>
      <c r="D55" s="14">
        <v>3</v>
      </c>
      <c r="E55" s="14" t="s">
        <v>157</v>
      </c>
      <c r="F55" s="12">
        <v>42979</v>
      </c>
      <c r="G55" s="14">
        <v>2</v>
      </c>
      <c r="H55" s="14">
        <v>0</v>
      </c>
      <c r="I55" s="14">
        <f>IF(Table4[[#This Row],[Complete]]&gt;0,Table4[[#This Row],[Weight]],0)</f>
        <v>0</v>
      </c>
    </row>
    <row r="56" spans="1:9" s="14" customFormat="1" x14ac:dyDescent="0.3">
      <c r="A56" s="14">
        <v>2</v>
      </c>
      <c r="B56" s="14">
        <v>1</v>
      </c>
      <c r="C56" s="14">
        <v>1</v>
      </c>
      <c r="D56" s="14">
        <v>1</v>
      </c>
      <c r="E56" s="14" t="s">
        <v>160</v>
      </c>
      <c r="F56" s="12">
        <v>42736</v>
      </c>
      <c r="G56">
        <v>3</v>
      </c>
      <c r="H56" s="14">
        <v>1</v>
      </c>
      <c r="I56" s="14">
        <f>IF(Table4[[#This Row],[Complete]]&gt;0,Table4[[#This Row],[Weight]],0)</f>
        <v>3</v>
      </c>
    </row>
    <row r="57" spans="1:9" s="14" customFormat="1" x14ac:dyDescent="0.3">
      <c r="A57" s="18">
        <v>2</v>
      </c>
      <c r="B57" s="19">
        <v>1</v>
      </c>
      <c r="C57" s="19">
        <v>1</v>
      </c>
      <c r="D57" s="14">
        <v>2</v>
      </c>
      <c r="E57" s="14" t="s">
        <v>161</v>
      </c>
      <c r="F57" s="12">
        <v>42736</v>
      </c>
      <c r="G57" s="14">
        <v>3.5</v>
      </c>
      <c r="H57" s="14">
        <v>1</v>
      </c>
      <c r="I57" s="17">
        <f>IF(Table4[[#This Row],[Complete]]&gt;0,Table4[[#This Row],[Weight]],0)</f>
        <v>3.5</v>
      </c>
    </row>
    <row r="58" spans="1:9" s="14" customFormat="1" x14ac:dyDescent="0.3">
      <c r="A58" s="28">
        <v>2</v>
      </c>
      <c r="B58" s="29">
        <v>1</v>
      </c>
      <c r="C58" s="29">
        <v>1</v>
      </c>
      <c r="D58" s="14">
        <v>3</v>
      </c>
      <c r="E58" s="14" t="s">
        <v>120</v>
      </c>
      <c r="F58" s="12">
        <v>42917</v>
      </c>
      <c r="G58" s="14">
        <v>3.5</v>
      </c>
      <c r="H58" s="14">
        <v>1</v>
      </c>
      <c r="I58" s="17">
        <f>IF(Table4[[#This Row],[Complete]]&gt;0,Table4[[#This Row],[Weight]],0)</f>
        <v>3.5</v>
      </c>
    </row>
    <row r="59" spans="1:9" s="14" customFormat="1" x14ac:dyDescent="0.3">
      <c r="A59" s="28">
        <v>2</v>
      </c>
      <c r="B59" s="29">
        <v>1</v>
      </c>
      <c r="C59" s="29">
        <v>2</v>
      </c>
      <c r="D59" s="14">
        <v>1</v>
      </c>
      <c r="E59" s="14" t="s">
        <v>162</v>
      </c>
      <c r="F59" s="12">
        <v>42736</v>
      </c>
      <c r="G59">
        <v>3</v>
      </c>
      <c r="H59" s="14">
        <v>1</v>
      </c>
      <c r="I59" s="17">
        <f>IF(Table4[[#This Row],[Complete]]&gt;0,Table4[[#This Row],[Weight]],0)</f>
        <v>3</v>
      </c>
    </row>
    <row r="60" spans="1:9" s="14" customFormat="1" x14ac:dyDescent="0.3">
      <c r="A60" s="18">
        <v>2</v>
      </c>
      <c r="B60" s="19">
        <v>1</v>
      </c>
      <c r="C60" s="19">
        <v>2</v>
      </c>
      <c r="D60" s="14">
        <v>2</v>
      </c>
      <c r="E60" s="14" t="s">
        <v>121</v>
      </c>
      <c r="F60" s="12">
        <v>42870</v>
      </c>
      <c r="G60" s="14">
        <v>3.5</v>
      </c>
      <c r="H60" s="14">
        <v>1</v>
      </c>
      <c r="I60" s="17">
        <f>IF(Table4[[#This Row],[Complete]]&gt;0,Table4[[#This Row],[Weight]],0)</f>
        <v>3.5</v>
      </c>
    </row>
    <row r="61" spans="1:9" s="14" customFormat="1" x14ac:dyDescent="0.3">
      <c r="A61" s="18">
        <v>2</v>
      </c>
      <c r="B61" s="19">
        <v>1</v>
      </c>
      <c r="C61" s="19">
        <v>2</v>
      </c>
      <c r="D61" s="14">
        <v>3</v>
      </c>
      <c r="E61" s="14" t="s">
        <v>163</v>
      </c>
      <c r="F61" s="12">
        <v>42979</v>
      </c>
      <c r="G61" s="14">
        <v>3.5</v>
      </c>
      <c r="H61" s="14">
        <v>0</v>
      </c>
      <c r="I61" s="17">
        <f>IF(Table4[[#This Row],[Complete]]&gt;0,Table4[[#This Row],[Weight]],0)</f>
        <v>0</v>
      </c>
    </row>
    <row r="62" spans="1:9" s="14" customFormat="1" x14ac:dyDescent="0.3">
      <c r="A62" s="18">
        <v>2</v>
      </c>
      <c r="B62" s="19">
        <v>1</v>
      </c>
      <c r="C62" s="19">
        <v>3</v>
      </c>
      <c r="D62" s="14">
        <v>1</v>
      </c>
      <c r="E62" s="14" t="s">
        <v>122</v>
      </c>
      <c r="F62" s="12">
        <v>42736</v>
      </c>
      <c r="G62">
        <v>3</v>
      </c>
      <c r="H62" s="14">
        <v>1</v>
      </c>
      <c r="I62" s="17">
        <f>IF(Table4[[#This Row],[Complete]]&gt;0,Table4[[#This Row],[Weight]],0)</f>
        <v>3</v>
      </c>
    </row>
    <row r="63" spans="1:9" s="14" customFormat="1" x14ac:dyDescent="0.3">
      <c r="A63" s="18">
        <v>2</v>
      </c>
      <c r="B63" s="19">
        <v>1</v>
      </c>
      <c r="C63" s="19">
        <v>3</v>
      </c>
      <c r="D63" s="14">
        <v>2</v>
      </c>
      <c r="E63" s="14" t="s">
        <v>222</v>
      </c>
      <c r="F63" s="12">
        <v>42809</v>
      </c>
      <c r="G63" s="14">
        <v>3.5</v>
      </c>
      <c r="H63" s="14">
        <v>1</v>
      </c>
      <c r="I63" s="17">
        <f>IF(Table4[[#This Row],[Complete]]&gt;0,Table4[[#This Row],[Weight]],0)</f>
        <v>3.5</v>
      </c>
    </row>
    <row r="64" spans="1:9" s="14" customFormat="1" x14ac:dyDescent="0.3">
      <c r="A64" s="18">
        <v>2</v>
      </c>
      <c r="B64" s="19">
        <v>1</v>
      </c>
      <c r="C64" s="19">
        <v>3</v>
      </c>
      <c r="D64" s="14">
        <v>3</v>
      </c>
      <c r="E64" s="14" t="s">
        <v>221</v>
      </c>
      <c r="F64" s="12">
        <v>42839</v>
      </c>
      <c r="G64" s="14">
        <v>3.5</v>
      </c>
      <c r="H64" s="14">
        <v>1</v>
      </c>
      <c r="I64" s="17">
        <f>IF(Table4[[#This Row],[Complete]]&gt;0,Table4[[#This Row],[Weight]],0)</f>
        <v>3.5</v>
      </c>
    </row>
    <row r="65" spans="1:9" s="14" customFormat="1" x14ac:dyDescent="0.3">
      <c r="A65" s="18">
        <v>2</v>
      </c>
      <c r="B65" s="19">
        <v>1</v>
      </c>
      <c r="C65" s="19">
        <v>4</v>
      </c>
      <c r="D65" s="14">
        <v>1</v>
      </c>
      <c r="E65" s="14" t="s">
        <v>164</v>
      </c>
      <c r="F65" s="12">
        <v>42824</v>
      </c>
      <c r="G65">
        <v>3</v>
      </c>
      <c r="H65" s="14">
        <v>1</v>
      </c>
      <c r="I65" s="17">
        <f>IF(Table4[[#This Row],[Complete]]&gt;0,Table4[[#This Row],[Weight]],0)</f>
        <v>3</v>
      </c>
    </row>
    <row r="66" spans="1:9" s="14" customFormat="1" x14ac:dyDescent="0.3">
      <c r="A66" s="18">
        <v>2</v>
      </c>
      <c r="B66" s="19">
        <v>1</v>
      </c>
      <c r="C66" s="19">
        <v>4</v>
      </c>
      <c r="D66" s="14">
        <v>2</v>
      </c>
      <c r="E66" s="14" t="s">
        <v>165</v>
      </c>
      <c r="F66" s="12">
        <v>42835</v>
      </c>
      <c r="G66" s="14">
        <v>3.5</v>
      </c>
      <c r="H66" s="14">
        <v>1</v>
      </c>
      <c r="I66" s="17">
        <f>IF(Table4[[#This Row],[Complete]]&gt;0,Table4[[#This Row],[Weight]],0)</f>
        <v>3.5</v>
      </c>
    </row>
    <row r="67" spans="1:9" s="14" customFormat="1" x14ac:dyDescent="0.3">
      <c r="A67" s="18">
        <v>2</v>
      </c>
      <c r="B67" s="19">
        <v>1</v>
      </c>
      <c r="C67" s="19">
        <v>4</v>
      </c>
      <c r="D67" s="14">
        <v>3</v>
      </c>
      <c r="E67" s="14" t="s">
        <v>220</v>
      </c>
      <c r="F67" s="12">
        <v>42824</v>
      </c>
      <c r="G67" s="14">
        <v>3.5</v>
      </c>
      <c r="H67" s="14">
        <v>1</v>
      </c>
      <c r="I67" s="17">
        <f>IF(Table4[[#This Row],[Complete]]&gt;0,Table4[[#This Row],[Weight]],0)</f>
        <v>3.5</v>
      </c>
    </row>
    <row r="68" spans="1:9" s="14" customFormat="1" x14ac:dyDescent="0.3">
      <c r="A68" s="18">
        <v>2</v>
      </c>
      <c r="B68" s="19">
        <v>2</v>
      </c>
      <c r="C68" s="19">
        <v>1</v>
      </c>
      <c r="D68" s="14">
        <v>1</v>
      </c>
      <c r="E68" s="14" t="s">
        <v>166</v>
      </c>
      <c r="F68" s="12">
        <v>42824</v>
      </c>
      <c r="G68">
        <v>3</v>
      </c>
      <c r="H68" s="14">
        <v>1</v>
      </c>
      <c r="I68" s="17">
        <f>IF(Table4[[#This Row],[Complete]]&gt;0,Table4[[#This Row],[Weight]],0)</f>
        <v>3</v>
      </c>
    </row>
    <row r="69" spans="1:9" s="14" customFormat="1" x14ac:dyDescent="0.3">
      <c r="A69" s="28">
        <v>2</v>
      </c>
      <c r="B69" s="29">
        <v>2</v>
      </c>
      <c r="C69" s="29">
        <v>1</v>
      </c>
      <c r="D69" s="14">
        <v>2</v>
      </c>
      <c r="E69" s="14" t="s">
        <v>167</v>
      </c>
      <c r="F69" s="12">
        <v>42948</v>
      </c>
      <c r="G69" s="14">
        <v>3.5</v>
      </c>
      <c r="H69" s="14">
        <v>0</v>
      </c>
      <c r="I69" s="17">
        <f>IF(Table4[[#This Row],[Complete]]&gt;0,Table4[[#This Row],[Weight]],0)</f>
        <v>0</v>
      </c>
    </row>
    <row r="70" spans="1:9" s="14" customFormat="1" x14ac:dyDescent="0.3">
      <c r="A70" s="18">
        <v>2</v>
      </c>
      <c r="B70" s="19">
        <v>2</v>
      </c>
      <c r="C70" s="19">
        <v>1</v>
      </c>
      <c r="D70" s="14">
        <v>3</v>
      </c>
      <c r="E70" s="14" t="s">
        <v>168</v>
      </c>
      <c r="F70" s="12">
        <v>43040</v>
      </c>
      <c r="G70" s="14">
        <v>3.5</v>
      </c>
      <c r="H70" s="14">
        <v>0</v>
      </c>
      <c r="I70" s="17">
        <f>IF(Table4[[#This Row],[Complete]]&gt;0,Table4[[#This Row],[Weight]],0)</f>
        <v>0</v>
      </c>
    </row>
    <row r="71" spans="1:9" s="14" customFormat="1" x14ac:dyDescent="0.3">
      <c r="A71" s="18">
        <v>2</v>
      </c>
      <c r="B71" s="19">
        <v>2</v>
      </c>
      <c r="C71" s="19">
        <v>2</v>
      </c>
      <c r="D71" s="14">
        <v>1</v>
      </c>
      <c r="E71" s="40" t="s">
        <v>279</v>
      </c>
      <c r="F71" s="12">
        <v>43040</v>
      </c>
      <c r="G71">
        <v>5</v>
      </c>
      <c r="H71" s="14">
        <v>1</v>
      </c>
      <c r="I71" s="17">
        <f>IF(Table4[[#This Row],[Complete]]&gt;0,Table4[[#This Row],[Weight]],0)</f>
        <v>5</v>
      </c>
    </row>
    <row r="72" spans="1:9" s="14" customFormat="1" x14ac:dyDescent="0.3">
      <c r="A72" s="18">
        <v>2</v>
      </c>
      <c r="B72" s="19">
        <v>2</v>
      </c>
      <c r="C72" s="19">
        <v>2</v>
      </c>
      <c r="D72" s="14">
        <v>2</v>
      </c>
      <c r="E72" s="14" t="s">
        <v>280</v>
      </c>
      <c r="F72" s="12">
        <v>43160</v>
      </c>
      <c r="G72" s="14">
        <v>5</v>
      </c>
      <c r="H72" s="14">
        <v>0</v>
      </c>
      <c r="I72" s="17">
        <f>IF(Table4[[#This Row],[Complete]]&gt;0,Table4[[#This Row],[Weight]],0)</f>
        <v>0</v>
      </c>
    </row>
    <row r="73" spans="1:9" s="14" customFormat="1" x14ac:dyDescent="0.3">
      <c r="A73" s="18">
        <v>2</v>
      </c>
      <c r="B73" s="19">
        <v>2</v>
      </c>
      <c r="C73" s="19">
        <v>2</v>
      </c>
      <c r="D73" s="14">
        <v>3</v>
      </c>
      <c r="F73" s="12"/>
      <c r="G73" s="14">
        <v>0</v>
      </c>
      <c r="H73" s="14">
        <v>0</v>
      </c>
      <c r="I73" s="17">
        <f>IF(Table4[[#This Row],[Complete]]&gt;0,Table4[[#This Row],[Weight]],0)</f>
        <v>0</v>
      </c>
    </row>
    <row r="74" spans="1:9" s="14" customFormat="1" x14ac:dyDescent="0.3">
      <c r="A74" s="18">
        <v>2</v>
      </c>
      <c r="B74" s="19">
        <v>2</v>
      </c>
      <c r="C74" s="19">
        <v>3</v>
      </c>
      <c r="D74" s="14">
        <v>1</v>
      </c>
      <c r="E74" s="14" t="s">
        <v>226</v>
      </c>
      <c r="F74" s="12">
        <v>42917</v>
      </c>
      <c r="G74">
        <v>3</v>
      </c>
      <c r="H74" s="14">
        <v>1</v>
      </c>
      <c r="I74" s="17">
        <f>IF(Table4[[#This Row],[Complete]]&gt;0,Table4[[#This Row],[Weight]],0)</f>
        <v>3</v>
      </c>
    </row>
    <row r="75" spans="1:9" s="14" customFormat="1" x14ac:dyDescent="0.3">
      <c r="A75" s="18">
        <v>2</v>
      </c>
      <c r="B75" s="19">
        <v>2</v>
      </c>
      <c r="C75" s="19">
        <v>3</v>
      </c>
      <c r="D75" s="14">
        <v>2</v>
      </c>
      <c r="E75" s="14" t="s">
        <v>227</v>
      </c>
      <c r="F75" s="12">
        <v>42948</v>
      </c>
      <c r="G75" s="14">
        <v>3.5</v>
      </c>
      <c r="H75" s="14">
        <v>1</v>
      </c>
      <c r="I75" s="17">
        <f>IF(Table4[[#This Row],[Complete]]&gt;0,Table4[[#This Row],[Weight]],0)</f>
        <v>3.5</v>
      </c>
    </row>
    <row r="76" spans="1:9" s="14" customFormat="1" x14ac:dyDescent="0.3">
      <c r="A76" s="18">
        <v>2</v>
      </c>
      <c r="B76" s="19">
        <v>2</v>
      </c>
      <c r="C76" s="19">
        <v>3</v>
      </c>
      <c r="D76" s="14">
        <v>3</v>
      </c>
      <c r="E76" s="14" t="s">
        <v>228</v>
      </c>
      <c r="F76" s="12">
        <v>42979</v>
      </c>
      <c r="G76" s="14">
        <v>3.5</v>
      </c>
      <c r="H76" s="14">
        <v>1</v>
      </c>
      <c r="I76" s="17">
        <f>IF(Table4[[#This Row],[Complete]]&gt;0,Table4[[#This Row],[Weight]],0)</f>
        <v>3.5</v>
      </c>
    </row>
    <row r="77" spans="1:9" s="14" customFormat="1" x14ac:dyDescent="0.3">
      <c r="A77" s="18">
        <v>2</v>
      </c>
      <c r="B77" s="19">
        <v>2</v>
      </c>
      <c r="C77" s="19">
        <v>4</v>
      </c>
      <c r="D77" s="14">
        <v>1</v>
      </c>
      <c r="E77" s="14" t="s">
        <v>169</v>
      </c>
      <c r="F77" s="12">
        <v>42840</v>
      </c>
      <c r="G77">
        <v>3</v>
      </c>
      <c r="H77" s="14">
        <v>1</v>
      </c>
      <c r="I77" s="17">
        <f>IF(Table4[[#This Row],[Complete]]&gt;0,Table4[[#This Row],[Weight]],0)</f>
        <v>3</v>
      </c>
    </row>
    <row r="78" spans="1:9" s="14" customFormat="1" x14ac:dyDescent="0.3">
      <c r="A78" s="18">
        <v>2</v>
      </c>
      <c r="B78" s="19">
        <v>2</v>
      </c>
      <c r="C78" s="19">
        <v>4</v>
      </c>
      <c r="D78" s="14">
        <v>2</v>
      </c>
      <c r="E78" s="14" t="s">
        <v>170</v>
      </c>
      <c r="F78" s="12">
        <v>42855</v>
      </c>
      <c r="G78" s="14">
        <v>3.5</v>
      </c>
      <c r="H78" s="14">
        <v>1</v>
      </c>
      <c r="I78" s="17">
        <f>IF(Table4[[#This Row],[Complete]]&gt;0,Table4[[#This Row],[Weight]],0)</f>
        <v>3.5</v>
      </c>
    </row>
    <row r="79" spans="1:9" s="14" customFormat="1" x14ac:dyDescent="0.3">
      <c r="A79" s="18">
        <v>2</v>
      </c>
      <c r="B79" s="19">
        <v>2</v>
      </c>
      <c r="C79" s="19">
        <v>4</v>
      </c>
      <c r="D79" s="14">
        <v>3</v>
      </c>
      <c r="E79" s="21" t="s">
        <v>246</v>
      </c>
      <c r="F79" s="12">
        <v>42946</v>
      </c>
      <c r="G79" s="14">
        <v>3.5</v>
      </c>
      <c r="H79" s="14">
        <v>1</v>
      </c>
      <c r="I79" s="14">
        <f>IF(Table4[[#This Row],[Complete]]&gt;0,Table4[[#This Row],[Weight]],0)</f>
        <v>3.5</v>
      </c>
    </row>
    <row r="80" spans="1:9" s="14" customFormat="1" x14ac:dyDescent="0.3">
      <c r="A80" s="15">
        <v>2</v>
      </c>
      <c r="B80" s="16">
        <v>2</v>
      </c>
      <c r="C80" s="16">
        <v>5</v>
      </c>
      <c r="D80" s="14">
        <v>1</v>
      </c>
      <c r="E80" s="14" t="s">
        <v>171</v>
      </c>
      <c r="F80" s="12">
        <v>42887</v>
      </c>
      <c r="G80">
        <v>3</v>
      </c>
      <c r="H80" s="14">
        <v>1</v>
      </c>
      <c r="I80" s="17">
        <f>IF(Table4[[#This Row],[Complete]]&gt;0,Table4[[#This Row],[Weight]],0)</f>
        <v>3</v>
      </c>
    </row>
    <row r="81" spans="1:9" x14ac:dyDescent="0.3">
      <c r="A81" s="2">
        <v>2</v>
      </c>
      <c r="B81" s="4">
        <v>2</v>
      </c>
      <c r="C81" s="4">
        <v>5</v>
      </c>
      <c r="D81">
        <v>2</v>
      </c>
      <c r="E81" t="s">
        <v>172</v>
      </c>
      <c r="F81" s="12">
        <v>43040</v>
      </c>
      <c r="G81" s="14">
        <v>3.5</v>
      </c>
      <c r="H81" s="14">
        <v>0</v>
      </c>
      <c r="I81">
        <f>IF(Table4[[#This Row],[Complete]]&gt;0,Table4[[#This Row],[Weight]],0)</f>
        <v>0</v>
      </c>
    </row>
    <row r="82" spans="1:9" s="14" customFormat="1" x14ac:dyDescent="0.3">
      <c r="A82" s="15">
        <v>2</v>
      </c>
      <c r="B82" s="16">
        <v>2</v>
      </c>
      <c r="C82" s="16">
        <v>5</v>
      </c>
      <c r="D82" s="14">
        <v>3</v>
      </c>
      <c r="E82" s="14" t="s">
        <v>173</v>
      </c>
      <c r="F82" s="12">
        <v>43070</v>
      </c>
      <c r="G82" s="14">
        <v>3.5</v>
      </c>
      <c r="H82" s="14">
        <v>0</v>
      </c>
      <c r="I82" s="14">
        <f>IF(Table4[[#This Row],[Complete]]&gt;0,Table4[[#This Row],[Weight]],0)</f>
        <v>0</v>
      </c>
    </row>
    <row r="83" spans="1:9" s="14" customFormat="1" x14ac:dyDescent="0.3">
      <c r="A83" s="15">
        <v>2</v>
      </c>
      <c r="B83" s="16">
        <v>2</v>
      </c>
      <c r="C83" s="16">
        <v>6</v>
      </c>
      <c r="D83" s="14">
        <v>1</v>
      </c>
      <c r="E83" s="14" t="s">
        <v>238</v>
      </c>
      <c r="F83" s="12">
        <v>43070</v>
      </c>
      <c r="G83">
        <v>3</v>
      </c>
      <c r="H83" s="14">
        <v>0</v>
      </c>
      <c r="I83" s="14">
        <f>IF(Table4[[#This Row],[Complete]]&gt;0,Table4[[#This Row],[Weight]],0)</f>
        <v>0</v>
      </c>
    </row>
    <row r="84" spans="1:9" s="14" customFormat="1" x14ac:dyDescent="0.3">
      <c r="A84" s="18">
        <v>2</v>
      </c>
      <c r="B84" s="19">
        <v>2</v>
      </c>
      <c r="C84" s="19">
        <v>6</v>
      </c>
      <c r="D84" s="14">
        <v>2</v>
      </c>
      <c r="E84" s="14" t="s">
        <v>239</v>
      </c>
      <c r="F84" s="12">
        <v>43101</v>
      </c>
      <c r="G84" s="14">
        <v>3.5</v>
      </c>
      <c r="H84" s="14">
        <v>0</v>
      </c>
      <c r="I84" s="14">
        <f>IF(Table4[[#This Row],[Complete]]&gt;0,Table4[[#This Row],[Weight]],0)</f>
        <v>0</v>
      </c>
    </row>
    <row r="85" spans="1:9" s="14" customFormat="1" x14ac:dyDescent="0.3">
      <c r="A85" s="15">
        <v>2</v>
      </c>
      <c r="B85" s="16">
        <v>2</v>
      </c>
      <c r="C85" s="16">
        <v>6</v>
      </c>
      <c r="D85" s="14">
        <v>3</v>
      </c>
      <c r="E85" s="14" t="s">
        <v>240</v>
      </c>
      <c r="F85" s="12">
        <v>43132</v>
      </c>
      <c r="G85" s="14">
        <v>3.5</v>
      </c>
      <c r="H85" s="14">
        <v>0</v>
      </c>
      <c r="I85" s="17">
        <f>IF(Table4[[#This Row],[Complete]]&gt;0,Table4[[#This Row],[Weight]],0)</f>
        <v>0</v>
      </c>
    </row>
    <row r="86" spans="1:9" s="14" customFormat="1" x14ac:dyDescent="0.3">
      <c r="A86" s="15">
        <v>2</v>
      </c>
      <c r="B86" s="16">
        <v>3</v>
      </c>
      <c r="C86" s="16">
        <v>1</v>
      </c>
      <c r="D86" s="14">
        <v>1</v>
      </c>
      <c r="E86" s="14" t="s">
        <v>230</v>
      </c>
      <c r="F86" s="12">
        <v>42856</v>
      </c>
      <c r="G86">
        <v>3</v>
      </c>
      <c r="H86" s="14">
        <v>1</v>
      </c>
      <c r="I86" s="17">
        <f>IF(Table4[[#This Row],[Complete]]&gt;0,Table4[[#This Row],[Weight]],0)</f>
        <v>3</v>
      </c>
    </row>
    <row r="87" spans="1:9" s="14" customFormat="1" x14ac:dyDescent="0.3">
      <c r="A87" s="26">
        <v>2</v>
      </c>
      <c r="B87" s="27">
        <v>3</v>
      </c>
      <c r="C87" s="27">
        <v>1</v>
      </c>
      <c r="D87" s="14">
        <v>2</v>
      </c>
      <c r="E87" s="14" t="s">
        <v>174</v>
      </c>
      <c r="F87" s="12">
        <v>42917</v>
      </c>
      <c r="G87" s="14">
        <v>3.5</v>
      </c>
      <c r="H87" s="14">
        <v>1</v>
      </c>
      <c r="I87" s="17">
        <f>IF(Table4[[#This Row],[Complete]]&gt;0,Table4[[#This Row],[Weight]],0)</f>
        <v>3.5</v>
      </c>
    </row>
    <row r="88" spans="1:9" s="14" customFormat="1" x14ac:dyDescent="0.3">
      <c r="A88" s="15">
        <v>2</v>
      </c>
      <c r="B88" s="16">
        <v>3</v>
      </c>
      <c r="C88" s="16">
        <v>1</v>
      </c>
      <c r="D88" s="14">
        <v>3</v>
      </c>
      <c r="E88" s="14" t="s">
        <v>175</v>
      </c>
      <c r="F88" s="12">
        <v>42979</v>
      </c>
      <c r="G88" s="14">
        <v>3.5</v>
      </c>
      <c r="H88" s="14">
        <v>0</v>
      </c>
      <c r="I88" s="17">
        <f>IF(Table4[[#This Row],[Complete]]&gt;0,Table4[[#This Row],[Weight]],0)</f>
        <v>0</v>
      </c>
    </row>
    <row r="89" spans="1:9" s="14" customFormat="1" x14ac:dyDescent="0.3">
      <c r="A89" s="18">
        <v>2</v>
      </c>
      <c r="B89" s="19">
        <v>3</v>
      </c>
      <c r="C89" s="19">
        <v>2</v>
      </c>
      <c r="D89" s="14">
        <v>1</v>
      </c>
      <c r="E89" s="14" t="s">
        <v>273</v>
      </c>
      <c r="F89" s="20">
        <v>43040</v>
      </c>
      <c r="G89">
        <v>3</v>
      </c>
      <c r="H89" s="14">
        <v>0</v>
      </c>
      <c r="I89" s="14">
        <f>IF(Table4[[#This Row],[Complete]]&gt;0,Table4[[#This Row],[Weight]],0)</f>
        <v>0</v>
      </c>
    </row>
    <row r="90" spans="1:9" s="14" customFormat="1" x14ac:dyDescent="0.3">
      <c r="A90" s="15">
        <v>2</v>
      </c>
      <c r="B90" s="16">
        <v>3</v>
      </c>
      <c r="C90" s="16">
        <v>2</v>
      </c>
      <c r="D90" s="14">
        <v>2</v>
      </c>
      <c r="E90" s="14" t="s">
        <v>232</v>
      </c>
      <c r="F90" s="20">
        <v>42979</v>
      </c>
      <c r="G90" s="14">
        <v>3.5</v>
      </c>
      <c r="H90" s="14">
        <v>1</v>
      </c>
      <c r="I90" s="17">
        <f>IF(Table4[[#This Row],[Complete]]&gt;0,Table4[[#This Row],[Weight]],0)</f>
        <v>3.5</v>
      </c>
    </row>
    <row r="91" spans="1:9" s="14" customFormat="1" x14ac:dyDescent="0.3">
      <c r="A91" s="15">
        <v>2</v>
      </c>
      <c r="B91" s="16">
        <v>3</v>
      </c>
      <c r="C91" s="16">
        <v>2</v>
      </c>
      <c r="D91" s="14">
        <v>3</v>
      </c>
      <c r="E91" s="14" t="s">
        <v>233</v>
      </c>
      <c r="F91" s="20">
        <v>43009</v>
      </c>
      <c r="G91" s="14">
        <v>3.5</v>
      </c>
      <c r="H91" s="14">
        <v>0</v>
      </c>
      <c r="I91" s="17">
        <f>IF(Table4[[#This Row],[Complete]]&gt;0,Table4[[#This Row],[Weight]],0)</f>
        <v>0</v>
      </c>
    </row>
    <row r="92" spans="1:9" s="14" customFormat="1" x14ac:dyDescent="0.3">
      <c r="A92" s="18">
        <v>2</v>
      </c>
      <c r="B92" s="19">
        <v>4</v>
      </c>
      <c r="C92" s="19">
        <v>1</v>
      </c>
      <c r="D92" s="14">
        <v>1</v>
      </c>
      <c r="E92" s="14" t="s">
        <v>176</v>
      </c>
      <c r="F92" s="20">
        <v>43040</v>
      </c>
      <c r="G92">
        <v>3</v>
      </c>
      <c r="H92" s="14">
        <v>0</v>
      </c>
      <c r="I92" s="14">
        <f>IF(Table4[[#This Row],[Complete]]&gt;0,Table4[[#This Row],[Weight]],0)</f>
        <v>0</v>
      </c>
    </row>
    <row r="93" spans="1:9" s="14" customFormat="1" x14ac:dyDescent="0.3">
      <c r="A93" s="15">
        <v>2</v>
      </c>
      <c r="B93" s="16">
        <v>4</v>
      </c>
      <c r="C93" s="16">
        <v>1</v>
      </c>
      <c r="D93" s="14">
        <v>2</v>
      </c>
      <c r="E93" s="14" t="s">
        <v>177</v>
      </c>
      <c r="F93" s="20">
        <v>42948</v>
      </c>
      <c r="G93" s="14">
        <v>3.5</v>
      </c>
      <c r="H93" s="14">
        <v>1</v>
      </c>
      <c r="I93" s="17">
        <f>IF(Table4[[#This Row],[Complete]]&gt;0,Table4[[#This Row],[Weight]],0)</f>
        <v>3.5</v>
      </c>
    </row>
    <row r="94" spans="1:9" s="14" customFormat="1" x14ac:dyDescent="0.3">
      <c r="A94" s="15">
        <v>2</v>
      </c>
      <c r="B94" s="16">
        <v>4</v>
      </c>
      <c r="C94" s="16">
        <v>1</v>
      </c>
      <c r="D94" s="14">
        <v>3</v>
      </c>
      <c r="E94" s="14" t="s">
        <v>178</v>
      </c>
      <c r="F94" s="20">
        <v>42948</v>
      </c>
      <c r="G94" s="14">
        <v>3.5</v>
      </c>
      <c r="H94" s="14">
        <v>1</v>
      </c>
      <c r="I94" s="17">
        <f>IF(Table4[[#This Row],[Complete]]&gt;0,Table4[[#This Row],[Weight]],0)</f>
        <v>3.5</v>
      </c>
    </row>
    <row r="95" spans="1:9" s="14" customFormat="1" x14ac:dyDescent="0.3">
      <c r="A95" s="15">
        <v>2</v>
      </c>
      <c r="B95" s="16">
        <v>4</v>
      </c>
      <c r="C95" s="16">
        <v>2</v>
      </c>
      <c r="D95" s="14">
        <v>1</v>
      </c>
      <c r="E95" s="14" t="s">
        <v>286</v>
      </c>
      <c r="F95" s="20">
        <v>42887</v>
      </c>
      <c r="G95">
        <v>3</v>
      </c>
      <c r="H95" s="14">
        <v>1</v>
      </c>
      <c r="I95" s="17">
        <f>IF(Table4[[#This Row],[Complete]]&gt;0,Table4[[#This Row],[Weight]],0)</f>
        <v>3</v>
      </c>
    </row>
    <row r="96" spans="1:9" s="14" customFormat="1" x14ac:dyDescent="0.3">
      <c r="A96" s="18">
        <v>2</v>
      </c>
      <c r="B96" s="19">
        <v>4</v>
      </c>
      <c r="C96" s="19">
        <v>2</v>
      </c>
      <c r="D96" s="14">
        <v>2</v>
      </c>
      <c r="E96" s="14" t="s">
        <v>179</v>
      </c>
      <c r="F96" s="12">
        <v>42917</v>
      </c>
      <c r="G96" s="14">
        <v>3.5</v>
      </c>
      <c r="H96" s="14">
        <v>1</v>
      </c>
      <c r="I96" s="14">
        <f>IF(Table4[[#This Row],[Complete]]&gt;0,Table4[[#This Row],[Weight]],0)</f>
        <v>3.5</v>
      </c>
    </row>
    <row r="97" spans="1:9" s="14" customFormat="1" x14ac:dyDescent="0.3">
      <c r="A97" s="15">
        <v>2</v>
      </c>
      <c r="B97" s="16">
        <v>4</v>
      </c>
      <c r="C97" s="16">
        <v>2</v>
      </c>
      <c r="D97" s="14">
        <v>3</v>
      </c>
      <c r="E97" s="14" t="s">
        <v>287</v>
      </c>
      <c r="F97" s="12">
        <v>43070</v>
      </c>
      <c r="G97" s="14">
        <v>3.5</v>
      </c>
      <c r="H97" s="14">
        <v>0</v>
      </c>
      <c r="I97" s="17">
        <f>IF(Table4[[#This Row],[Complete]]&gt;0,Table4[[#This Row],[Weight]],0)</f>
        <v>0</v>
      </c>
    </row>
    <row r="98" spans="1:9" s="14" customFormat="1" x14ac:dyDescent="0.3">
      <c r="A98" s="15">
        <v>2</v>
      </c>
      <c r="B98" s="16">
        <v>5</v>
      </c>
      <c r="C98" s="16">
        <v>1</v>
      </c>
      <c r="D98" s="14">
        <v>1</v>
      </c>
      <c r="E98" s="14" t="s">
        <v>180</v>
      </c>
      <c r="F98" s="12">
        <v>42916</v>
      </c>
      <c r="G98">
        <v>3</v>
      </c>
      <c r="H98" s="14">
        <v>1</v>
      </c>
      <c r="I98" s="17">
        <f>IF(Table4[[#This Row],[Complete]]&gt;0,Table4[[#This Row],[Weight]],0)</f>
        <v>3</v>
      </c>
    </row>
    <row r="99" spans="1:9" s="14" customFormat="1" x14ac:dyDescent="0.3">
      <c r="A99" s="15">
        <v>2</v>
      </c>
      <c r="B99" s="16">
        <v>5</v>
      </c>
      <c r="C99" s="16">
        <v>1</v>
      </c>
      <c r="D99" s="14">
        <v>2</v>
      </c>
      <c r="E99" s="21" t="s">
        <v>181</v>
      </c>
      <c r="F99" s="12">
        <v>42856</v>
      </c>
      <c r="G99" s="14">
        <v>3.5</v>
      </c>
      <c r="H99" s="14">
        <v>1</v>
      </c>
      <c r="I99" s="17">
        <f>IF(Table4[[#This Row],[Complete]]&gt;0,Table4[[#This Row],[Weight]],0)</f>
        <v>3.5</v>
      </c>
    </row>
    <row r="100" spans="1:9" s="14" customFormat="1" x14ac:dyDescent="0.3">
      <c r="A100" s="15">
        <v>2</v>
      </c>
      <c r="B100" s="16">
        <v>5</v>
      </c>
      <c r="C100" s="16">
        <v>1</v>
      </c>
      <c r="D100" s="14">
        <v>3</v>
      </c>
      <c r="E100" s="14" t="s">
        <v>182</v>
      </c>
      <c r="F100" s="12">
        <v>42887</v>
      </c>
      <c r="G100" s="14">
        <v>3.5</v>
      </c>
      <c r="H100" s="14">
        <v>1</v>
      </c>
      <c r="I100" s="17">
        <f>IF(Table4[[#This Row],[Complete]]&gt;0,Table4[[#This Row],[Weight]],0)</f>
        <v>3.5</v>
      </c>
    </row>
    <row r="101" spans="1:9" s="14" customFormat="1" x14ac:dyDescent="0.3">
      <c r="A101" s="15">
        <v>2</v>
      </c>
      <c r="B101" s="16">
        <v>6</v>
      </c>
      <c r="C101" s="16">
        <v>1</v>
      </c>
      <c r="D101" s="14">
        <v>1</v>
      </c>
      <c r="E101" s="14" t="s">
        <v>183</v>
      </c>
      <c r="F101" s="12">
        <v>42948</v>
      </c>
      <c r="G101">
        <v>3</v>
      </c>
      <c r="H101" s="14">
        <v>1</v>
      </c>
      <c r="I101" s="17">
        <f>IF(Table4[[#This Row],[Complete]]&gt;0,Table4[[#This Row],[Weight]],0)</f>
        <v>3</v>
      </c>
    </row>
    <row r="102" spans="1:9" s="14" customFormat="1" x14ac:dyDescent="0.3">
      <c r="A102" s="15">
        <v>2</v>
      </c>
      <c r="B102" s="16">
        <v>6</v>
      </c>
      <c r="C102" s="16">
        <v>1</v>
      </c>
      <c r="D102" s="14">
        <v>2</v>
      </c>
      <c r="E102" s="14" t="s">
        <v>184</v>
      </c>
      <c r="F102" s="12">
        <v>42948</v>
      </c>
      <c r="G102" s="14">
        <v>3.5</v>
      </c>
      <c r="H102" s="14">
        <v>1</v>
      </c>
      <c r="I102" s="17">
        <f>IF(Table4[[#This Row],[Complete]]&gt;0,Table4[[#This Row],[Weight]],0)</f>
        <v>3.5</v>
      </c>
    </row>
    <row r="103" spans="1:9" s="14" customFormat="1" x14ac:dyDescent="0.3">
      <c r="A103" s="18">
        <v>2</v>
      </c>
      <c r="B103" s="19">
        <v>6</v>
      </c>
      <c r="C103" s="19">
        <v>1</v>
      </c>
      <c r="D103" s="14">
        <v>3</v>
      </c>
      <c r="E103" s="14" t="s">
        <v>185</v>
      </c>
      <c r="F103" s="12">
        <v>43101</v>
      </c>
      <c r="G103" s="14">
        <v>3.5</v>
      </c>
      <c r="H103" s="14">
        <v>0</v>
      </c>
      <c r="I103" s="17">
        <f>IF(Table4[[#This Row],[Complete]]&gt;0,Table4[[#This Row],[Weight]],0)</f>
        <v>0</v>
      </c>
    </row>
    <row r="104" spans="1:9" s="14" customFormat="1" x14ac:dyDescent="0.3">
      <c r="A104" s="18">
        <v>3</v>
      </c>
      <c r="B104" s="19">
        <v>1</v>
      </c>
      <c r="C104" s="19">
        <v>1</v>
      </c>
      <c r="D104" s="14">
        <v>1</v>
      </c>
      <c r="E104" s="14" t="s">
        <v>309</v>
      </c>
      <c r="F104" s="12">
        <v>42826</v>
      </c>
      <c r="G104">
        <v>3</v>
      </c>
      <c r="H104" s="14">
        <v>1</v>
      </c>
      <c r="I104" s="17">
        <f>IF(Table4[[#This Row],[Complete]]&gt;0,Table4[[#This Row],[Weight]],0)</f>
        <v>3</v>
      </c>
    </row>
    <row r="105" spans="1:9" s="14" customFormat="1" x14ac:dyDescent="0.3">
      <c r="A105" s="18">
        <v>3</v>
      </c>
      <c r="B105" s="19">
        <v>1</v>
      </c>
      <c r="C105" s="19">
        <v>1</v>
      </c>
      <c r="D105" s="14">
        <v>2</v>
      </c>
      <c r="E105" s="14" t="s">
        <v>308</v>
      </c>
      <c r="F105" s="12">
        <v>42917</v>
      </c>
      <c r="G105" s="14">
        <v>3.5</v>
      </c>
      <c r="H105" s="14">
        <v>1</v>
      </c>
      <c r="I105" s="14">
        <f>IF(Table4[[#This Row],[Complete]]&gt;0,Table4[[#This Row],[Weight]],0)</f>
        <v>3.5</v>
      </c>
    </row>
    <row r="106" spans="1:9" s="14" customFormat="1" x14ac:dyDescent="0.3">
      <c r="A106" s="15">
        <v>3</v>
      </c>
      <c r="B106" s="16">
        <v>1</v>
      </c>
      <c r="C106" s="16">
        <v>1</v>
      </c>
      <c r="D106" s="14">
        <v>3</v>
      </c>
      <c r="E106" s="14" t="s">
        <v>186</v>
      </c>
      <c r="F106" s="12">
        <v>42948</v>
      </c>
      <c r="G106" s="14">
        <v>3.5</v>
      </c>
      <c r="H106" s="14">
        <v>1</v>
      </c>
      <c r="I106" s="17">
        <f>IF(Table4[[#This Row],[Complete]]&gt;0,Table4[[#This Row],[Weight]],0)</f>
        <v>3.5</v>
      </c>
    </row>
    <row r="107" spans="1:9" s="14" customFormat="1" x14ac:dyDescent="0.3">
      <c r="A107" s="15">
        <v>3</v>
      </c>
      <c r="B107" s="16">
        <v>1</v>
      </c>
      <c r="C107" s="16">
        <v>2</v>
      </c>
      <c r="D107" s="14">
        <v>1</v>
      </c>
      <c r="E107" s="40"/>
      <c r="F107" s="43"/>
      <c r="G107">
        <v>3</v>
      </c>
      <c r="H107" s="14">
        <v>0</v>
      </c>
      <c r="I107" s="17">
        <f>IF(Table4[[#This Row],[Complete]]&gt;0,Table4[[#This Row],[Weight]],0)</f>
        <v>0</v>
      </c>
    </row>
    <row r="108" spans="1:9" s="14" customFormat="1" x14ac:dyDescent="0.3">
      <c r="A108" s="18">
        <v>3</v>
      </c>
      <c r="B108" s="19">
        <v>1</v>
      </c>
      <c r="C108" s="19">
        <v>2</v>
      </c>
      <c r="D108" s="14">
        <v>2</v>
      </c>
      <c r="E108" s="44"/>
      <c r="F108" s="43"/>
      <c r="G108" s="14">
        <v>3.5</v>
      </c>
      <c r="H108" s="14">
        <v>0</v>
      </c>
      <c r="I108" s="14">
        <f>IF(Table4[[#This Row],[Complete]]&gt;0,Table4[[#This Row],[Weight]],0)</f>
        <v>0</v>
      </c>
    </row>
    <row r="109" spans="1:9" s="14" customFormat="1" x14ac:dyDescent="0.3">
      <c r="A109" s="15">
        <v>3</v>
      </c>
      <c r="B109" s="16">
        <v>1</v>
      </c>
      <c r="C109" s="16">
        <v>2</v>
      </c>
      <c r="D109" s="14">
        <v>3</v>
      </c>
      <c r="E109" s="44"/>
      <c r="F109" s="43"/>
      <c r="G109" s="14">
        <v>3.5</v>
      </c>
      <c r="H109" s="14">
        <v>0</v>
      </c>
      <c r="I109" s="17">
        <f>IF(Table4[[#This Row],[Complete]]&gt;0,Table4[[#This Row],[Weight]],0)</f>
        <v>0</v>
      </c>
    </row>
    <row r="110" spans="1:9" s="14" customFormat="1" x14ac:dyDescent="0.3">
      <c r="A110" s="15">
        <v>3</v>
      </c>
      <c r="B110" s="16">
        <v>1</v>
      </c>
      <c r="C110" s="16">
        <v>3</v>
      </c>
      <c r="D110" s="14">
        <v>1</v>
      </c>
      <c r="E110" s="44" t="s">
        <v>187</v>
      </c>
      <c r="F110" s="43">
        <v>42832</v>
      </c>
      <c r="G110">
        <v>3</v>
      </c>
      <c r="H110" s="14">
        <v>1</v>
      </c>
      <c r="I110" s="17">
        <f>IF(Table4[[#This Row],[Complete]]&gt;0,Table4[[#This Row],[Weight]],0)</f>
        <v>3</v>
      </c>
    </row>
    <row r="111" spans="1:9" s="14" customFormat="1" x14ac:dyDescent="0.3">
      <c r="A111" s="18">
        <v>3</v>
      </c>
      <c r="B111" s="19">
        <v>1</v>
      </c>
      <c r="C111" s="19">
        <v>3</v>
      </c>
      <c r="D111" s="14">
        <v>2</v>
      </c>
      <c r="E111" s="40" t="s">
        <v>188</v>
      </c>
      <c r="F111" s="39">
        <v>42887</v>
      </c>
      <c r="G111" s="14">
        <v>3.5</v>
      </c>
      <c r="H111" s="14">
        <v>1</v>
      </c>
      <c r="I111" s="14">
        <f>IF(Table4[[#This Row],[Complete]]&gt;0,Table4[[#This Row],[Weight]],0)</f>
        <v>3.5</v>
      </c>
    </row>
    <row r="112" spans="1:9" s="14" customFormat="1" x14ac:dyDescent="0.3">
      <c r="A112" s="15">
        <v>3</v>
      </c>
      <c r="B112" s="16">
        <v>1</v>
      </c>
      <c r="C112" s="16">
        <v>3</v>
      </c>
      <c r="D112">
        <v>3</v>
      </c>
      <c r="E112" s="37" t="s">
        <v>189</v>
      </c>
      <c r="F112" s="38">
        <v>43009</v>
      </c>
      <c r="G112" s="14">
        <v>3.5</v>
      </c>
      <c r="H112" s="14">
        <v>0</v>
      </c>
      <c r="I112" s="17">
        <f>IF(Table4[[#This Row],[Complete]]&gt;0,Table4[[#This Row],[Weight]],0)</f>
        <v>0</v>
      </c>
    </row>
    <row r="113" spans="1:9" s="14" customFormat="1" x14ac:dyDescent="0.3">
      <c r="A113" s="15">
        <v>3</v>
      </c>
      <c r="B113" s="16">
        <v>1</v>
      </c>
      <c r="C113" s="16">
        <v>4</v>
      </c>
      <c r="D113" s="14">
        <v>1</v>
      </c>
      <c r="E113" s="40" t="s">
        <v>190</v>
      </c>
      <c r="F113" s="39">
        <v>42856</v>
      </c>
      <c r="G113">
        <v>3</v>
      </c>
      <c r="H113" s="14">
        <v>1</v>
      </c>
      <c r="I113" s="17">
        <f>IF(Table4[[#This Row],[Complete]]&gt;0,Table4[[#This Row],[Weight]],0)</f>
        <v>3</v>
      </c>
    </row>
    <row r="114" spans="1:9" s="14" customFormat="1" x14ac:dyDescent="0.3">
      <c r="A114" s="18">
        <v>3</v>
      </c>
      <c r="B114" s="19">
        <v>1</v>
      </c>
      <c r="C114" s="19">
        <v>4</v>
      </c>
      <c r="D114">
        <v>2</v>
      </c>
      <c r="E114" s="37" t="s">
        <v>191</v>
      </c>
      <c r="F114" s="38">
        <v>42887</v>
      </c>
      <c r="G114" s="14">
        <v>3.5</v>
      </c>
      <c r="H114" s="14">
        <v>1</v>
      </c>
      <c r="I114" s="14">
        <f>IF(Table4[[#This Row],[Complete]]&gt;0,Table4[[#This Row],[Weight]],0)</f>
        <v>3.5</v>
      </c>
    </row>
    <row r="115" spans="1:9" s="14" customFormat="1" x14ac:dyDescent="0.3">
      <c r="A115" s="18">
        <v>3</v>
      </c>
      <c r="B115" s="19">
        <v>1</v>
      </c>
      <c r="C115" s="19">
        <v>4</v>
      </c>
      <c r="D115" s="14">
        <v>3</v>
      </c>
      <c r="E115" s="40" t="s">
        <v>312</v>
      </c>
      <c r="F115" s="39">
        <v>43146</v>
      </c>
      <c r="G115" s="14">
        <v>3.5</v>
      </c>
      <c r="H115" s="14">
        <v>0</v>
      </c>
      <c r="I115" s="17">
        <f>IF(Table4[[#This Row],[Complete]]&gt;0,Table4[[#This Row],[Weight]],0)</f>
        <v>0</v>
      </c>
    </row>
    <row r="116" spans="1:9" x14ac:dyDescent="0.3">
      <c r="A116" s="2">
        <v>3</v>
      </c>
      <c r="B116" s="4">
        <v>2</v>
      </c>
      <c r="C116" s="4">
        <v>1</v>
      </c>
      <c r="D116">
        <v>1</v>
      </c>
      <c r="E116" s="37" t="s">
        <v>247</v>
      </c>
      <c r="F116" s="38">
        <v>42887</v>
      </c>
      <c r="G116">
        <v>3</v>
      </c>
      <c r="H116" s="14">
        <v>1</v>
      </c>
      <c r="I116">
        <f>IF(Table4[[#This Row],[Complete]]&gt;0,Table4[[#This Row],[Weight]],0)</f>
        <v>3</v>
      </c>
    </row>
    <row r="117" spans="1:9" s="14" customFormat="1" x14ac:dyDescent="0.3">
      <c r="A117" s="15">
        <v>3</v>
      </c>
      <c r="B117" s="16">
        <v>2</v>
      </c>
      <c r="C117" s="16">
        <v>1</v>
      </c>
      <c r="D117" s="14">
        <v>2</v>
      </c>
      <c r="E117" s="40" t="s">
        <v>248</v>
      </c>
      <c r="F117" s="39">
        <v>43099</v>
      </c>
      <c r="G117" s="14">
        <v>3.5</v>
      </c>
      <c r="H117" s="14">
        <v>0</v>
      </c>
      <c r="I117" s="17">
        <f>IF(Table4[[#This Row],[Complete]]&gt;0,Table4[[#This Row],[Weight]],0)</f>
        <v>0</v>
      </c>
    </row>
    <row r="118" spans="1:9" s="14" customFormat="1" x14ac:dyDescent="0.3">
      <c r="A118" s="15">
        <v>3</v>
      </c>
      <c r="B118" s="16">
        <v>2</v>
      </c>
      <c r="C118" s="16">
        <v>1</v>
      </c>
      <c r="D118" s="14">
        <v>3</v>
      </c>
      <c r="E118" s="40" t="s">
        <v>249</v>
      </c>
      <c r="F118" s="39">
        <v>43115</v>
      </c>
      <c r="G118" s="14">
        <v>3.5</v>
      </c>
      <c r="H118" s="14">
        <v>0</v>
      </c>
      <c r="I118" s="17">
        <f>IF(Table4[[#This Row],[Complete]]&gt;0,Table4[[#This Row],[Weight]],0)</f>
        <v>0</v>
      </c>
    </row>
    <row r="119" spans="1:9" s="14" customFormat="1" x14ac:dyDescent="0.3">
      <c r="A119" s="18">
        <v>3</v>
      </c>
      <c r="B119" s="19">
        <v>2</v>
      </c>
      <c r="C119" s="19">
        <v>2</v>
      </c>
      <c r="D119" s="14">
        <v>1</v>
      </c>
      <c r="E119" s="40" t="s">
        <v>192</v>
      </c>
      <c r="F119" s="43">
        <v>42885</v>
      </c>
      <c r="G119">
        <v>3</v>
      </c>
      <c r="H119" s="14">
        <v>1</v>
      </c>
      <c r="I119" s="14">
        <f>IF(Table4[[#This Row],[Complete]]&gt;0,Table4[[#This Row],[Weight]],0)</f>
        <v>3</v>
      </c>
    </row>
    <row r="120" spans="1:9" s="14" customFormat="1" x14ac:dyDescent="0.3">
      <c r="A120" s="15">
        <v>3</v>
      </c>
      <c r="B120" s="16">
        <v>2</v>
      </c>
      <c r="C120" s="16">
        <v>2</v>
      </c>
      <c r="D120" s="14">
        <v>2</v>
      </c>
      <c r="E120" s="40" t="s">
        <v>193</v>
      </c>
      <c r="F120" s="43">
        <v>42901</v>
      </c>
      <c r="G120" s="14">
        <v>3.5</v>
      </c>
      <c r="H120" s="14">
        <v>1</v>
      </c>
      <c r="I120" s="17">
        <f>IF(Table4[[#This Row],[Complete]]&gt;0,Table4[[#This Row],[Weight]],0)</f>
        <v>3.5</v>
      </c>
    </row>
    <row r="121" spans="1:9" s="14" customFormat="1" x14ac:dyDescent="0.3">
      <c r="A121" s="15">
        <v>3</v>
      </c>
      <c r="B121" s="16">
        <v>2</v>
      </c>
      <c r="C121" s="16">
        <v>2</v>
      </c>
      <c r="D121" s="14">
        <v>3</v>
      </c>
      <c r="E121" s="40" t="s">
        <v>194</v>
      </c>
      <c r="F121" s="39">
        <v>43009</v>
      </c>
      <c r="G121" s="14">
        <v>3.5</v>
      </c>
      <c r="H121" s="14">
        <v>0</v>
      </c>
      <c r="I121" s="17">
        <f>IF(Table4[[#This Row],[Complete]]&gt;0,Table4[[#This Row],[Weight]],0)</f>
        <v>0</v>
      </c>
    </row>
    <row r="122" spans="1:9" s="14" customFormat="1" x14ac:dyDescent="0.3">
      <c r="A122" s="28">
        <v>3</v>
      </c>
      <c r="B122" s="29">
        <v>2</v>
      </c>
      <c r="C122" s="29">
        <v>3</v>
      </c>
      <c r="D122" s="14">
        <v>1</v>
      </c>
      <c r="E122" s="40" t="s">
        <v>299</v>
      </c>
      <c r="F122" s="39">
        <v>42917</v>
      </c>
      <c r="G122">
        <v>3</v>
      </c>
      <c r="H122" s="14">
        <v>1</v>
      </c>
      <c r="I122" s="17">
        <f>IF(Table4[[#This Row],[Complete]]&gt;0,Table4[[#This Row],[Weight]],0)</f>
        <v>3</v>
      </c>
    </row>
    <row r="123" spans="1:9" s="14" customFormat="1" x14ac:dyDescent="0.3">
      <c r="A123" s="28">
        <v>3</v>
      </c>
      <c r="B123" s="29">
        <v>2</v>
      </c>
      <c r="C123" s="29">
        <v>3</v>
      </c>
      <c r="D123" s="14">
        <v>2</v>
      </c>
      <c r="E123" s="40"/>
      <c r="F123" s="45"/>
      <c r="G123" s="14">
        <v>3.5</v>
      </c>
      <c r="H123" s="14">
        <v>0</v>
      </c>
      <c r="I123" s="17">
        <f>IF(Table4[[#This Row],[Complete]]&gt;0,Table4[[#This Row],[Weight]],0)</f>
        <v>0</v>
      </c>
    </row>
    <row r="124" spans="1:9" s="14" customFormat="1" x14ac:dyDescent="0.3">
      <c r="A124" s="18">
        <v>3</v>
      </c>
      <c r="B124" s="19">
        <v>2</v>
      </c>
      <c r="C124" s="19">
        <v>3</v>
      </c>
      <c r="D124" s="14">
        <v>3</v>
      </c>
      <c r="E124" s="40"/>
      <c r="F124" s="43"/>
      <c r="G124" s="14">
        <v>3.5</v>
      </c>
      <c r="H124" s="14">
        <v>0</v>
      </c>
      <c r="I124" s="14">
        <f>IF(Table4[[#This Row],[Complete]]&gt;0,Table4[[#This Row],[Weight]],0)</f>
        <v>0</v>
      </c>
    </row>
    <row r="125" spans="1:9" s="14" customFormat="1" x14ac:dyDescent="0.3">
      <c r="A125" s="15">
        <v>3</v>
      </c>
      <c r="B125" s="16">
        <v>3</v>
      </c>
      <c r="C125" s="16">
        <v>1</v>
      </c>
      <c r="D125" s="14">
        <v>1</v>
      </c>
      <c r="E125" s="40" t="s">
        <v>123</v>
      </c>
      <c r="F125" s="43">
        <v>42870</v>
      </c>
      <c r="G125">
        <v>3</v>
      </c>
      <c r="H125" s="14">
        <v>1</v>
      </c>
      <c r="I125" s="17">
        <f>IF(Table4[[#This Row],[Complete]]&gt;0,Table4[[#This Row],[Weight]],0)</f>
        <v>3</v>
      </c>
    </row>
    <row r="126" spans="1:9" s="14" customFormat="1" x14ac:dyDescent="0.3">
      <c r="A126" s="15">
        <v>3</v>
      </c>
      <c r="B126" s="16">
        <v>3</v>
      </c>
      <c r="C126" s="16">
        <v>1</v>
      </c>
      <c r="D126" s="14">
        <v>2</v>
      </c>
      <c r="E126" s="40" t="s">
        <v>124</v>
      </c>
      <c r="F126" s="39">
        <v>43009</v>
      </c>
      <c r="G126" s="14">
        <v>3.5</v>
      </c>
      <c r="H126" s="14">
        <v>0</v>
      </c>
      <c r="I126" s="17">
        <f>IF(Table4[[#This Row],[Complete]]&gt;0,Table4[[#This Row],[Weight]],0)</f>
        <v>0</v>
      </c>
    </row>
    <row r="127" spans="1:9" s="14" customFormat="1" x14ac:dyDescent="0.3">
      <c r="A127" s="28">
        <v>3</v>
      </c>
      <c r="B127" s="29">
        <v>3</v>
      </c>
      <c r="C127" s="29">
        <v>1</v>
      </c>
      <c r="D127" s="14">
        <v>3</v>
      </c>
      <c r="E127" s="40" t="s">
        <v>125</v>
      </c>
      <c r="F127" s="39">
        <v>43040</v>
      </c>
      <c r="G127" s="14">
        <v>3.5</v>
      </c>
      <c r="H127" s="14">
        <v>0</v>
      </c>
      <c r="I127" s="17">
        <f>IF(Table4[[#This Row],[Complete]]&gt;0,Table4[[#This Row],[Weight]],0)</f>
        <v>0</v>
      </c>
    </row>
    <row r="128" spans="1:9" s="14" customFormat="1" x14ac:dyDescent="0.3">
      <c r="A128" s="28">
        <v>3</v>
      </c>
      <c r="B128" s="29">
        <v>3</v>
      </c>
      <c r="C128" s="29">
        <v>2</v>
      </c>
      <c r="D128" s="14">
        <v>1</v>
      </c>
      <c r="E128" s="40" t="s">
        <v>195</v>
      </c>
      <c r="F128" s="39">
        <v>42887</v>
      </c>
      <c r="G128">
        <v>3</v>
      </c>
      <c r="H128" s="14">
        <v>1</v>
      </c>
      <c r="I128" s="17">
        <f>IF(Table4[[#This Row],[Complete]]&gt;0,Table4[[#This Row],[Weight]],0)</f>
        <v>3</v>
      </c>
    </row>
    <row r="129" spans="1:9" s="14" customFormat="1" x14ac:dyDescent="0.3">
      <c r="A129" s="18">
        <v>3</v>
      </c>
      <c r="B129" s="19">
        <v>3</v>
      </c>
      <c r="C129" s="19">
        <v>2</v>
      </c>
      <c r="D129" s="14">
        <v>2</v>
      </c>
      <c r="E129" s="42" t="s">
        <v>196</v>
      </c>
      <c r="F129" s="39">
        <v>42901</v>
      </c>
      <c r="G129" s="14">
        <v>3.5</v>
      </c>
      <c r="H129" s="14">
        <v>1</v>
      </c>
      <c r="I129" s="14">
        <f>IF(Table4[[#This Row],[Complete]]&gt;0,Table4[[#This Row],[Weight]],0)</f>
        <v>3.5</v>
      </c>
    </row>
    <row r="130" spans="1:9" s="14" customFormat="1" x14ac:dyDescent="0.3">
      <c r="A130" s="15">
        <v>3</v>
      </c>
      <c r="B130" s="16">
        <v>3</v>
      </c>
      <c r="C130" s="16">
        <v>2</v>
      </c>
      <c r="D130" s="14">
        <v>3</v>
      </c>
      <c r="E130" s="41" t="s">
        <v>197</v>
      </c>
      <c r="F130" s="39">
        <v>42917</v>
      </c>
      <c r="G130" s="14">
        <v>3.5</v>
      </c>
      <c r="H130" s="14">
        <v>1</v>
      </c>
      <c r="I130" s="17">
        <f>IF(Table4[[#This Row],[Complete]]&gt;0,Table4[[#This Row],[Weight]],0)</f>
        <v>3.5</v>
      </c>
    </row>
    <row r="131" spans="1:9" s="14" customFormat="1" x14ac:dyDescent="0.3">
      <c r="A131" s="15">
        <v>3</v>
      </c>
      <c r="B131" s="16">
        <v>3</v>
      </c>
      <c r="C131" s="16">
        <v>3</v>
      </c>
      <c r="D131" s="14">
        <v>1</v>
      </c>
      <c r="E131" s="42" t="s">
        <v>198</v>
      </c>
      <c r="F131" s="39">
        <v>42887</v>
      </c>
      <c r="G131">
        <v>3</v>
      </c>
      <c r="H131" s="14">
        <v>1</v>
      </c>
      <c r="I131" s="17">
        <f>IF(Table4[[#This Row],[Complete]]&gt;0,Table4[[#This Row],[Weight]],0)</f>
        <v>3</v>
      </c>
    </row>
    <row r="132" spans="1:9" s="14" customFormat="1" x14ac:dyDescent="0.3">
      <c r="A132" s="18">
        <v>3</v>
      </c>
      <c r="B132" s="19">
        <v>3</v>
      </c>
      <c r="C132" s="19">
        <v>3</v>
      </c>
      <c r="D132" s="14">
        <v>2</v>
      </c>
      <c r="E132" s="41" t="s">
        <v>199</v>
      </c>
      <c r="F132" s="39">
        <v>42901</v>
      </c>
      <c r="G132" s="14">
        <v>3.5</v>
      </c>
      <c r="H132" s="14">
        <v>1</v>
      </c>
      <c r="I132" s="17">
        <f>IF(Table4[[#This Row],[Complete]]&gt;0,Table4[[#This Row],[Weight]],0)</f>
        <v>3.5</v>
      </c>
    </row>
    <row r="133" spans="1:9" x14ac:dyDescent="0.3">
      <c r="A133" s="28">
        <v>3</v>
      </c>
      <c r="B133" s="29">
        <v>3</v>
      </c>
      <c r="C133" s="29">
        <v>3</v>
      </c>
      <c r="D133" s="14">
        <v>3</v>
      </c>
      <c r="E133" s="41" t="s">
        <v>200</v>
      </c>
      <c r="F133" s="38">
        <v>42917</v>
      </c>
      <c r="G133" s="14">
        <v>3.5</v>
      </c>
      <c r="H133" s="14">
        <v>1</v>
      </c>
      <c r="I133" s="7">
        <f>IF(Table4[[#This Row],[Complete]]&gt;0,Table4[[#This Row],[Weight]],0)</f>
        <v>3.5</v>
      </c>
    </row>
    <row r="134" spans="1:9" x14ac:dyDescent="0.3">
      <c r="A134" s="28">
        <v>3</v>
      </c>
      <c r="B134" s="29">
        <v>4</v>
      </c>
      <c r="C134" s="29">
        <v>1</v>
      </c>
      <c r="D134" s="14">
        <v>1</v>
      </c>
      <c r="E134" s="42" t="s">
        <v>301</v>
      </c>
      <c r="F134" s="39">
        <v>42979</v>
      </c>
      <c r="G134">
        <v>3</v>
      </c>
      <c r="H134" s="14">
        <v>1</v>
      </c>
      <c r="I134" s="7">
        <f>IF(Table4[[#This Row],[Complete]]&gt;0,Table4[[#This Row],[Weight]],0)</f>
        <v>3</v>
      </c>
    </row>
    <row r="135" spans="1:9" x14ac:dyDescent="0.3">
      <c r="A135" s="28">
        <v>3</v>
      </c>
      <c r="B135" s="29">
        <v>4</v>
      </c>
      <c r="C135" s="29">
        <v>1</v>
      </c>
      <c r="D135" s="14">
        <v>2</v>
      </c>
      <c r="E135" s="41" t="s">
        <v>303</v>
      </c>
      <c r="F135" s="39">
        <v>43009</v>
      </c>
      <c r="G135" s="14">
        <v>3.5</v>
      </c>
      <c r="H135" s="14">
        <v>1</v>
      </c>
      <c r="I135" s="7">
        <f>IF(Table4[[#This Row],[Complete]]&gt;0,Table4[[#This Row],[Weight]],0)</f>
        <v>3.5</v>
      </c>
    </row>
    <row r="136" spans="1:9" x14ac:dyDescent="0.3">
      <c r="A136" s="28">
        <v>3</v>
      </c>
      <c r="B136" s="29">
        <v>4</v>
      </c>
      <c r="C136" s="29">
        <v>1</v>
      </c>
      <c r="D136" s="14">
        <v>3</v>
      </c>
      <c r="E136" s="41" t="s">
        <v>302</v>
      </c>
      <c r="F136" s="38">
        <v>43132</v>
      </c>
      <c r="G136" s="14">
        <v>3.5</v>
      </c>
      <c r="H136" s="14">
        <v>0</v>
      </c>
      <c r="I136" s="7">
        <f>IF(Table4[[#This Row],[Complete]]&gt;0,Table4[[#This Row],[Weight]],0)</f>
        <v>0</v>
      </c>
    </row>
    <row r="137" spans="1:9" x14ac:dyDescent="0.3">
      <c r="A137" s="28">
        <v>3</v>
      </c>
      <c r="B137" s="29">
        <v>4</v>
      </c>
      <c r="C137" s="29">
        <v>2</v>
      </c>
      <c r="D137" s="14">
        <v>1</v>
      </c>
      <c r="E137" s="41" t="s">
        <v>201</v>
      </c>
      <c r="F137" s="38">
        <v>43070</v>
      </c>
      <c r="G137">
        <v>3</v>
      </c>
      <c r="H137" s="14">
        <v>0</v>
      </c>
      <c r="I137" s="7">
        <f>IF(Table4[[#This Row],[Complete]]&gt;0,Table4[[#This Row],[Weight]],0)</f>
        <v>0</v>
      </c>
    </row>
    <row r="138" spans="1:9" s="14" customFormat="1" x14ac:dyDescent="0.3">
      <c r="A138" s="15">
        <v>3</v>
      </c>
      <c r="B138" s="16">
        <v>4</v>
      </c>
      <c r="C138" s="16">
        <v>2</v>
      </c>
      <c r="D138" s="14">
        <v>2</v>
      </c>
      <c r="E138" s="40" t="s">
        <v>304</v>
      </c>
      <c r="F138" s="39">
        <v>43101</v>
      </c>
      <c r="G138" s="14">
        <v>3.5</v>
      </c>
      <c r="H138" s="14">
        <v>0</v>
      </c>
      <c r="I138" s="17">
        <f>IF(Table4[[#This Row],[Complete]]&gt;0,Table4[[#This Row],[Weight]],0)</f>
        <v>0</v>
      </c>
    </row>
    <row r="139" spans="1:9" s="14" customFormat="1" x14ac:dyDescent="0.3">
      <c r="A139" s="15">
        <v>3</v>
      </c>
      <c r="B139" s="16">
        <v>4</v>
      </c>
      <c r="C139" s="16">
        <v>2</v>
      </c>
      <c r="D139" s="14">
        <v>3</v>
      </c>
      <c r="E139" s="40" t="s">
        <v>202</v>
      </c>
      <c r="F139" s="39">
        <v>43132</v>
      </c>
      <c r="G139" s="14">
        <v>3.5</v>
      </c>
      <c r="H139" s="14">
        <v>0</v>
      </c>
      <c r="I139" s="17">
        <f>IF(Table4[[#This Row],[Complete]]&gt;0,Table4[[#This Row],[Weight]],0)</f>
        <v>0</v>
      </c>
    </row>
    <row r="140" spans="1:9" s="14" customFormat="1" x14ac:dyDescent="0.3">
      <c r="A140" s="15">
        <v>3</v>
      </c>
      <c r="B140" s="16">
        <v>5</v>
      </c>
      <c r="C140" s="16">
        <v>1</v>
      </c>
      <c r="D140" s="14">
        <v>1</v>
      </c>
      <c r="E140" s="40" t="s">
        <v>203</v>
      </c>
      <c r="F140" s="39">
        <v>42824</v>
      </c>
      <c r="G140">
        <v>3</v>
      </c>
      <c r="H140" s="14">
        <v>1</v>
      </c>
      <c r="I140" s="17">
        <f>IF(Table4[[#This Row],[Complete]]&gt;0,Table4[[#This Row],[Weight]],0)</f>
        <v>3</v>
      </c>
    </row>
    <row r="141" spans="1:9" s="14" customFormat="1" x14ac:dyDescent="0.3">
      <c r="A141" s="15">
        <v>3</v>
      </c>
      <c r="B141" s="16">
        <v>5</v>
      </c>
      <c r="C141" s="16">
        <v>1</v>
      </c>
      <c r="D141" s="14">
        <v>2</v>
      </c>
      <c r="E141" s="40" t="s">
        <v>204</v>
      </c>
      <c r="F141" s="39">
        <v>43070</v>
      </c>
      <c r="G141" s="14">
        <v>3.5</v>
      </c>
      <c r="H141" s="14">
        <v>0</v>
      </c>
      <c r="I141" s="17">
        <f>IF(Table4[[#This Row],[Complete]]&gt;0,Table4[[#This Row],[Weight]],0)</f>
        <v>0</v>
      </c>
    </row>
    <row r="142" spans="1:9" s="14" customFormat="1" x14ac:dyDescent="0.3">
      <c r="A142" s="15">
        <v>3</v>
      </c>
      <c r="B142" s="16">
        <v>5</v>
      </c>
      <c r="C142" s="16">
        <v>1</v>
      </c>
      <c r="D142" s="14">
        <v>3</v>
      </c>
      <c r="E142" s="40" t="s">
        <v>205</v>
      </c>
      <c r="F142" s="39">
        <v>43132</v>
      </c>
      <c r="G142" s="14">
        <v>3.5</v>
      </c>
      <c r="H142" s="14">
        <v>0</v>
      </c>
      <c r="I142" s="17">
        <f>IF(Table4[[#This Row],[Complete]]&gt;0,Table4[[#This Row],[Weight]],0)</f>
        <v>0</v>
      </c>
    </row>
    <row r="143" spans="1:9" s="14" customFormat="1" x14ac:dyDescent="0.3">
      <c r="A143" s="15">
        <v>3</v>
      </c>
      <c r="B143" s="16">
        <v>5</v>
      </c>
      <c r="C143" s="16">
        <v>2</v>
      </c>
      <c r="D143" s="14">
        <v>1</v>
      </c>
      <c r="E143" s="40" t="s">
        <v>206</v>
      </c>
      <c r="F143" s="39">
        <v>42917</v>
      </c>
      <c r="G143">
        <v>3</v>
      </c>
      <c r="H143" s="14">
        <v>1</v>
      </c>
      <c r="I143" s="17">
        <f>IF(Table4[[#This Row],[Complete]]&gt;0,Table4[[#This Row],[Weight]],0)</f>
        <v>3</v>
      </c>
    </row>
    <row r="144" spans="1:9" s="14" customFormat="1" x14ac:dyDescent="0.3">
      <c r="A144" s="18">
        <v>3</v>
      </c>
      <c r="B144" s="19">
        <v>5</v>
      </c>
      <c r="C144" s="19">
        <v>2</v>
      </c>
      <c r="D144" s="14">
        <v>2</v>
      </c>
      <c r="E144" s="44" t="s">
        <v>207</v>
      </c>
      <c r="F144" s="39">
        <v>42948</v>
      </c>
      <c r="G144" s="14">
        <v>3.5</v>
      </c>
      <c r="H144" s="14">
        <v>1</v>
      </c>
      <c r="I144" s="14">
        <f>IF(Table4[[#This Row],[Complete]]&gt;0,Table4[[#This Row],[Weight]],0)</f>
        <v>3.5</v>
      </c>
    </row>
    <row r="145" spans="1:9" s="14" customFormat="1" x14ac:dyDescent="0.3">
      <c r="A145" s="15">
        <v>3</v>
      </c>
      <c r="B145" s="16">
        <v>5</v>
      </c>
      <c r="C145" s="16">
        <v>2</v>
      </c>
      <c r="D145" s="14">
        <v>3</v>
      </c>
      <c r="E145" s="40" t="s">
        <v>208</v>
      </c>
      <c r="F145" s="39">
        <v>42979</v>
      </c>
      <c r="G145" s="14">
        <v>3.5</v>
      </c>
      <c r="H145" s="14">
        <v>1</v>
      </c>
      <c r="I145" s="17">
        <f>IF(Table4[[#This Row],[Complete]]&gt;0,Table4[[#This Row],[Weight]],0)</f>
        <v>3.5</v>
      </c>
    </row>
  </sheetData>
  <pageMargins left="0.7" right="0.7" top="0.75" bottom="0.75" header="0.3" footer="0.3"/>
  <pageSetup scale="65"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Perspectives</vt:lpstr>
      <vt:lpstr>Initiatives</vt:lpstr>
      <vt:lpstr>Actions</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Mandie Lyons</dc:creator>
  <cp:lastModifiedBy>Amy Meyers</cp:lastModifiedBy>
  <cp:lastPrinted>2016-09-19T20:54:49Z</cp:lastPrinted>
  <dcterms:created xsi:type="dcterms:W3CDTF">2015-11-05T14:10:57Z</dcterms:created>
  <dcterms:modified xsi:type="dcterms:W3CDTF">2017-08-31T19:36:57Z</dcterms:modified>
</cp:coreProperties>
</file>