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1"/>
  </bookViews>
  <sheets>
    <sheet name="Perspectives" sheetId="1" r:id="rId1"/>
    <sheet name="Initiatives" sheetId="2" r:id="rId2"/>
    <sheet name="Actions" sheetId="3" r:id="rId3"/>
    <sheet name="Tasks" sheetId="4" r:id="rId4"/>
    <sheet name="Initiatives FY16" sheetId="6" r:id="rId5"/>
    <sheet name="Actions FY16" sheetId="7" r:id="rId6"/>
    <sheet name="Tasks FY16" sheetId="8" r:id="rId7"/>
    <sheet name="Sheet1" sheetId="5"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4" l="1"/>
  <c r="I40" i="4" l="1"/>
  <c r="I136" i="4" l="1"/>
  <c r="I69" i="4" l="1"/>
  <c r="I166" i="4"/>
  <c r="I165" i="4"/>
  <c r="I163" i="4"/>
  <c r="I161" i="4"/>
  <c r="I159" i="4"/>
  <c r="I158" i="4"/>
  <c r="I157" i="4"/>
  <c r="I160" i="4"/>
  <c r="H57" i="3" s="1"/>
  <c r="I162" i="4"/>
  <c r="I164" i="4"/>
  <c r="H59" i="3" l="1"/>
  <c r="H58" i="3"/>
  <c r="I155" i="4"/>
  <c r="I154" i="4"/>
  <c r="I150" i="4"/>
  <c r="I151" i="4"/>
  <c r="I152" i="4"/>
  <c r="I143" i="4"/>
  <c r="H50" i="3" s="1"/>
  <c r="I145" i="4"/>
  <c r="I146" i="4"/>
  <c r="I142" i="4"/>
  <c r="I58" i="4"/>
  <c r="I168" i="4" l="1"/>
  <c r="H61" i="3" s="1"/>
  <c r="I167" i="4"/>
  <c r="H60" i="3" s="1"/>
  <c r="I126" i="4"/>
  <c r="I127" i="4"/>
  <c r="I128" i="4"/>
  <c r="I122" i="4"/>
  <c r="I123" i="4"/>
  <c r="I124" i="4"/>
  <c r="I125" i="4"/>
  <c r="I129" i="4"/>
  <c r="I119" i="4"/>
  <c r="I117" i="4"/>
  <c r="I118" i="4"/>
  <c r="I120" i="4"/>
  <c r="I121" i="4"/>
  <c r="I116" i="4"/>
  <c r="I94" i="4"/>
  <c r="I37" i="4"/>
  <c r="I34" i="4"/>
  <c r="I35" i="4"/>
  <c r="I23" i="4"/>
  <c r="I22" i="4"/>
  <c r="I21" i="4"/>
  <c r="I20" i="4"/>
  <c r="H9" i="3" l="1"/>
  <c r="D18" i="2"/>
  <c r="H42" i="3"/>
  <c r="H41" i="3"/>
  <c r="H40" i="3"/>
  <c r="I82" i="4"/>
  <c r="I15" i="4"/>
  <c r="I16" i="4"/>
  <c r="H7" i="3" l="1"/>
  <c r="I170" i="8"/>
  <c r="I169" i="8"/>
  <c r="I168" i="8"/>
  <c r="I167" i="8"/>
  <c r="I166" i="8"/>
  <c r="I165" i="8"/>
  <c r="I164" i="8"/>
  <c r="I163" i="8"/>
  <c r="I162" i="8"/>
  <c r="I161" i="8"/>
  <c r="I160" i="8"/>
  <c r="I159" i="8"/>
  <c r="I158" i="8"/>
  <c r="I157" i="8"/>
  <c r="I156" i="8"/>
  <c r="I155" i="8"/>
  <c r="I154" i="8"/>
  <c r="I153" i="8"/>
  <c r="I152"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49" i="8"/>
  <c r="I48" i="8"/>
  <c r="I47" i="8"/>
  <c r="I46" i="8"/>
  <c r="I45" i="8"/>
  <c r="I44" i="8"/>
  <c r="I43" i="8"/>
  <c r="I42" i="8"/>
  <c r="I41" i="8"/>
  <c r="I40" i="8"/>
  <c r="I39" i="8"/>
  <c r="I38" i="8"/>
  <c r="I37" i="8"/>
  <c r="I36" i="8"/>
  <c r="I35" i="8"/>
  <c r="I34" i="8"/>
  <c r="I33" i="8"/>
  <c r="I32" i="8"/>
  <c r="I31" i="8"/>
  <c r="I30" i="8"/>
  <c r="I29" i="8"/>
  <c r="I28" i="8"/>
  <c r="I27" i="8"/>
  <c r="I26" i="8"/>
  <c r="I25" i="8"/>
  <c r="I24" i="8"/>
  <c r="I22" i="8"/>
  <c r="I21" i="8"/>
  <c r="I20" i="8"/>
  <c r="I19" i="8"/>
  <c r="I18" i="8"/>
  <c r="I17" i="8"/>
  <c r="I16" i="8"/>
  <c r="I15" i="8"/>
  <c r="I14" i="8"/>
  <c r="I13" i="8"/>
  <c r="I12" i="8"/>
  <c r="I11" i="8"/>
  <c r="I10" i="8"/>
  <c r="I9" i="8"/>
  <c r="I8" i="8"/>
  <c r="I7" i="8"/>
  <c r="I6" i="8"/>
  <c r="I5" i="8"/>
  <c r="I4" i="8"/>
  <c r="I3" i="8"/>
  <c r="I2" i="8"/>
  <c r="H5" i="7"/>
  <c r="I115" i="4" l="1"/>
  <c r="I8" i="4" l="1"/>
  <c r="I114" i="4" l="1"/>
  <c r="I113" i="4"/>
  <c r="I112" i="4"/>
  <c r="I111" i="4"/>
  <c r="I110" i="4"/>
  <c r="I109" i="4"/>
  <c r="I108" i="4"/>
  <c r="I107" i="4"/>
  <c r="I106" i="4"/>
  <c r="I105" i="4"/>
  <c r="I104" i="4"/>
  <c r="I103" i="4"/>
  <c r="I102" i="4"/>
  <c r="I100" i="4"/>
  <c r="I101" i="4"/>
  <c r="I99" i="4"/>
  <c r="I98" i="4"/>
  <c r="I97" i="4"/>
  <c r="I96" i="4"/>
  <c r="I95" i="4"/>
  <c r="I93" i="4"/>
  <c r="H31" i="3" s="1"/>
  <c r="I92" i="4"/>
  <c r="H30" i="3" s="1"/>
  <c r="I91" i="4"/>
  <c r="H29" i="3" s="1"/>
  <c r="I89" i="4"/>
  <c r="I88" i="4"/>
  <c r="I87" i="4"/>
  <c r="I86" i="4"/>
  <c r="I85" i="4"/>
  <c r="I84" i="4"/>
  <c r="I81" i="4"/>
  <c r="I80" i="4"/>
  <c r="I131" i="4"/>
  <c r="I130" i="4"/>
  <c r="I14" i="4"/>
  <c r="I13" i="4"/>
  <c r="I9" i="4"/>
  <c r="I10" i="4"/>
  <c r="I11" i="4"/>
  <c r="I7" i="4"/>
  <c r="I5" i="4"/>
  <c r="I3" i="4"/>
  <c r="I78" i="4"/>
  <c r="I77" i="4"/>
  <c r="I75" i="4"/>
  <c r="I74" i="4"/>
  <c r="I72" i="4"/>
  <c r="I71" i="4"/>
  <c r="I66" i="4"/>
  <c r="I67" i="4"/>
  <c r="I64" i="4"/>
  <c r="I63" i="4"/>
  <c r="I61" i="4"/>
  <c r="I60" i="4"/>
  <c r="I53" i="4"/>
  <c r="I54" i="4"/>
  <c r="I55" i="4"/>
  <c r="I56" i="4"/>
  <c r="I57" i="4"/>
  <c r="I51" i="4"/>
  <c r="I50" i="4"/>
  <c r="I48" i="4"/>
  <c r="I46" i="4"/>
  <c r="I44" i="4"/>
  <c r="I43" i="4"/>
  <c r="I41" i="4"/>
  <c r="I39" i="4"/>
  <c r="I38" i="4"/>
  <c r="I32" i="4"/>
  <c r="I27" i="4"/>
  <c r="I26" i="4"/>
  <c r="I25" i="4"/>
  <c r="I19" i="4"/>
  <c r="I18" i="4"/>
  <c r="H16" i="3" l="1"/>
  <c r="H36" i="3"/>
  <c r="H38" i="3"/>
  <c r="H18" i="3"/>
  <c r="H34" i="3"/>
  <c r="H27" i="3"/>
  <c r="H35" i="3"/>
  <c r="H14" i="3"/>
  <c r="H26" i="3"/>
  <c r="H33" i="3"/>
  <c r="H37" i="3"/>
  <c r="H32" i="3"/>
  <c r="H50" i="7"/>
  <c r="H39" i="3"/>
  <c r="D12" i="2" s="1"/>
  <c r="H51" i="7"/>
  <c r="H40" i="7"/>
  <c r="H39" i="7"/>
  <c r="H6" i="7"/>
  <c r="H35" i="7"/>
  <c r="H38" i="7"/>
  <c r="H41" i="7"/>
  <c r="H10" i="7"/>
  <c r="H43" i="3"/>
  <c r="I156" i="4"/>
  <c r="H56" i="3" s="1"/>
  <c r="D17" i="2" s="1"/>
  <c r="I90" i="4"/>
  <c r="H28" i="3" s="1"/>
  <c r="I83" i="4"/>
  <c r="I79" i="4"/>
  <c r="I153" i="4"/>
  <c r="H55" i="3" s="1"/>
  <c r="I149" i="4"/>
  <c r="H54" i="3" s="1"/>
  <c r="I148" i="4"/>
  <c r="H53" i="3" s="1"/>
  <c r="I147" i="4"/>
  <c r="H52" i="3" s="1"/>
  <c r="I144" i="4"/>
  <c r="H51" i="3" s="1"/>
  <c r="I141" i="4"/>
  <c r="H49" i="3" s="1"/>
  <c r="D15" i="2" s="1"/>
  <c r="I140" i="4"/>
  <c r="H48" i="3" s="1"/>
  <c r="I139" i="4"/>
  <c r="H47" i="3" s="1"/>
  <c r="I138" i="4"/>
  <c r="I137" i="4"/>
  <c r="I135" i="4"/>
  <c r="H45" i="3" s="1"/>
  <c r="I134" i="4"/>
  <c r="I133" i="4"/>
  <c r="I132" i="4"/>
  <c r="I76" i="4"/>
  <c r="H24" i="3" s="1"/>
  <c r="I73" i="4"/>
  <c r="H23" i="3" s="1"/>
  <c r="I70" i="4"/>
  <c r="H22" i="3" s="1"/>
  <c r="I68" i="4"/>
  <c r="H29" i="7" s="1"/>
  <c r="I65" i="4"/>
  <c r="I62" i="4"/>
  <c r="H20" i="3" s="1"/>
  <c r="I59" i="4"/>
  <c r="H19" i="3" s="1"/>
  <c r="I52" i="4"/>
  <c r="I49" i="4"/>
  <c r="I45" i="4"/>
  <c r="I42" i="4"/>
  <c r="H15" i="3" s="1"/>
  <c r="I36" i="4"/>
  <c r="I33" i="4"/>
  <c r="I31" i="4"/>
  <c r="I24" i="4"/>
  <c r="H10" i="3" s="1"/>
  <c r="I17" i="4"/>
  <c r="I12" i="4"/>
  <c r="H6" i="3" s="1"/>
  <c r="I6" i="4"/>
  <c r="I4" i="4"/>
  <c r="I2" i="4"/>
  <c r="H2" i="3" s="1"/>
  <c r="I29" i="4"/>
  <c r="I30" i="4"/>
  <c r="I28" i="4"/>
  <c r="D11" i="2" l="1"/>
  <c r="D8" i="2"/>
  <c r="D10" i="2"/>
  <c r="H17" i="3"/>
  <c r="H25" i="3"/>
  <c r="D7" i="2" s="1"/>
  <c r="H13" i="3"/>
  <c r="H46" i="3"/>
  <c r="D14" i="2" s="1"/>
  <c r="H11" i="3"/>
  <c r="H12" i="3"/>
  <c r="D16" i="2"/>
  <c r="H28" i="7"/>
  <c r="H21" i="3"/>
  <c r="D6" i="2" s="1"/>
  <c r="D14" i="6"/>
  <c r="H17" i="7"/>
  <c r="H52" i="7"/>
  <c r="H46" i="7"/>
  <c r="H15" i="7"/>
  <c r="H24" i="7"/>
  <c r="H32" i="7"/>
  <c r="H45" i="7"/>
  <c r="H55" i="7"/>
  <c r="H33" i="7"/>
  <c r="H12" i="7"/>
  <c r="H21" i="7"/>
  <c r="H8" i="3"/>
  <c r="H13" i="7"/>
  <c r="H18" i="7"/>
  <c r="H22" i="7"/>
  <c r="H26" i="7"/>
  <c r="H30" i="7"/>
  <c r="H43" i="7"/>
  <c r="H47" i="7"/>
  <c r="H36" i="7"/>
  <c r="H11" i="7"/>
  <c r="H20" i="7"/>
  <c r="H53" i="7"/>
  <c r="H49" i="7"/>
  <c r="H56" i="7"/>
  <c r="H16" i="7"/>
  <c r="H25" i="7"/>
  <c r="H54" i="7"/>
  <c r="H42" i="7"/>
  <c r="H34" i="7"/>
  <c r="H2" i="7"/>
  <c r="H14" i="7"/>
  <c r="H19" i="7"/>
  <c r="H23" i="7"/>
  <c r="H27" i="7"/>
  <c r="H31" i="7"/>
  <c r="H44" i="7"/>
  <c r="H48" i="7"/>
  <c r="H57" i="7"/>
  <c r="H37" i="7"/>
  <c r="H9" i="7"/>
  <c r="H8" i="7"/>
  <c r="H7" i="7"/>
  <c r="H4" i="3"/>
  <c r="H4" i="7"/>
  <c r="H3" i="3"/>
  <c r="H3" i="7"/>
  <c r="H5" i="3"/>
  <c r="D3" i="2" s="1"/>
  <c r="H44" i="3"/>
  <c r="D13" i="2" s="1"/>
  <c r="D4" i="2" l="1"/>
  <c r="D2" i="2"/>
  <c r="D5" i="2"/>
  <c r="D9" i="6"/>
  <c r="D9" i="2"/>
  <c r="D10" i="6"/>
  <c r="D5" i="6"/>
  <c r="D11" i="6"/>
  <c r="D7" i="6"/>
  <c r="D4" i="6"/>
  <c r="D2" i="6"/>
  <c r="D15" i="6"/>
  <c r="D12" i="6"/>
  <c r="D13" i="6"/>
  <c r="D8" i="6"/>
  <c r="D18" i="6"/>
  <c r="D6" i="6"/>
  <c r="D17" i="6"/>
  <c r="D16" i="6"/>
  <c r="D3" i="6"/>
  <c r="C2" i="1" l="1"/>
  <c r="C3" i="1"/>
  <c r="C4" i="1"/>
  <c r="C5" i="1"/>
</calcChain>
</file>

<file path=xl/sharedStrings.xml><?xml version="1.0" encoding="utf-8"?>
<sst xmlns="http://schemas.openxmlformats.org/spreadsheetml/2006/main" count="902" uniqueCount="630">
  <si>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</si>
  <si>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</si>
  <si>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</si>
  <si>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</si>
  <si>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</si>
  <si>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</si>
  <si>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</si>
  <si>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</si>
  <si>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</si>
  <si>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</si>
  <si>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</si>
  <si>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</si>
  <si>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</si>
  <si>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</si>
  <si>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</si>
  <si>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</si>
  <si>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</si>
  <si>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</si>
  <si>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</si>
  <si>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</si>
  <si>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</si>
  <si>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</si>
  <si>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</si>
  <si>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</si>
  <si>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</si>
  <si>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</si>
  <si>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</si>
  <si>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</si>
  <si>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</si>
  <si>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</si>
  <si>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</si>
  <si>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</si>
  <si>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</si>
  <si>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</si>
  <si>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</si>
  <si>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</si>
  <si>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</si>
  <si>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</si>
  <si>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</si>
  <si>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</si>
  <si>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</si>
  <si>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</si>
  <si>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</si>
  <si>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</si>
  <si>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</si>
  <si>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</si>
  <si>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</si>
  <si>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</si>
  <si>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</si>
  <si>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</si>
  <si>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</si>
  <si>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</si>
  <si>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</si>
  <si>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</si>
  <si>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</si>
  <si>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</si>
  <si>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</si>
  <si>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</si>
  <si>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</si>
  <si>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</si>
  <si>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</si>
  <si>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</si>
  <si>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</si>
  <si>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</si>
  <si>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</si>
  <si>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</si>
  <si>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</si>
  <si>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</si>
  <si>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</si>
  <si>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</si>
  <si>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</si>
  <si>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</si>
  <si>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</si>
  <si>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</si>
  <si>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</si>
  <si>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</si>
  <si>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</si>
  <si>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</si>
  <si>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</si>
  <si>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</si>
  <si>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</si>
  <si>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</si>
  <si>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</si>
  <si>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</si>
  <si>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</si>
  <si>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</si>
  <si>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</si>
  <si>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</si>
  <si>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</si>
  <si>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</si>
  <si>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</si>
  <si>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</si>
  <si>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</si>
  <si>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</si>
  <si>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</si>
  <si>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</si>
  <si>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</si>
  <si>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</si>
  <si>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</si>
  <si>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</si>
  <si>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</si>
  <si>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</si>
  <si>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</si>
  <si>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</si>
  <si>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</si>
  <si>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</si>
  <si>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</si>
  <si>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</si>
  <si>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</si>
  <si>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</si>
  <si>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</si>
  <si>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</si>
  <si>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</si>
  <si>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</si>
  <si>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</si>
  <si>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</si>
  <si>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</si>
  <si>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</si>
  <si>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</si>
  <si>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</si>
  <si>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</si>
  <si>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</si>
  <si>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</si>
  <si>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</si>
  <si>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</si>
  <si>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</si>
  <si>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</si>
  <si>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</si>
  <si>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</si>
  <si>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</si>
  <si>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</si>
  <si>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</si>
  <si>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</si>
  <si>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</si>
  <si>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</si>
  <si>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</si>
  <si>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</si>
  <si>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</si>
  <si>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</si>
  <si>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</si>
  <si>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</si>
  <si>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</si>
  <si>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</si>
  <si>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</si>
  <si>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</si>
  <si>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</si>
  <si>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</si>
  <si>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</si>
  <si>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</si>
  <si>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</si>
  <si>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</si>
  <si>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</si>
  <si>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</si>
  <si>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</si>
  <si>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</si>
  <si>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</si>
  <si>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</si>
  <si>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</si>
  <si>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</si>
  <si>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</si>
  <si>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</si>
  <si>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</si>
  <si>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</si>
  <si>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</si>
  <si>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</si>
  <si>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</si>
  <si>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</si>
  <si>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</si>
  <si>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</si>
  <si>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</si>
  <si>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</si>
  <si>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</si>
  <si>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</si>
  <si>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</si>
  <si>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</si>
  <si>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</si>
  <si>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</si>
  <si>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</si>
  <si>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</si>
  <si>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</si>
  <si>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</si>
  <si>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</si>
  <si>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</si>
  <si>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</si>
  <si>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</si>
  <si>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</si>
  <si>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</si>
  <si>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</si>
  <si>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</si>
  <si>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</si>
  <si>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</si>
  <si>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</si>
  <si>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</si>
  <si>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</si>
  <si>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</si>
  <si>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</si>
  <si>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</si>
  <si>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</si>
  <si>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</si>
  <si>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</si>
  <si>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</si>
  <si>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</si>
  <si>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</si>
  <si>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</si>
  <si>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</si>
  <si>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</si>
  <si>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</si>
  <si>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</si>
  <si>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</si>
  <si>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</si>
  <si>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</si>
  <si>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</si>
  <si>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</si>
  <si>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Prepare report for BOD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</si>
  <si>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</si>
  <si>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</si>
  <si>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</si>
  <si>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</si>
  <si>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</si>
  <si>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</si>
  <si>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</si>
  <si>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</si>
  <si>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</si>
  <si>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</si>
  <si>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</si>
  <si>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</si>
  <si>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</si>
  <si>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</si>
  <si>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</si>
  <si>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</si>
  <si>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</si>
  <si>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</si>
  <si>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</si>
  <si>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</si>
  <si>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</si>
  <si>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</si>
  <si>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</si>
  <si>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</si>
  <si>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</si>
  <si>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</si>
  <si>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</si>
  <si>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</si>
  <si>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</si>
  <si>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</si>
  <si>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</si>
  <si>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</si>
  <si>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</si>
  <si>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</si>
  <si>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</si>
  <si>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</si>
  <si>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</si>
  <si>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</si>
  <si>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</si>
  <si>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</si>
  <si>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</si>
  <si>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</si>
  <si>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</si>
  <si>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</si>
  <si>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</si>
  <si>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</si>
  <si>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</si>
  <si>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</si>
  <si>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</si>
  <si>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</si>
  <si>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</si>
  <si>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</si>
  <si>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</si>
  <si>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</si>
  <si>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</si>
  <si>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</si>
  <si>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</si>
  <si>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</si>
  <si>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</si>
  <si>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</si>
  <si>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</si>
  <si>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</si>
  <si>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</si>
  <si>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</si>
  <si>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</si>
  <si>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</si>
  <si>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</si>
  <si>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</si>
  <si>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</si>
  <si>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</si>
  <si>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</si>
  <si>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</si>
  <si>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</si>
  <si>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</si>
  <si>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</si>
  <si>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</si>
  <si>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t>
  </si>
  <si>
    <t>-</t>
  </si>
  <si>
    <t>Notes</t>
  </si>
  <si>
    <t>Redesigned website</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</si>
  <si>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</si>
  <si>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</si>
  <si>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</si>
  <si>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</si>
  <si>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</si>
  <si>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</si>
  <si>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</si>
  <si>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Complete.</t>
  </si>
  <si>
    <t>notes</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</si>
  <si>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</si>
  <si>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</si>
  <si>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</si>
  <si>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</si>
  <si>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</si>
  <si>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</si>
  <si>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</si>
  <si>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</si>
  <si>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</si>
  <si>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</si>
  <si>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</si>
  <si>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</si>
  <si>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</si>
  <si>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</si>
  <si>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</si>
  <si>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</si>
  <si>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</si>
  <si>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</si>
  <si>
    <t>Have 25 discussions in progress.  Will develop strategies to communicate message to Directors.  Will organize meetings with large, strategic producers in Sumner County region.</t>
  </si>
  <si>
    <t>A list is active and updated every 6 months to capture additions and changes.  They are prioritized by urgency and grouped by large and small projects.</t>
  </si>
  <si>
    <t>Several have been identified.</t>
  </si>
  <si>
    <t>A list is started with emphasis on fertilizer/grain retailer in eastern KS.</t>
  </si>
  <si>
    <t>Financial dashboards are in development.  Monthly ratios are currently being shared with key employees to increase exposure to location specific financial data.</t>
  </si>
  <si>
    <t>Committee is meeting on a regular basis.  They are identifying quality, cost saving projects.</t>
  </si>
  <si>
    <t xml:space="preserve">Proposal has been brought to the Board examining business over the past 2 years. </t>
  </si>
  <si>
    <t>Next steps for preparedness are in progress.  Legal counsel has provided guidance that this will be a Director Policy change.</t>
  </si>
  <si>
    <t>Talking points are created and saved in the M-drive under Strategic Planning.  Sumner County points are drafted.</t>
  </si>
  <si>
    <t>BOD development sessions are scheduled annually to keep momentum in continuing education.</t>
  </si>
  <si>
    <t>Expanded beyond Field Marketers to involve all agronomy hubs.  Incentives are currently being developed and on pace for September.</t>
  </si>
  <si>
    <t>Added 123 new loans, 46% increase over LY.  Increased loan commitments 13 MIL. Utilization is 30% measured in calendar year.  Multiple marketing campaigns tied to CFA.</t>
  </si>
  <si>
    <t>Currently testing the CRM module and will roll out and train by FEB.</t>
  </si>
  <si>
    <t>60 accounts have been identified and assigned to Field Marketers, MAAs, and Grain Marketers.</t>
  </si>
  <si>
    <t>Complete.  New website is launched fulfilling phase 1.</t>
  </si>
  <si>
    <t>Researched software options with LOL that will integrate with new MKC portal.</t>
  </si>
  <si>
    <t>Universal questions for the review are complete.  Survey will launch through CRM.  Top 10 accounts for each Field Marketer time-lined to complete by APR 1.</t>
  </si>
  <si>
    <t xml:space="preserve">CRM will launch surveys.  Calendar is created for surveys to conduct throughout the year.  Questions are being finalized.  </t>
  </si>
  <si>
    <t>Phase 1 completion of the website is driving timeline for video.  Scripts are ready.  Field Staff will be trained and Champions identified for each location.</t>
  </si>
  <si>
    <t xml:space="preserve">Complete.  The Committee has completed organization by department in the M-drive and SOP is active.  Champions are identified for each department to maintain consistency and updates.  Committee will investigate options for distribution. </t>
  </si>
  <si>
    <t>Changes are made to seed and CPP contracts.  Training is complete.  Fertilizer will not change at this time.  Energy is in progress and pending changes based on access to sales contract module.</t>
  </si>
  <si>
    <t>3rd annual EPP successful.  FLM+ sales training will include generational selling topic in curriculum starting in FEB. Guest speaker, Bruce Tulgan is scheduled for sessions in FEB specifically covering differences in generations.</t>
  </si>
  <si>
    <t>6 growers in attendance.  Follow up are in progress.</t>
  </si>
  <si>
    <t>Continuing to review software partners to provide benchmarking and business alignment with MKC.</t>
  </si>
  <si>
    <t>All of the EPP invitees are tracked in CRM.  Exploring whether CRM will build the reports or if MKC will build internally.</t>
  </si>
  <si>
    <t>New website content is updated with enhancements to come.</t>
  </si>
  <si>
    <t>Awaiting section 333 commercial exemption license.  Services will launch thereafter.</t>
  </si>
  <si>
    <t>3 are complete and 5 more are scheduled to complete by FEB.</t>
  </si>
  <si>
    <t xml:space="preserve">Strategic Recap Meeting is scheduled in March and a new process of consistently reviewing an Initiative in Review by each Lead Champion in Monthly Manager's Meetings has been adopted.  </t>
  </si>
  <si>
    <t>Complete.  New template is being used in each location's Monthly Team Meetings and contains consistent messaging for the Initiative in Review.</t>
  </si>
  <si>
    <t>Nichole, Matt, Location Managers</t>
  </si>
  <si>
    <t xml:space="preserve">We are leveraging the reach of the employee newsletter and incorporating an Initiative article each month.  Initiatives in Review are housed in the M-drive and are distributed with the Monthly Team Meeting Agendas.  </t>
  </si>
  <si>
    <t>Daily safety meetings are in progress.  There is a safety article in each employee newsletter.  There is a new accident investigation process and annual Nationwide training sessions and agronomy safety sessions are scheduled.</t>
  </si>
  <si>
    <t xml:space="preserve">Utilize monthly customer service topics to review in each location's team meetings.  Team meeting review of Courtesy is scheduled 3x year. </t>
  </si>
  <si>
    <t>Redesigned image audit template and SOP.  Image audits are done 2X year in March and September.</t>
  </si>
  <si>
    <t>Celebrated in Monthly Manager Meetings.  Created a sub committee of MKC alumni to ensure standards for incentives are followed.</t>
  </si>
  <si>
    <t>Complete.  Year 2 analysis is underway.  Compared to LOL peers, we are in alignment with industry standards.</t>
  </si>
  <si>
    <t>Initial incentive measurements have been established.  Company standards are in place with location specific standards to follow.</t>
  </si>
  <si>
    <t>ES will be completed EOM February.  Data analysis will follow and targets will be developed from those results.</t>
  </si>
  <si>
    <t>Newspaper ads are current.  Ads will be posted in Bluestem retirement community newsletters.</t>
  </si>
  <si>
    <t>Adding 2 new questions to ES specifically to measure quality of life.  Results may indicate a better method to match job descriptions to employee's desired measurements.</t>
  </si>
  <si>
    <t>Complete.  Requires additional feedback from Managers and will organize roll out to meet timeline.</t>
  </si>
  <si>
    <t>metrics are defined.  Panel review will be scheduled to review current list of HPEs.</t>
  </si>
  <si>
    <t>PDP form is approved.  IDPs for HPEs to be reviewed in MAR/APR.</t>
  </si>
  <si>
    <t>Checklist is developed and will connect to IDPs.</t>
  </si>
  <si>
    <t>Complete.  Have investigated provider options.  With current benefit changes, we will manage our own wellness plan while utilizing and current provider tools.</t>
  </si>
  <si>
    <t>Razor tracking almost 100% installed and being utilized.  Data is being collected.  Software changes will enhance functionality.  SOP pending final draft.  Currently exploring new uses for razor tracking.</t>
  </si>
  <si>
    <t>Purchased dashboard/analytic software platform.  Identified key dashboards for MKC and TMA and broke them down in 2 phases for completion.</t>
  </si>
  <si>
    <t>Complete.  Grain quality scorecards are incorporated into new incentive program.</t>
  </si>
  <si>
    <t xml:space="preserve">Scenarios have been identified. </t>
  </si>
  <si>
    <t>More to come.</t>
  </si>
  <si>
    <t>Complete.  Met with LOL in several planning sessions to determine needs and put together a phase approach to the portal project.</t>
  </si>
  <si>
    <t>Establish YouTube video and hold training sessions for basic navigation of existing customer portal</t>
  </si>
  <si>
    <t>Invite 4 growers from targeted geography to Emerging Producers Program with follow-up discussions afterward</t>
  </si>
  <si>
    <t>Investigate opportunities to improve peak-time workforce needs</t>
  </si>
  <si>
    <t xml:space="preserve">Assistant Field Marketer and Assistant Agronomy Ops programs very successful.  30%+ of interns are permanently hired after participating in internship program.  </t>
  </si>
  <si>
    <t xml:space="preserve">Performa is developed and TMA is reviewing it for ownership.  Opportunities for improvement include back hauling fertilizer.  Utilizing MKC fleet and drivers to haul TMA commodities when available.  Additional planning sessions are being scheduled. </t>
  </si>
  <si>
    <t>Create location specific financial reports</t>
  </si>
  <si>
    <t>Arrange meeting with legal counsel to review bylaws</t>
  </si>
  <si>
    <t>Consider utilizing executive team</t>
  </si>
  <si>
    <t>Lawyer assessments and approvals for all contracts (energy pending)</t>
  </si>
  <si>
    <t>Formal training for key employees on all contracts (energy pending)</t>
  </si>
  <si>
    <t>Submit for UAV licensing</t>
  </si>
  <si>
    <t>Develop strategy for locations affected by the TMA structure changes</t>
  </si>
  <si>
    <t>Develop Sumner County business plan</t>
  </si>
  <si>
    <t>Develop plans around strategic partnerships</t>
  </si>
  <si>
    <t>Continue discussion with potential cooperative merger partners &amp; independent retailers</t>
  </si>
  <si>
    <t>Explore opportunities for a cattle risk management offer</t>
  </si>
  <si>
    <t>Devin</t>
  </si>
  <si>
    <t>Phase 2 (website replacement) Enhance grower portal</t>
  </si>
  <si>
    <t>Utilize other communication methods to carry message</t>
  </si>
  <si>
    <t>Safety-I practice safe behaviors in everything I do</t>
  </si>
  <si>
    <t>Courtesy-I always service the customer with convenience and ease</t>
  </si>
  <si>
    <t>Image-I practice being a good steward to the community</t>
  </si>
  <si>
    <t>Innovation-I am willing to learn and be knowledgeable</t>
  </si>
  <si>
    <t>Develop biometric screening program for MKC employees and families</t>
  </si>
  <si>
    <t>Complete phase 1 &amp; phase 2 of Business Intelligence Dashboard development</t>
  </si>
  <si>
    <t>Mandie, Aric</t>
  </si>
  <si>
    <t>Communicate and implement company wide software project approach</t>
  </si>
  <si>
    <t>Navigate governmental requirements</t>
  </si>
  <si>
    <t>Complete facility design</t>
  </si>
  <si>
    <t>Analyze the cost of operating ground piles vs. building vertical storage</t>
  </si>
  <si>
    <t>Investigate new precision ag software platform</t>
  </si>
  <si>
    <t>Mandie</t>
  </si>
  <si>
    <t>Ross, Matt, Craig, Troy, Dave, Kent</t>
  </si>
  <si>
    <t>Develop an activity program for employees and their families</t>
  </si>
  <si>
    <t>Develop wellness education opportunities for employees and their families</t>
  </si>
  <si>
    <t>Develop an annual plan to review processes and procedures in our ERP system</t>
  </si>
  <si>
    <t>Systems Ops Team</t>
  </si>
  <si>
    <t>Evaluate current grain software platform</t>
  </si>
  <si>
    <t xml:space="preserve">Identify locations  </t>
  </si>
  <si>
    <t>VPs, Ted</t>
  </si>
  <si>
    <t>Create action plans for each location</t>
  </si>
  <si>
    <t>Prepare communications plan</t>
  </si>
  <si>
    <t xml:space="preserve">Erik </t>
  </si>
  <si>
    <t>Establish grain, agronomy, risk mgmt., energy plan</t>
  </si>
  <si>
    <t>Establish HR model</t>
  </si>
  <si>
    <t>Dave Spears</t>
  </si>
  <si>
    <t>Prepare feed mill plans</t>
  </si>
  <si>
    <t>Dave C.</t>
  </si>
  <si>
    <t>Prepare for agronomy in Canton</t>
  </si>
  <si>
    <t>Send email alert to check progress in JUL</t>
  </si>
  <si>
    <t>Send email alert to check progress in DEC</t>
  </si>
  <si>
    <t>Identify priority projects for the year</t>
  </si>
  <si>
    <t>Choose dates to join Staff Meetings for periodic review</t>
  </si>
  <si>
    <t>Define projects for FY 2018 and timeline them</t>
  </si>
  <si>
    <t>Schedule formal training for new contracts</t>
  </si>
  <si>
    <t>Evaluate effectiveness of all new contracts</t>
  </si>
  <si>
    <t>Set up 3 LRP/PRF meetings (choose locations)</t>
  </si>
  <si>
    <t>Clarify marketing and sales processes for new livestock risk management offerings</t>
  </si>
  <si>
    <t>Brainstorming sessions for gathering requirements</t>
  </si>
  <si>
    <t>Compile requirements list</t>
  </si>
  <si>
    <t>Send out RFP to several vendors with our requirements</t>
  </si>
  <si>
    <t>Evaluate proposal submitted by vendors</t>
  </si>
  <si>
    <t>Demo top 2 or 3 (selected based on the proposals submitted)</t>
  </si>
  <si>
    <t>Explore text blasting options</t>
  </si>
  <si>
    <t xml:space="preserve">Brainstorm ideas for next level meeting after VIP </t>
  </si>
  <si>
    <t xml:space="preserve">Design and implement a four keys fanatic card </t>
  </si>
  <si>
    <t>Identify company to use</t>
  </si>
  <si>
    <t>Which locations will host screenings</t>
  </si>
  <si>
    <t>Select dates for screenings</t>
  </si>
  <si>
    <t xml:space="preserve">Develop marketing plan using monthly managers meetings, flush flash, etc. </t>
  </si>
  <si>
    <t>Conduct screenings</t>
  </si>
  <si>
    <t>Choose quantity and type of activities</t>
  </si>
  <si>
    <t>Determine tracking method</t>
  </si>
  <si>
    <t>Compile results</t>
  </si>
  <si>
    <t xml:space="preserve">Choose quantity and type </t>
  </si>
  <si>
    <t>Determine rewards</t>
  </si>
  <si>
    <t>Determine qualifications</t>
  </si>
  <si>
    <t>Determine enrollment process</t>
  </si>
  <si>
    <t>Execute sign up</t>
  </si>
  <si>
    <t>Conduct survey of participants</t>
  </si>
  <si>
    <t>Educate and train on process</t>
  </si>
  <si>
    <t>Apply to current projects</t>
  </si>
  <si>
    <t>Build proforma for both ground piles and vertical storage-include different sizes and construction materials</t>
  </si>
  <si>
    <t>Schedule a meeting with Danny to prepare notes for August retreat</t>
  </si>
  <si>
    <t>Schedule meetings to evaluate findings based on engagement metrics (share of wallet-60, meetings-20, surveys-20)</t>
  </si>
  <si>
    <t>Finalize fixed survey calendar and all survey questions</t>
  </si>
  <si>
    <t>Create dashboard to push out every Monday to Field Marketers</t>
  </si>
  <si>
    <t>Create report to send out to Managers weekly</t>
  </si>
  <si>
    <t>Create development plans based on generational sales training</t>
  </si>
  <si>
    <t>Prepare action plans for fleet ownership and lease/hire option</t>
  </si>
  <si>
    <t>Dave Sell, Dave Spears, Devin</t>
  </si>
  <si>
    <t>Jeff, Erik</t>
  </si>
  <si>
    <t>Design IDPs for high potential employees</t>
  </si>
  <si>
    <t>Create development plan template</t>
  </si>
  <si>
    <t>Decide what precision ag program will look like</t>
  </si>
  <si>
    <t xml:space="preserve">Pilot benchmarking functionality </t>
  </si>
  <si>
    <t>Send requirements to multiple companies for the software piece &amp; choose one with benchmarking capability</t>
  </si>
  <si>
    <t>Have 1st set of IDPs completed using incentive metrics</t>
  </si>
  <si>
    <t>Have 2nd pass (IDP reviews) completed &amp; discuss progress toward goals set in first one</t>
  </si>
  <si>
    <t>Calendar all strategic planning meetings and activities for FY18</t>
  </si>
  <si>
    <t xml:space="preserve">Create new questions on engagement survey </t>
  </si>
  <si>
    <t>Schedule small training sessions to ensure proper usage of IDPs using incentive objectives</t>
  </si>
  <si>
    <t>Incorporate management development checklist into IDP</t>
  </si>
  <si>
    <t>Examine job progression pathways for grain associates (asst. grain mgr)</t>
  </si>
  <si>
    <t>Identify necessary # of trainees by geographic location</t>
  </si>
  <si>
    <t>Create an SOP for tracking usage</t>
  </si>
  <si>
    <t>Set up meetings with users to discuss functionality</t>
  </si>
  <si>
    <t>Decide on a reporting method to measure effectiveness</t>
  </si>
  <si>
    <t>Make a list of locations</t>
  </si>
  <si>
    <t>Prioritize actions for each location and present to BOD</t>
  </si>
  <si>
    <t>Make a task for each location and timeline them</t>
  </si>
  <si>
    <t>Prepare for zoning hearing</t>
  </si>
  <si>
    <t>IRB discussion to follow</t>
  </si>
  <si>
    <t>Prepare facility design for IRB meeting</t>
  </si>
  <si>
    <t>Outline critical dates for news releases</t>
  </si>
  <si>
    <t>Design ideal grain operations</t>
  </si>
  <si>
    <t>Outline details of all agronomy departments (Seed, CPP, CN, Application services, Precision ag)</t>
  </si>
  <si>
    <t>Define all risk management offerings</t>
  </si>
  <si>
    <t xml:space="preserve">Decide upon size of energy operations </t>
  </si>
  <si>
    <t xml:space="preserve">Prepare HR model draft for IRB meeting-FT &amp; PT </t>
  </si>
  <si>
    <t xml:space="preserve">Organize job fair </t>
  </si>
  <si>
    <t>Start training schedules</t>
  </si>
  <si>
    <t>Pending decision</t>
  </si>
  <si>
    <t>Tricia, Danny</t>
  </si>
  <si>
    <t>New wheat seed technologies</t>
  </si>
  <si>
    <t>Develop tactics and marketing campaigns to increase utilization of CFA services</t>
  </si>
  <si>
    <t>VPs</t>
  </si>
  <si>
    <t>Investigate opportunities to improve peak-time workforce needs (develop pool of seasonal PT help)</t>
  </si>
  <si>
    <t>Investigate other methods to increase bench strength</t>
  </si>
  <si>
    <t xml:space="preserve">Implement reward opportunities for employees and their families for participation in wellness activities </t>
  </si>
  <si>
    <t>Compile analysis on optimal usage and functionality of Razor Tracking</t>
  </si>
  <si>
    <t>Investigate new suppliers</t>
  </si>
  <si>
    <t>Kent, Troy, Nathan</t>
  </si>
  <si>
    <t>Investigate partnership opportunities with current vendors</t>
  </si>
  <si>
    <t>Investigate infrastructures and facilities needed</t>
  </si>
  <si>
    <t>Begin education efforts for customers</t>
  </si>
  <si>
    <t>Set up 2-3 visits or phone calls a month</t>
  </si>
  <si>
    <t>Pilot CFA program for 2017 wheat (bridge loans)</t>
  </si>
  <si>
    <t>Interview producers that didn't renew their CFA loans</t>
  </si>
  <si>
    <t xml:space="preserve">Define new goals for the amount of CFA loans needed to increase loan commitment $ and utilization percentage </t>
  </si>
  <si>
    <t xml:space="preserve">Approval pending 2 weeks later; get reccommendation letters </t>
  </si>
  <si>
    <t>Set up meetings with West Bred, AgriPro, Bayer and Northern Star</t>
  </si>
  <si>
    <t>Examine cleaning procedures</t>
  </si>
  <si>
    <t>Plant field trials/plots</t>
  </si>
  <si>
    <t xml:space="preserve">Set up meeting with Star Seed </t>
  </si>
  <si>
    <t>Report back on shared facilities option</t>
  </si>
  <si>
    <t>Tour other distribution facilities</t>
  </si>
  <si>
    <t>Visit research experts outside of manufacturers</t>
  </si>
  <si>
    <t>Decide upon ideal partnerships and varieties</t>
  </si>
  <si>
    <t>Set up plot visits</t>
  </si>
  <si>
    <t>Create educational materials for display at locations</t>
  </si>
  <si>
    <r>
      <t xml:space="preserve">Write article about the </t>
    </r>
    <r>
      <rPr>
        <i/>
        <sz val="11"/>
        <rFont val="Calibri"/>
        <family val="2"/>
        <scheme val="minor"/>
      </rPr>
      <t>"future in wheat"</t>
    </r>
    <r>
      <rPr>
        <sz val="11"/>
        <rFont val="Calibri"/>
        <family val="2"/>
        <scheme val="minor"/>
      </rPr>
      <t xml:space="preserve"> for Connections Magazine </t>
    </r>
  </si>
  <si>
    <t>Conduct feasibility study for NH3 and agronomy</t>
  </si>
  <si>
    <t>Remap application work flow</t>
  </si>
  <si>
    <t>Develop and implement application online</t>
  </si>
  <si>
    <t>Pilot to internal customers</t>
  </si>
  <si>
    <t>LOL to detail out specs and roadmap course of action</t>
  </si>
  <si>
    <t xml:space="preserve">Pilot to customers </t>
  </si>
  <si>
    <t>Make final design decision</t>
  </si>
  <si>
    <t>Investigate the potential for setting up MKC Universtiy for all training</t>
  </si>
  <si>
    <t>Complete phase 1</t>
  </si>
  <si>
    <t>Complete phase 2</t>
  </si>
  <si>
    <t>Create a list of areas of enhancement &amp; prioritize which ones will need reviewed annually</t>
  </si>
  <si>
    <t xml:space="preserve">7 Meetings were conducted in Bennington, Manhattan, Onaga, Lindsborg, Groveland, Walton, and Haven.  Abilene, Benton &amp; Rice Co. are on the books for after spring planting.  20-25 growers on average in attendance.  Requesting CRM survey to launch afterward to collect and track customer feedback. </t>
  </si>
  <si>
    <t>Pilot with seed delivery survey - test SMS and email capabilities</t>
  </si>
  <si>
    <t>Determine how to generate end of work flow random selection surveys-what are trigger points in CRM?</t>
  </si>
  <si>
    <t>Define company standards</t>
  </si>
  <si>
    <t>Create standards for each location</t>
  </si>
  <si>
    <t xml:space="preserve">29 merger partners have been identified, contacts are current and intelligence is gathered on a bi-monthly basis.  There are 7 locations indentified as  "go see" status and 10 independent retailers on the radar.  </t>
  </si>
  <si>
    <t xml:space="preserve">As of 4.11, this report was submitted for scheduling.  </t>
  </si>
  <si>
    <t>Application work flow is set for completion on 6.1</t>
  </si>
  <si>
    <t xml:space="preserve">Face to face surveys are ready to launch via CRM (Kent is piloting now 4.11) but we are waiting for a better time to set up meetings with producers.  </t>
  </si>
  <si>
    <t>The large project list is set for review quarterly to ensure updates and changes are documented and ready for captial budget review.  The last meeting was held on MAR 9, 2016 after the budget meeting.</t>
  </si>
  <si>
    <t>CRM has capability to launch surveys after a completed workflow via email or text link.  Trigger points are being determined.  Piloting with seed delivery survey in May.</t>
  </si>
  <si>
    <t>Script is complete and video is started.  Set for completion in May and training sessions will follow.</t>
  </si>
  <si>
    <t>Make a list of all current offerings to producers</t>
  </si>
  <si>
    <t>Send out a survey of qualifying questions to targeted group of producers (intern project)</t>
  </si>
  <si>
    <t>Create EPP only sales volume report in CRM or internally</t>
  </si>
  <si>
    <t xml:space="preserve">EPP 2017 planning is underway.  Still determining if CRM will be able to generate a sales volume report to measure success; due in AUG.  Satisfaction surveys are ready to launch.  </t>
  </si>
  <si>
    <t>New website content is reflective of current precision ag services.</t>
  </si>
  <si>
    <t>Dave S., Troy</t>
  </si>
  <si>
    <t>Willie, Kent, Devin, Troy</t>
  </si>
  <si>
    <t>Troy, Devin, Dave S.</t>
  </si>
  <si>
    <t>Devin, Troy, Kent, MKC Way</t>
  </si>
  <si>
    <t>Willie, Kent, Dave S., Dave Sell, Troy</t>
  </si>
  <si>
    <t>Scotty, Dave S., Ted</t>
  </si>
  <si>
    <t xml:space="preserve">Devin, Troy </t>
  </si>
  <si>
    <t>Dave S., Troy, Devin, Erik</t>
  </si>
  <si>
    <t>Nichole, Willie, Devin, Troy</t>
  </si>
  <si>
    <t>Craig, Dave S., Nichole, Troy</t>
  </si>
  <si>
    <t>Craig, Dave S., GPPA, Troy</t>
  </si>
  <si>
    <t>Craig, Troy</t>
  </si>
  <si>
    <t>CI Committee</t>
  </si>
  <si>
    <t>Erik, Kent, Troy</t>
  </si>
  <si>
    <t>Vice Presidents and Division Managers to overview outcomes of strategic planning twice per year via performance plans &amp; incorporate into incentive plan</t>
  </si>
  <si>
    <t xml:space="preserve">Safety Committee to report to MKC Way Committee top safety tasks for new FY.  </t>
  </si>
  <si>
    <t>4 Keys Fanatic Card is under development.</t>
  </si>
  <si>
    <t>CI Committee to report to MKC Way Committee top community stewardship efforts for new FY.</t>
  </si>
  <si>
    <t>Company budgets are approved and location standards are still being determined; adjusted date to accommodate focusing on the audit first.</t>
  </si>
  <si>
    <t xml:space="preserve">81% participation rate for 2016 ES.  Awaiting reports with results to determine new target.  </t>
  </si>
  <si>
    <t>Advertising efforts are underway; specifically in schools and retirement communities.</t>
  </si>
  <si>
    <t xml:space="preserve">Focus group meetings are scheduled for May. Awaiting results from ES. </t>
  </si>
  <si>
    <t>Panel reviews are scheduled to occur quarterly to review list of HPEs and the metrics defined for each one.</t>
  </si>
  <si>
    <t>Small training sessions on how to conduct IDPs occurred in MAR.  Management development checklists were introduced this FY.</t>
  </si>
  <si>
    <t xml:space="preserve">Investigating feasibility of implementing Asst. Grain Mgr. to increase pool of grain employees.  </t>
  </si>
  <si>
    <t>The company has been identified and dates/locations will be determined in SEPT.</t>
  </si>
  <si>
    <t xml:space="preserve">Monthly activities can be viewed on the Wellness Blog.  </t>
  </si>
  <si>
    <t>Educational opportunities are built into the monthly activities.</t>
  </si>
  <si>
    <t>A wellness day off has been introduced as a new reward for those who fully participate.</t>
  </si>
  <si>
    <t>SOP is complete and measurements to determine effectiveness will be prepared after more data is collected.</t>
  </si>
  <si>
    <t>Education efforts are underway.  Continuing to prioritize projects based on endorsement and approval.</t>
  </si>
  <si>
    <t xml:space="preserve">Zoning and initial IRB meetings are complete.  </t>
  </si>
  <si>
    <t>Communications plan is current and ready to launch upon approval.</t>
  </si>
  <si>
    <t>HR model is complete.</t>
  </si>
  <si>
    <t>Direct ship and Contract dashboards are complete.  Scorecard is complete.  Dispatch will be complete this week (4/18-4/22)</t>
  </si>
  <si>
    <t xml:space="preserve">Communicate the strategic plan to employee group </t>
  </si>
  <si>
    <t>Complete planning for EPP 2017</t>
  </si>
  <si>
    <t>Request to push due date to 8/1.  Actions are in progress and on going as of 5/1.</t>
  </si>
  <si>
    <t>Forecasting protocol will be rolled out in July.  GP will be used for tracking.</t>
  </si>
  <si>
    <t xml:space="preserve">Accounts have been identified and a checkpoint on progress is set for 4.30.  Checkpoint data has been reviewed with Dave Spears and is currently being entered into CRM for tracking.  </t>
  </si>
  <si>
    <t>Finalize energy contract</t>
  </si>
  <si>
    <t>Build out remainder of sales training calendar</t>
  </si>
  <si>
    <t>Communicate to FLM+ the inclusion of generational sales training into curriculum</t>
  </si>
  <si>
    <t>Consider adding a coaching and mentoring action item during next retreat</t>
  </si>
  <si>
    <t>This is connected to Parker's sales training series.  Development plans will be created in the JUN session. More thought has been given to this action and team is reccommending to move it to Employee Development  in August.</t>
  </si>
  <si>
    <t>Troy</t>
  </si>
  <si>
    <t>Troy is arranging Champion Team meeting to discuss benchmarking intent moving forward.  Tasks may change; pushed to MAY. Decision was made in JUN to split this action into benchmarking and trials.  Both of which will be reworked in August retreat.</t>
  </si>
  <si>
    <t>Still awaiting licensing.  Will adjust prospective services as technology evolves to be ready to market when prompted to do so. Timeline on marketing efforts moved to AUG for now.</t>
  </si>
  <si>
    <t>RFPs are currently being reviewed against requirements. Software has been chosen and the next steps include implementation, training, and exploring additional functionality.</t>
  </si>
  <si>
    <t>Updates on Energy contracts are set for review in staff meeting, May 26.  No changes will be made to fertilizer at this time.</t>
  </si>
  <si>
    <t>Checkpoint to collect talking points for strategic retreat</t>
  </si>
  <si>
    <t>A list has been made explaining current offerings.  Will utilize intern for continued research and development including customer surveys and Board Member input.  Formal secondary offers won't be marketed until the future picture for feed ops is determined.</t>
  </si>
  <si>
    <t>To be filled in AUG</t>
  </si>
  <si>
    <t>Investigation is underway to determine feasibility for standardizing all training efforts and documentation called MKC University.  Development of the seed portion is underway and will launch in 2016 seed season.</t>
  </si>
  <si>
    <t xml:space="preserve">Piloting is scheduled in May to internal customers.  LOL will roadmap action items for review in JUN. Phase 2 tasks are on pace as of JUN 13.   </t>
  </si>
  <si>
    <t>Tasks and timelines are pending Hillsboro merger discussion.  Should be able to draft plans at strategic retreat.</t>
  </si>
  <si>
    <t xml:space="preserve"> </t>
  </si>
  <si>
    <t>Kent and Jon visited a similar facility in Leeds, ND in May.</t>
  </si>
  <si>
    <t xml:space="preserve">Investigation is underway.  Visit with Star Seed is complete. </t>
  </si>
  <si>
    <t>Meeting with Monsanto is planned for June. Winfield meeting will occur in July.</t>
  </si>
  <si>
    <t xml:space="preserve">Article planned for next Connections Magazine on topic.  </t>
  </si>
  <si>
    <t>Project is still live although immediate action items will be evaluated in AUG retreat.</t>
  </si>
  <si>
    <t>To be investigated further in AUG</t>
  </si>
  <si>
    <t>Priority projects have been identified for the new FY.  BuyPoint is nearing roll out.  A review of processes and procedures will be presented by the Margin Committee in a June staff meeting.</t>
  </si>
  <si>
    <t>feasiblity study is complete.  Continue to monitor, when conditions change we will re-evaluate.</t>
  </si>
  <si>
    <t>Deliver training in July Monthly Manager Meeting</t>
  </si>
  <si>
    <t xml:space="preserve">Location/pod specific financial goals have been loaded into pivot tables.  Will review with Sr. LMs first then present in July Monthly Manager Meeting.  Training will include how to navigate the pivot tables and how they tie back to the metrics in the new incentive plan.  </t>
  </si>
  <si>
    <t>Provide Sr. LMs with location/pod financial goals</t>
  </si>
  <si>
    <t>Review pivot tables with Sr. Location Managers and explain connectivity to metrics in new incentive plan</t>
  </si>
  <si>
    <t xml:space="preserve">New FY performance plans should be completed by end of JUNE pending completion of location/pod finanicial goals and explanation of incentive metrics.  The second pass/reviews should be complete by NOV and used as a time to check progress toward accomplishing objectives outlined in 1st IDP. Incentive scores are affected by IDP performance for all employees.  </t>
  </si>
  <si>
    <t xml:space="preserve">VIP Planning is underway.  Considerations for smaller group meetings are being investigated to communicate the new FY plan in March instead of combining into one long Monthly Manager Meeting.  Text blasting cabability is also being investigated and could be used as a vehicle to push out successes and celebrations. </t>
  </si>
  <si>
    <t>Checkpoint conducted prior to July 1 deadline.  No drastic changes to report with exception of one site.  Next checkpoint scheduled for DEC.</t>
  </si>
  <si>
    <t xml:space="preserve">Two 2017 wheat (bridge loans) were captured from the pilot program that will roll over into the new July loans.  Program details have been submitted to CFA and applications are being worked on now.  Producer interviews and new CFA goals are scheduled for completion in AUG.  </t>
  </si>
  <si>
    <t xml:space="preserve">Grain will go first with agronomy to follow.  Precision ag tools will need to drive sales efforts.  No confirmed plans for energy as of yet.  Market research is currently being conducted on the risk management competitive set. </t>
  </si>
  <si>
    <t xml:space="preserve">Review large project list in APR and JUL </t>
  </si>
  <si>
    <t>Review large project list in OCT and JAN</t>
  </si>
  <si>
    <t>Bunker cost of operation analysis is underway.  Need to include steel and cement storage numbers.  On pace to review with Danny prior to AUG retreat.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</si>
</sst>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
      <i/>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42">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 fontId="0" fillId="0" borderId="0" xfId="0" applyNumberFormat="1" applyAlignment="1">
      <alignment wrapText="1"/>
    </xf>
    <xf numFmtId="14" fontId="0" fillId="3" borderId="0" xfId="0" applyNumberFormat="1" applyFill="1"/>
    <xf numFmtId="14" fontId="0" fillId="0" borderId="0" xfId="0" applyNumberFormat="1" applyFill="1"/>
    <xf numFmtId="0" fontId="0" fillId="0" borderId="4" xfId="0" applyBorder="1" applyAlignment="1">
      <alignment horizontal="center" vertical="center"/>
    </xf>
    <xf numFmtId="1" fontId="0" fillId="0" borderId="4" xfId="0" applyNumberFormat="1" applyBorder="1" applyAlignment="1">
      <alignment horizontal="center" vertical="center" wrapText="1"/>
    </xf>
    <xf numFmtId="0" fontId="0" fillId="0" borderId="4" xfId="0" applyFill="1" applyBorder="1" applyAlignment="1">
      <alignment horizontal="center" vertical="center"/>
    </xf>
    <xf numFmtId="0" fontId="0" fillId="3" borderId="4" xfId="0" applyFill="1" applyBorder="1" applyAlignment="1">
      <alignment horizontal="center" vertical="center"/>
    </xf>
    <xf numFmtId="14" fontId="4"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0" fontId="0" fillId="0" borderId="0" xfId="0" applyAlignment="1">
      <alignment vertical="center"/>
    </xf>
    <xf numFmtId="0" fontId="0" fillId="0" borderId="0" xfId="0" applyFill="1" applyAlignment="1">
      <alignment vertical="center"/>
    </xf>
    <xf numFmtId="0" fontId="0" fillId="0" borderId="5" xfId="0" applyFont="1" applyFill="1" applyBorder="1"/>
    <xf numFmtId="0" fontId="0" fillId="0" borderId="6" xfId="0" applyFont="1" applyFill="1" applyBorder="1"/>
    <xf numFmtId="0" fontId="0" fillId="0" borderId="0" xfId="0" applyFill="1" applyBorder="1"/>
    <xf numFmtId="0" fontId="0" fillId="0" borderId="0" xfId="0" applyNumberFormat="1" applyFill="1" applyBorder="1"/>
    <xf numFmtId="14" fontId="4" fillId="0" borderId="0" xfId="0" applyNumberFormat="1" applyFont="1" applyFill="1"/>
    <xf numFmtId="0" fontId="2" fillId="0" borderId="0" xfId="0" applyFont="1" applyFill="1"/>
    <xf numFmtId="0" fontId="4" fillId="0" borderId="0" xfId="0" applyFont="1"/>
    <xf numFmtId="0" fontId="4" fillId="0" borderId="0" xfId="0" applyFont="1" applyFill="1"/>
    <xf numFmtId="0" fontId="7" fillId="2" borderId="1" xfId="0" applyFont="1" applyFill="1" applyBorder="1"/>
    <xf numFmtId="0" fontId="7" fillId="2" borderId="2" xfId="0" applyFont="1" applyFill="1" applyBorder="1"/>
    <xf numFmtId="1" fontId="0" fillId="0" borderId="0" xfId="0" applyNumberFormat="1" applyAlignment="1">
      <alignment vertical="center" wrapText="1"/>
    </xf>
    <xf numFmtId="0" fontId="0" fillId="0" borderId="0" xfId="0" applyAlignment="1">
      <alignment vertical="center" wrapText="1"/>
    </xf>
  </cellXfs>
  <cellStyles count="1">
    <cellStyle name="Normal" xfId="0" builtinId="0"/>
  </cellStyles>
  <dxfs count="27">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center"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2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25">
  <autoFilter ref="A1:E18"/>
  <tableColumns count="5">
    <tableColumn id="1" name="PID " dataDxfId="24"/>
    <tableColumn id="2" name="INID" dataDxfId="23"/>
    <tableColumn id="3" name="Description" dataDxfId="22"/>
    <tableColumn id="6" name="Progress" dataDxfId="21"/>
    <tableColumn id="5" name="notes" dataDxfId="2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61" totalsRowShown="0">
  <autoFilter ref="A1:I61"/>
  <tableColumns count="9">
    <tableColumn id="1" name="PID"/>
    <tableColumn id="2" name="INID"/>
    <tableColumn id="3" name="ACTID"/>
    <tableColumn id="4" name="Description"/>
    <tableColumn id="5" name="Champion"/>
    <tableColumn id="6" name="Team"/>
    <tableColumn id="7" name="Due Date" dataDxfId="19"/>
    <tableColumn id="8" name="Progress" dataDxfId="18">
      <calculatedColumnFormula>SUM(Tasks!I2:I6) * 10</calculatedColumnFormula>
    </tableColumn>
    <tableColumn id="9" name="Notes" dataDxfId="17"/>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68" totalsRowShown="0">
  <autoFilter ref="A1:I168"/>
  <tableColumns count="9">
    <tableColumn id="1" name="PID" dataDxfId="16"/>
    <tableColumn id="2" name="INID" dataDxfId="15"/>
    <tableColumn id="3" name="ACTID" dataDxfId="14"/>
    <tableColumn id="4" name="TASKID"/>
    <tableColumn id="5" name="Description"/>
    <tableColumn id="6" name="Due Date"/>
    <tableColumn id="7" name="Weight"/>
    <tableColumn id="8" name="Complete"/>
    <tableColumn id="10" name="Measure" dataDxfId="13">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E18" totalsRowShown="0" dataDxfId="12">
  <autoFilter ref="A1:E18"/>
  <tableColumns count="5">
    <tableColumn id="1" name="PID " dataDxfId="11"/>
    <tableColumn id="2" name="INID" dataDxfId="10"/>
    <tableColumn id="3" name="Description" dataDxfId="9"/>
    <tableColumn id="6" name="Progress" dataDxfId="8"/>
    <tableColumn id="5" name="notes" dataDxfId="7"/>
  </tableColumns>
  <tableStyleInfo name="TableStyleMedium2" showFirstColumn="0" showLastColumn="0" showRowStripes="1" showColumnStripes="0"/>
</table>
</file>

<file path=xl/tables/table6.xml><?xml version="1.0" encoding="utf-8"?>
<table xmlns="http://schemas.openxmlformats.org/spreadsheetml/2006/main" id="6" name="Table37" displayName="Table37" ref="A1:I57" totalsRowShown="0">
  <autoFilter ref="A1:I57"/>
  <tableColumns count="9">
    <tableColumn id="1" name="PID"/>
    <tableColumn id="2" name="INID"/>
    <tableColumn id="3" name="ACTID"/>
    <tableColumn id="4" name="Description"/>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7.xml><?xml version="1.0" encoding="utf-8"?>
<table xmlns="http://schemas.openxmlformats.org/spreadsheetml/2006/main" id="7" name="Table48" displayName="Table48" ref="A1:I170" totalsRowShown="0">
  <autoFilter ref="A1:I170"/>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IF(Table48[[#This Row],[Complete]]&gt;0,Table48[[#This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SUM(Initiatives!D2:D3) / 4</f>
        <v>30.833333333333336</v>
      </c>
    </row>
    <row r="3" spans="1:3" x14ac:dyDescent="0.3">
      <c r="A3">
        <v>2</v>
      </c>
      <c r="B3" t="s">
        <v>3</v>
      </c>
      <c r="C3" s="6">
        <f>SUM(Initiatives!D4:D7) / 4</f>
        <v>63.928571428571431</v>
      </c>
    </row>
    <row r="4" spans="1:3" x14ac:dyDescent="0.3">
      <c r="A4">
        <v>3</v>
      </c>
      <c r="B4" t="s">
        <v>4</v>
      </c>
      <c r="C4" s="6">
        <f>SUM(Initiatives!D8:D12) / 5</f>
        <v>54.916666666666664</v>
      </c>
    </row>
    <row r="5" spans="1:3" x14ac:dyDescent="0.3">
      <c r="A5">
        <v>4</v>
      </c>
      <c r="B5" t="s">
        <v>5</v>
      </c>
      <c r="C5" s="6">
        <f>SUM(Initiatives!D13:D16) / 4</f>
        <v>47.375</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selection activeCell="D14" sqref="D14"/>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x14ac:dyDescent="0.3">
      <c r="A2" s="11">
        <v>1</v>
      </c>
      <c r="B2" s="11">
        <v>1</v>
      </c>
      <c r="C2" s="11" t="s">
        <v>8</v>
      </c>
      <c r="D2" s="12">
        <f>SUM(Actions!H2:H4) / 3</f>
        <v>66.666666666666671</v>
      </c>
      <c r="E2" s="13"/>
      <c r="F2" s="6"/>
    </row>
    <row r="3" spans="1:6" x14ac:dyDescent="0.3">
      <c r="A3" s="11">
        <v>1</v>
      </c>
      <c r="B3" s="11">
        <v>2</v>
      </c>
      <c r="C3" s="11" t="s">
        <v>9</v>
      </c>
      <c r="D3" s="12">
        <f>SUM(Actions!H5:H7) / 3</f>
        <v>56.666666666666664</v>
      </c>
      <c r="E3" s="13"/>
      <c r="F3" s="6"/>
    </row>
    <row r="4" spans="1:6" x14ac:dyDescent="0.3">
      <c r="A4" s="11">
        <v>2</v>
      </c>
      <c r="B4" s="11">
        <v>1</v>
      </c>
      <c r="C4" s="11" t="s">
        <v>11</v>
      </c>
      <c r="D4" s="12">
        <f>SUM(Actions!H8:H11) / 4</f>
        <v>63.75</v>
      </c>
      <c r="E4" s="13"/>
      <c r="F4" s="6"/>
    </row>
    <row r="5" spans="1:6" x14ac:dyDescent="0.3">
      <c r="A5" s="11">
        <v>2</v>
      </c>
      <c r="B5" s="11">
        <v>2</v>
      </c>
      <c r="C5" s="11" t="s">
        <v>12</v>
      </c>
      <c r="D5" s="12">
        <f>SUM(Actions!H12:H18) / 7</f>
        <v>50.714285714285715</v>
      </c>
      <c r="E5" s="13"/>
      <c r="F5" s="6"/>
    </row>
    <row r="6" spans="1:6" x14ac:dyDescent="0.3">
      <c r="A6" s="11">
        <v>2</v>
      </c>
      <c r="B6" s="11">
        <v>3</v>
      </c>
      <c r="C6" s="11" t="s">
        <v>13</v>
      </c>
      <c r="D6" s="12">
        <f>SUM(Actions!H19:H21) / 3</f>
        <v>50</v>
      </c>
      <c r="E6" s="13"/>
      <c r="F6" s="6"/>
    </row>
    <row r="7" spans="1:6" x14ac:dyDescent="0.3">
      <c r="A7" s="11">
        <v>2</v>
      </c>
      <c r="B7" s="11">
        <v>4</v>
      </c>
      <c r="C7" s="11" t="s">
        <v>14</v>
      </c>
      <c r="D7" s="12">
        <f>SUM(Actions!H22:H25) / 4</f>
        <v>91.25</v>
      </c>
      <c r="E7" s="13"/>
      <c r="F7" s="6"/>
    </row>
    <row r="8" spans="1:6" x14ac:dyDescent="0.3">
      <c r="A8" s="11">
        <v>3</v>
      </c>
      <c r="B8" s="11">
        <v>1</v>
      </c>
      <c r="C8" s="11" t="s">
        <v>588</v>
      </c>
      <c r="D8" s="12">
        <f>SUM(Actions!H26:H27) / 2</f>
        <v>67.5</v>
      </c>
      <c r="E8" s="13"/>
      <c r="F8" s="6"/>
    </row>
    <row r="9" spans="1:6" x14ac:dyDescent="0.3">
      <c r="A9" s="11">
        <v>3</v>
      </c>
      <c r="B9" s="11">
        <v>2</v>
      </c>
      <c r="C9" s="11" t="s">
        <v>16</v>
      </c>
      <c r="D9" s="12">
        <f>SUM(Actions!H28:H31) / 4</f>
        <v>0</v>
      </c>
      <c r="E9" s="13"/>
      <c r="F9" s="6"/>
    </row>
    <row r="10" spans="1:6" x14ac:dyDescent="0.3">
      <c r="A10" s="11">
        <v>3</v>
      </c>
      <c r="B10" s="11">
        <v>3</v>
      </c>
      <c r="C10" s="11" t="s">
        <v>17</v>
      </c>
      <c r="D10" s="12">
        <f>SUM(Actions!H32:H35) / 4</f>
        <v>58.75</v>
      </c>
      <c r="E10" s="13"/>
      <c r="F10" s="6"/>
    </row>
    <row r="11" spans="1:6" x14ac:dyDescent="0.3">
      <c r="A11" s="11">
        <v>3</v>
      </c>
      <c r="B11" s="11">
        <v>4</v>
      </c>
      <c r="C11" s="11" t="s">
        <v>18</v>
      </c>
      <c r="D11" s="12">
        <f>SUM(Actions!H36:H38) / 3</f>
        <v>83.333333333333329</v>
      </c>
      <c r="E11" s="13"/>
      <c r="F11" s="6"/>
    </row>
    <row r="12" spans="1:6" x14ac:dyDescent="0.3">
      <c r="A12" s="11">
        <v>3</v>
      </c>
      <c r="B12" s="11">
        <v>5</v>
      </c>
      <c r="C12" s="11" t="s">
        <v>19</v>
      </c>
      <c r="D12" s="12">
        <f>SUM(Actions!H39:H42) /4</f>
        <v>65</v>
      </c>
      <c r="E12" s="13"/>
      <c r="F12" s="6"/>
    </row>
    <row r="13" spans="1:6" x14ac:dyDescent="0.3">
      <c r="A13" s="11">
        <v>4</v>
      </c>
      <c r="B13" s="11">
        <v>1</v>
      </c>
      <c r="C13" s="11" t="s">
        <v>20</v>
      </c>
      <c r="D13" s="12">
        <f>SUM(Actions!H43:H44) / 2</f>
        <v>85</v>
      </c>
      <c r="E13" s="13"/>
      <c r="F13" s="6"/>
    </row>
    <row r="14" spans="1:6" x14ac:dyDescent="0.3">
      <c r="A14" s="11">
        <v>4</v>
      </c>
      <c r="B14" s="11">
        <v>2</v>
      </c>
      <c r="C14" s="11" t="s">
        <v>21</v>
      </c>
      <c r="D14" s="12">
        <f>SUM(Actions!H45:H48) / 4</f>
        <v>37.5</v>
      </c>
      <c r="E14" s="13"/>
      <c r="F14" s="6"/>
    </row>
    <row r="15" spans="1:6" x14ac:dyDescent="0.3">
      <c r="A15" s="11">
        <v>4</v>
      </c>
      <c r="B15" s="11">
        <v>3</v>
      </c>
      <c r="C15" s="11" t="s">
        <v>384</v>
      </c>
      <c r="D15" s="12">
        <f>SUM(Actions!H49:H50) / 2</f>
        <v>0</v>
      </c>
      <c r="E15" s="13"/>
      <c r="F15" s="6"/>
    </row>
    <row r="16" spans="1:6" x14ac:dyDescent="0.3">
      <c r="A16" s="11">
        <v>4</v>
      </c>
      <c r="B16" s="11">
        <v>4</v>
      </c>
      <c r="C16" s="11" t="s">
        <v>385</v>
      </c>
      <c r="D16" s="12">
        <f>SUM(Actions!H51:H55)/5</f>
        <v>67</v>
      </c>
      <c r="E16" s="13"/>
      <c r="F16" s="6"/>
    </row>
    <row r="17" spans="1:5" x14ac:dyDescent="0.3">
      <c r="A17" s="17">
        <v>4</v>
      </c>
      <c r="B17" s="17">
        <v>5</v>
      </c>
      <c r="C17" s="19" t="s">
        <v>497</v>
      </c>
      <c r="D17" s="12">
        <f>SUM(Actions!H56:H59)/4</f>
        <v>0</v>
      </c>
      <c r="E17" s="18"/>
    </row>
    <row r="18" spans="1:5" x14ac:dyDescent="0.3">
      <c r="A18" s="17">
        <v>4</v>
      </c>
      <c r="B18" s="17">
        <v>6</v>
      </c>
      <c r="C18" s="20" t="s">
        <v>386</v>
      </c>
      <c r="D18" s="12">
        <f>SUM(Actions!H60:H61)/2</f>
        <v>0</v>
      </c>
      <c r="E18" s="18"/>
    </row>
    <row r="34" spans="4:4" x14ac:dyDescent="0.3">
      <c r="D34" t="s">
        <v>291</v>
      </c>
    </row>
  </sheetData>
  <conditionalFormatting sqref="D17:D18 D2:F16">
    <cfRule type="iconSet" priority="5">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15" workbookViewId="0">
      <selection activeCell="F52" sqref="F52"/>
    </sheetView>
  </sheetViews>
  <sheetFormatPr defaultRowHeight="14.4" x14ac:dyDescent="0.3"/>
  <cols>
    <col min="4" max="4" width="117.88671875" bestFit="1" customWidth="1"/>
    <col min="5" max="5" width="11.5546875" customWidth="1"/>
    <col min="6" max="6" width="27.109375" customWidth="1"/>
    <col min="7" max="7" width="12.44140625" customWidth="1"/>
    <col min="8" max="8" width="10" customWidth="1"/>
    <col min="9" max="9" width="70.5546875" style="41" customWidth="1"/>
  </cols>
  <sheetData>
    <row r="1" spans="1:9" x14ac:dyDescent="0.3">
      <c r="A1" t="s">
        <v>0</v>
      </c>
      <c r="B1" t="s">
        <v>7</v>
      </c>
      <c r="C1" t="s">
        <v>24</v>
      </c>
      <c r="D1" t="s">
        <v>1</v>
      </c>
      <c r="E1" t="s">
        <v>25</v>
      </c>
      <c r="F1" t="s">
        <v>26</v>
      </c>
      <c r="G1" t="s">
        <v>65</v>
      </c>
      <c r="H1" t="s">
        <v>27</v>
      </c>
      <c r="I1" s="41" t="s">
        <v>292</v>
      </c>
    </row>
    <row r="2" spans="1:9" ht="72" x14ac:dyDescent="0.3">
      <c r="A2">
        <v>1</v>
      </c>
      <c r="B2">
        <v>1</v>
      </c>
      <c r="C2">
        <v>1</v>
      </c>
      <c r="D2" t="s">
        <v>387</v>
      </c>
      <c r="E2" t="s">
        <v>29</v>
      </c>
      <c r="F2" t="s">
        <v>30</v>
      </c>
      <c r="G2" s="5">
        <v>42767</v>
      </c>
      <c r="H2" s="6">
        <f>SUM(Tasks!I2:I3) * 10</f>
        <v>100</v>
      </c>
      <c r="I2" s="40" t="s">
        <v>541</v>
      </c>
    </row>
    <row r="3" spans="1:9" ht="57.6" x14ac:dyDescent="0.3">
      <c r="A3">
        <v>1</v>
      </c>
      <c r="B3">
        <v>1</v>
      </c>
      <c r="C3">
        <v>2</v>
      </c>
      <c r="D3" t="s">
        <v>31</v>
      </c>
      <c r="E3" t="s">
        <v>32</v>
      </c>
      <c r="F3" t="s">
        <v>33</v>
      </c>
      <c r="G3" s="5">
        <v>42767</v>
      </c>
      <c r="H3" s="6">
        <f>SUM(Tasks!I4:I5) * 10</f>
        <v>50</v>
      </c>
      <c r="I3" s="40" t="s">
        <v>545</v>
      </c>
    </row>
    <row r="4" spans="1:9" ht="43.2" x14ac:dyDescent="0.3">
      <c r="A4">
        <v>1</v>
      </c>
      <c r="B4">
        <v>1</v>
      </c>
      <c r="C4">
        <v>3</v>
      </c>
      <c r="D4" t="s">
        <v>34</v>
      </c>
      <c r="E4" t="s">
        <v>35</v>
      </c>
      <c r="F4" t="s">
        <v>36</v>
      </c>
      <c r="G4" s="5">
        <v>42767</v>
      </c>
      <c r="H4" s="6">
        <f>SUM(Tasks!I6:I7) * 10</f>
        <v>50</v>
      </c>
      <c r="I4" s="40" t="s">
        <v>624</v>
      </c>
    </row>
    <row r="5" spans="1:9" ht="86.4" x14ac:dyDescent="0.3">
      <c r="A5">
        <v>1</v>
      </c>
      <c r="B5">
        <v>2</v>
      </c>
      <c r="C5">
        <v>1</v>
      </c>
      <c r="D5" t="s">
        <v>38</v>
      </c>
      <c r="E5" t="s">
        <v>39</v>
      </c>
      <c r="F5" t="s">
        <v>39</v>
      </c>
      <c r="G5" s="21">
        <v>42552</v>
      </c>
      <c r="H5" s="6">
        <f>SUM(Tasks!I8:I10) * 10</f>
        <v>70</v>
      </c>
      <c r="I5" s="40" t="s">
        <v>619</v>
      </c>
    </row>
    <row r="6" spans="1:9" ht="57.6" x14ac:dyDescent="0.3">
      <c r="A6">
        <v>1</v>
      </c>
      <c r="B6">
        <v>2</v>
      </c>
      <c r="C6">
        <v>2</v>
      </c>
      <c r="D6" t="s">
        <v>40</v>
      </c>
      <c r="E6" t="s">
        <v>41</v>
      </c>
      <c r="F6" t="s">
        <v>42</v>
      </c>
      <c r="G6" s="5">
        <v>42767</v>
      </c>
      <c r="H6" s="6">
        <f>SUM(Tasks!I11:I14) * 10</f>
        <v>50</v>
      </c>
      <c r="I6" s="40" t="s">
        <v>616</v>
      </c>
    </row>
    <row r="7" spans="1:9" ht="43.2" x14ac:dyDescent="0.3">
      <c r="A7">
        <v>1</v>
      </c>
      <c r="B7">
        <v>2</v>
      </c>
      <c r="C7">
        <v>3</v>
      </c>
      <c r="D7" t="s">
        <v>402</v>
      </c>
      <c r="E7" t="s">
        <v>116</v>
      </c>
      <c r="F7" t="s">
        <v>76</v>
      </c>
      <c r="G7" s="5">
        <v>42767</v>
      </c>
      <c r="H7" s="6">
        <f>SUM(Tasks!I15:I16) * 10</f>
        <v>50</v>
      </c>
      <c r="I7" s="40" t="s">
        <v>629</v>
      </c>
    </row>
    <row r="8" spans="1:9" ht="28.8" x14ac:dyDescent="0.3">
      <c r="A8">
        <v>2</v>
      </c>
      <c r="B8">
        <v>1</v>
      </c>
      <c r="C8">
        <v>1</v>
      </c>
      <c r="D8" t="s">
        <v>51</v>
      </c>
      <c r="E8" t="s">
        <v>52</v>
      </c>
      <c r="F8" t="s">
        <v>553</v>
      </c>
      <c r="G8" s="5">
        <v>42614</v>
      </c>
      <c r="H8" s="6">
        <f>SUM(Tasks!I17:I19) * 10</f>
        <v>65</v>
      </c>
      <c r="I8" s="40" t="s">
        <v>591</v>
      </c>
    </row>
    <row r="9" spans="1:9" ht="86.4" x14ac:dyDescent="0.3">
      <c r="A9">
        <v>2</v>
      </c>
      <c r="B9">
        <v>1</v>
      </c>
      <c r="C9">
        <v>2</v>
      </c>
      <c r="D9" s="36" t="s">
        <v>498</v>
      </c>
      <c r="E9" t="s">
        <v>55</v>
      </c>
      <c r="F9" t="s">
        <v>57</v>
      </c>
      <c r="G9" s="21">
        <v>42767</v>
      </c>
      <c r="H9" s="6">
        <f>SUM(Tasks!I20:I23) * 10</f>
        <v>25</v>
      </c>
      <c r="I9" s="40" t="s">
        <v>625</v>
      </c>
    </row>
    <row r="10" spans="1:9" x14ac:dyDescent="0.3">
      <c r="A10">
        <v>2</v>
      </c>
      <c r="B10">
        <v>1</v>
      </c>
      <c r="C10">
        <v>3</v>
      </c>
      <c r="D10" t="s">
        <v>58</v>
      </c>
      <c r="E10" t="s">
        <v>52</v>
      </c>
      <c r="F10" t="s">
        <v>59</v>
      </c>
      <c r="G10" s="21">
        <v>42461</v>
      </c>
      <c r="H10" s="6">
        <f>SUM(Tasks!I24:I27) * 10</f>
        <v>100</v>
      </c>
      <c r="I10" s="40" t="s">
        <v>542</v>
      </c>
    </row>
    <row r="11" spans="1:9" ht="57.6" x14ac:dyDescent="0.3">
      <c r="A11">
        <v>2</v>
      </c>
      <c r="B11">
        <v>1</v>
      </c>
      <c r="C11">
        <v>4</v>
      </c>
      <c r="D11" t="s">
        <v>60</v>
      </c>
      <c r="E11" t="s">
        <v>55</v>
      </c>
      <c r="F11" t="s">
        <v>554</v>
      </c>
      <c r="G11" s="5">
        <v>42614</v>
      </c>
      <c r="H11" s="6">
        <f>SUM(Tasks!I28:I30) * 10</f>
        <v>65</v>
      </c>
      <c r="I11" s="40" t="s">
        <v>592</v>
      </c>
    </row>
    <row r="12" spans="1:9" x14ac:dyDescent="0.3">
      <c r="A12">
        <v>2</v>
      </c>
      <c r="B12">
        <v>2</v>
      </c>
      <c r="C12">
        <v>1</v>
      </c>
      <c r="D12" t="s">
        <v>67</v>
      </c>
      <c r="E12" t="s">
        <v>63</v>
      </c>
      <c r="F12" t="s">
        <v>46</v>
      </c>
      <c r="G12" s="21">
        <v>42705</v>
      </c>
      <c r="H12" s="6">
        <f>SUM(Tasks!I28:I30) * 10</f>
        <v>65</v>
      </c>
      <c r="I12" s="40" t="s">
        <v>543</v>
      </c>
    </row>
    <row r="13" spans="1:9" ht="43.2" x14ac:dyDescent="0.3">
      <c r="A13">
        <v>2</v>
      </c>
      <c r="B13">
        <v>2</v>
      </c>
      <c r="C13">
        <v>2</v>
      </c>
      <c r="D13" t="s">
        <v>68</v>
      </c>
      <c r="E13" t="s">
        <v>52</v>
      </c>
      <c r="F13" t="s">
        <v>555</v>
      </c>
      <c r="G13" s="5">
        <v>42705</v>
      </c>
      <c r="H13" s="6">
        <f>SUM(Tasks!I33:I37) * 10</f>
        <v>60</v>
      </c>
      <c r="I13" s="40" t="s">
        <v>544</v>
      </c>
    </row>
    <row r="14" spans="1:9" ht="28.8" x14ac:dyDescent="0.3">
      <c r="A14">
        <v>2</v>
      </c>
      <c r="B14">
        <v>2</v>
      </c>
      <c r="C14">
        <v>3</v>
      </c>
      <c r="D14" t="s">
        <v>160</v>
      </c>
      <c r="E14" t="s">
        <v>46</v>
      </c>
      <c r="F14" t="s">
        <v>556</v>
      </c>
      <c r="G14" s="5">
        <v>42767</v>
      </c>
      <c r="H14" s="6">
        <f>SUM(Tasks!I38:I41) * 10</f>
        <v>50</v>
      </c>
      <c r="I14" s="40" t="s">
        <v>546</v>
      </c>
    </row>
    <row r="15" spans="1:9" ht="28.8" x14ac:dyDescent="0.3">
      <c r="A15">
        <v>2</v>
      </c>
      <c r="B15">
        <v>2</v>
      </c>
      <c r="C15">
        <v>4</v>
      </c>
      <c r="D15" t="s">
        <v>373</v>
      </c>
      <c r="E15" t="s">
        <v>46</v>
      </c>
      <c r="F15" t="s">
        <v>72</v>
      </c>
      <c r="G15" s="5">
        <v>42461</v>
      </c>
      <c r="H15" s="6">
        <f>SUM(Tasks!I42:I45) * 10</f>
        <v>75</v>
      </c>
      <c r="I15" s="40" t="s">
        <v>547</v>
      </c>
    </row>
    <row r="16" spans="1:9" ht="28.8" x14ac:dyDescent="0.3">
      <c r="A16">
        <v>2</v>
      </c>
      <c r="B16">
        <v>2</v>
      </c>
      <c r="C16">
        <v>5</v>
      </c>
      <c r="D16" t="s">
        <v>75</v>
      </c>
      <c r="E16" t="s">
        <v>76</v>
      </c>
      <c r="F16" t="s">
        <v>557</v>
      </c>
      <c r="G16" s="21">
        <v>42522</v>
      </c>
      <c r="H16" s="6">
        <f>SUM(Tasks!I46:I48) * 10</f>
        <v>35</v>
      </c>
      <c r="I16" s="40" t="s">
        <v>602</v>
      </c>
    </row>
    <row r="17" spans="1:9" ht="57.6" x14ac:dyDescent="0.3">
      <c r="A17">
        <v>2</v>
      </c>
      <c r="B17">
        <v>2</v>
      </c>
      <c r="C17">
        <v>6</v>
      </c>
      <c r="D17" t="s">
        <v>388</v>
      </c>
      <c r="E17" t="s">
        <v>389</v>
      </c>
      <c r="F17" t="s">
        <v>558</v>
      </c>
      <c r="G17" s="5">
        <v>42583</v>
      </c>
      <c r="H17" s="6">
        <f>SUM(Tasks!I49:I53) * 10</f>
        <v>20</v>
      </c>
      <c r="I17" s="40" t="s">
        <v>604</v>
      </c>
    </row>
    <row r="18" spans="1:9" ht="28.8" x14ac:dyDescent="0.3">
      <c r="A18">
        <v>2</v>
      </c>
      <c r="B18">
        <v>2</v>
      </c>
      <c r="C18">
        <v>7</v>
      </c>
      <c r="D18" t="s">
        <v>390</v>
      </c>
      <c r="E18" t="s">
        <v>63</v>
      </c>
      <c r="F18" t="s">
        <v>46</v>
      </c>
      <c r="G18" s="5">
        <v>42767</v>
      </c>
      <c r="H18" s="6">
        <f>SUM(Tasks!I54:I57) * 10</f>
        <v>50</v>
      </c>
      <c r="I18" s="40" t="s">
        <v>607</v>
      </c>
    </row>
    <row r="19" spans="1:9" ht="43.2" x14ac:dyDescent="0.3">
      <c r="A19">
        <v>2</v>
      </c>
      <c r="B19">
        <v>3</v>
      </c>
      <c r="C19">
        <v>1</v>
      </c>
      <c r="D19" t="s">
        <v>461</v>
      </c>
      <c r="E19" t="s">
        <v>52</v>
      </c>
      <c r="F19" t="s">
        <v>559</v>
      </c>
      <c r="G19" s="21">
        <v>42767</v>
      </c>
      <c r="H19" s="6">
        <f>SUM(Tasks!I58:I61) * 10</f>
        <v>25</v>
      </c>
      <c r="I19" s="40" t="s">
        <v>597</v>
      </c>
    </row>
    <row r="20" spans="1:9" ht="57.6" x14ac:dyDescent="0.3">
      <c r="A20">
        <v>2</v>
      </c>
      <c r="B20">
        <v>3</v>
      </c>
      <c r="C20">
        <v>2</v>
      </c>
      <c r="D20" t="s">
        <v>81</v>
      </c>
      <c r="E20" t="s">
        <v>598</v>
      </c>
      <c r="F20" t="s">
        <v>560</v>
      </c>
      <c r="G20" s="21">
        <v>42583</v>
      </c>
      <c r="H20" s="6">
        <f>SUM(Tasks!I62:I64) * 10</f>
        <v>65</v>
      </c>
      <c r="I20" s="40" t="s">
        <v>599</v>
      </c>
    </row>
    <row r="21" spans="1:9" ht="43.2" x14ac:dyDescent="0.3">
      <c r="A21">
        <v>2</v>
      </c>
      <c r="B21">
        <v>3</v>
      </c>
      <c r="C21">
        <v>3</v>
      </c>
      <c r="D21" t="s">
        <v>83</v>
      </c>
      <c r="E21" t="s">
        <v>52</v>
      </c>
      <c r="F21" t="s">
        <v>561</v>
      </c>
      <c r="G21" s="5">
        <v>42491</v>
      </c>
      <c r="H21" s="6">
        <f>SUM(Tasks!I65:I69) * 10</f>
        <v>60</v>
      </c>
      <c r="I21" s="40" t="s">
        <v>551</v>
      </c>
    </row>
    <row r="22" spans="1:9" x14ac:dyDescent="0.3">
      <c r="A22">
        <v>2</v>
      </c>
      <c r="B22">
        <v>4</v>
      </c>
      <c r="C22">
        <v>1</v>
      </c>
      <c r="D22" t="s">
        <v>136</v>
      </c>
      <c r="E22" t="s">
        <v>137</v>
      </c>
      <c r="F22" t="s">
        <v>562</v>
      </c>
      <c r="G22" s="5">
        <v>42430</v>
      </c>
      <c r="H22" s="6">
        <f>SUM(Tasks!I70:I72) * 10</f>
        <v>100</v>
      </c>
      <c r="I22" s="40" t="s">
        <v>552</v>
      </c>
    </row>
    <row r="23" spans="1:9" ht="43.2" x14ac:dyDescent="0.3">
      <c r="A23">
        <v>2</v>
      </c>
      <c r="B23">
        <v>4</v>
      </c>
      <c r="C23">
        <v>2</v>
      </c>
      <c r="D23" t="s">
        <v>139</v>
      </c>
      <c r="E23" t="s">
        <v>137</v>
      </c>
      <c r="F23" t="s">
        <v>563</v>
      </c>
      <c r="G23" s="5">
        <v>42614</v>
      </c>
      <c r="H23" s="6">
        <f>SUM(Tasks!I73:I75) * 10</f>
        <v>65</v>
      </c>
      <c r="I23" s="40" t="s">
        <v>600</v>
      </c>
    </row>
    <row r="24" spans="1:9" ht="57.6" x14ac:dyDescent="0.3">
      <c r="A24">
        <v>2</v>
      </c>
      <c r="B24">
        <v>4</v>
      </c>
      <c r="C24">
        <v>3</v>
      </c>
      <c r="D24" t="s">
        <v>141</v>
      </c>
      <c r="E24" t="s">
        <v>137</v>
      </c>
      <c r="F24" t="s">
        <v>564</v>
      </c>
      <c r="G24" s="5">
        <v>42430</v>
      </c>
      <c r="H24" s="6">
        <f>SUM(Tasks!I76:I78) * 10</f>
        <v>100</v>
      </c>
      <c r="I24" s="40" t="s">
        <v>536</v>
      </c>
    </row>
    <row r="25" spans="1:9" ht="43.2" x14ac:dyDescent="0.3">
      <c r="A25">
        <v>2</v>
      </c>
      <c r="B25">
        <v>4</v>
      </c>
      <c r="C25">
        <v>4</v>
      </c>
      <c r="D25" t="s">
        <v>403</v>
      </c>
      <c r="E25" t="s">
        <v>404</v>
      </c>
      <c r="F25" t="s">
        <v>405</v>
      </c>
      <c r="G25" s="5">
        <v>42491</v>
      </c>
      <c r="H25" s="6">
        <f>SUM(Tasks!I79:I83) * 10</f>
        <v>100</v>
      </c>
      <c r="I25" s="40" t="s">
        <v>601</v>
      </c>
    </row>
    <row r="26" spans="1:9" ht="72" x14ac:dyDescent="0.3">
      <c r="A26">
        <v>3</v>
      </c>
      <c r="B26">
        <v>1</v>
      </c>
      <c r="C26">
        <v>1</v>
      </c>
      <c r="D26" t="s">
        <v>567</v>
      </c>
      <c r="E26" t="s">
        <v>499</v>
      </c>
      <c r="F26" t="s">
        <v>88</v>
      </c>
      <c r="G26" s="21">
        <v>42767</v>
      </c>
      <c r="H26" s="6">
        <f>SUM(Tasks!I84:I86) * 10</f>
        <v>35</v>
      </c>
      <c r="I26" s="40" t="s">
        <v>622</v>
      </c>
    </row>
    <row r="27" spans="1:9" ht="57.6" x14ac:dyDescent="0.3">
      <c r="A27">
        <v>3</v>
      </c>
      <c r="B27">
        <v>1</v>
      </c>
      <c r="C27">
        <v>2</v>
      </c>
      <c r="D27" t="s">
        <v>391</v>
      </c>
      <c r="E27" t="s">
        <v>87</v>
      </c>
      <c r="F27" t="s">
        <v>351</v>
      </c>
      <c r="G27" s="21">
        <v>42767</v>
      </c>
      <c r="H27" s="6">
        <f>SUM(Tasks!I87:I89) * 10</f>
        <v>100</v>
      </c>
      <c r="I27" s="40" t="s">
        <v>623</v>
      </c>
    </row>
    <row r="28" spans="1:9" x14ac:dyDescent="0.3">
      <c r="A28">
        <v>3</v>
      </c>
      <c r="B28">
        <v>2</v>
      </c>
      <c r="C28">
        <v>1</v>
      </c>
      <c r="D28" t="s">
        <v>392</v>
      </c>
      <c r="E28" t="s">
        <v>96</v>
      </c>
      <c r="F28" t="s">
        <v>92</v>
      </c>
      <c r="G28" s="21">
        <v>42767</v>
      </c>
      <c r="H28" s="6">
        <f>SUM(Tasks!I90:I90) * 10</f>
        <v>0</v>
      </c>
      <c r="I28" s="40" t="s">
        <v>568</v>
      </c>
    </row>
    <row r="29" spans="1:9" x14ac:dyDescent="0.3">
      <c r="A29">
        <v>3</v>
      </c>
      <c r="B29">
        <v>2</v>
      </c>
      <c r="C29">
        <v>2</v>
      </c>
      <c r="D29" t="s">
        <v>393</v>
      </c>
      <c r="E29" t="s">
        <v>96</v>
      </c>
      <c r="F29" t="s">
        <v>96</v>
      </c>
      <c r="G29" s="21">
        <v>42767</v>
      </c>
      <c r="H29" s="6">
        <f>SUM(Tasks!I91:I91) * 10</f>
        <v>0</v>
      </c>
      <c r="I29" s="40" t="s">
        <v>569</v>
      </c>
    </row>
    <row r="30" spans="1:9" ht="28.8" x14ac:dyDescent="0.3">
      <c r="A30">
        <v>3</v>
      </c>
      <c r="B30">
        <v>2</v>
      </c>
      <c r="C30">
        <v>3</v>
      </c>
      <c r="D30" t="s">
        <v>394</v>
      </c>
      <c r="E30" t="s">
        <v>96</v>
      </c>
      <c r="F30" t="s">
        <v>565</v>
      </c>
      <c r="G30" s="21">
        <v>42767</v>
      </c>
      <c r="H30" s="6">
        <f>SUM(Tasks!I92:I92) * 10</f>
        <v>0</v>
      </c>
      <c r="I30" s="40" t="s">
        <v>570</v>
      </c>
    </row>
    <row r="31" spans="1:9" ht="43.2" x14ac:dyDescent="0.3">
      <c r="A31">
        <v>3</v>
      </c>
      <c r="B31">
        <v>2</v>
      </c>
      <c r="C31">
        <v>4</v>
      </c>
      <c r="D31" t="s">
        <v>395</v>
      </c>
      <c r="E31" t="s">
        <v>96</v>
      </c>
      <c r="F31" t="s">
        <v>96</v>
      </c>
      <c r="G31" s="21">
        <v>42767</v>
      </c>
      <c r="H31" s="6">
        <f>SUM(Tasks!I93:I93) * 10</f>
        <v>0</v>
      </c>
      <c r="I31" s="40" t="s">
        <v>606</v>
      </c>
    </row>
    <row r="32" spans="1:9" ht="28.8" x14ac:dyDescent="0.3">
      <c r="A32">
        <v>3</v>
      </c>
      <c r="B32">
        <v>3</v>
      </c>
      <c r="C32">
        <v>1</v>
      </c>
      <c r="D32" t="s">
        <v>101</v>
      </c>
      <c r="E32" t="s">
        <v>76</v>
      </c>
      <c r="F32" t="s">
        <v>102</v>
      </c>
      <c r="G32" s="21">
        <v>42491</v>
      </c>
      <c r="H32" s="6">
        <f>SUM(Tasks!I94:I97) * 10</f>
        <v>50</v>
      </c>
      <c r="I32" s="40" t="s">
        <v>571</v>
      </c>
    </row>
    <row r="33" spans="1:9" ht="28.8" x14ac:dyDescent="0.3">
      <c r="A33">
        <v>3</v>
      </c>
      <c r="B33">
        <v>3</v>
      </c>
      <c r="C33">
        <v>2</v>
      </c>
      <c r="D33" t="s">
        <v>103</v>
      </c>
      <c r="E33" t="s">
        <v>100</v>
      </c>
      <c r="F33" t="s">
        <v>91</v>
      </c>
      <c r="G33" s="21">
        <v>42461</v>
      </c>
      <c r="H33" s="6">
        <f>SUM(Tasks!I98:I101) * 10</f>
        <v>50</v>
      </c>
      <c r="I33" s="40" t="s">
        <v>572</v>
      </c>
    </row>
    <row r="34" spans="1:9" ht="28.8" x14ac:dyDescent="0.3">
      <c r="A34">
        <v>3</v>
      </c>
      <c r="B34">
        <v>3</v>
      </c>
      <c r="C34">
        <v>3</v>
      </c>
      <c r="D34" t="s">
        <v>500</v>
      </c>
      <c r="E34" t="s">
        <v>100</v>
      </c>
      <c r="F34" t="s">
        <v>91</v>
      </c>
      <c r="G34" s="21">
        <v>42583</v>
      </c>
      <c r="H34" s="6">
        <f>SUM(Tasks!I102:I104) * 10</f>
        <v>100</v>
      </c>
      <c r="I34" s="40" t="s">
        <v>573</v>
      </c>
    </row>
    <row r="35" spans="1:9" x14ac:dyDescent="0.3">
      <c r="A35">
        <v>3</v>
      </c>
      <c r="B35">
        <v>3</v>
      </c>
      <c r="C35">
        <v>4</v>
      </c>
      <c r="D35" t="s">
        <v>104</v>
      </c>
      <c r="E35" t="s">
        <v>100</v>
      </c>
      <c r="F35" t="s">
        <v>91</v>
      </c>
      <c r="G35" s="21">
        <v>42583</v>
      </c>
      <c r="H35" s="6">
        <f>SUM(Tasks!I105:I107) * 10</f>
        <v>35</v>
      </c>
      <c r="I35" s="40" t="s">
        <v>574</v>
      </c>
    </row>
    <row r="36" spans="1:9" ht="28.8" x14ac:dyDescent="0.3">
      <c r="A36">
        <v>3</v>
      </c>
      <c r="B36">
        <v>4</v>
      </c>
      <c r="C36">
        <v>1</v>
      </c>
      <c r="D36" t="s">
        <v>106</v>
      </c>
      <c r="E36" t="s">
        <v>100</v>
      </c>
      <c r="F36" t="s">
        <v>107</v>
      </c>
      <c r="G36" s="21">
        <v>42583</v>
      </c>
      <c r="H36" s="6">
        <f>SUM(Tasks!I108:I109) * 10</f>
        <v>100</v>
      </c>
      <c r="I36" s="40" t="s">
        <v>575</v>
      </c>
    </row>
    <row r="37" spans="1:9" ht="28.8" x14ac:dyDescent="0.3">
      <c r="A37">
        <v>3</v>
      </c>
      <c r="B37">
        <v>4</v>
      </c>
      <c r="C37">
        <v>2</v>
      </c>
      <c r="D37" t="s">
        <v>465</v>
      </c>
      <c r="E37" t="s">
        <v>100</v>
      </c>
      <c r="F37" t="s">
        <v>109</v>
      </c>
      <c r="G37" s="21">
        <v>42461</v>
      </c>
      <c r="H37" s="6">
        <f>SUM(Tasks!I110:I111) * 10</f>
        <v>100</v>
      </c>
      <c r="I37" s="40" t="s">
        <v>576</v>
      </c>
    </row>
    <row r="38" spans="1:9" ht="28.8" x14ac:dyDescent="0.3">
      <c r="A38">
        <v>3</v>
      </c>
      <c r="B38">
        <v>4</v>
      </c>
      <c r="C38">
        <v>3</v>
      </c>
      <c r="D38" t="s">
        <v>501</v>
      </c>
      <c r="E38" t="s">
        <v>91</v>
      </c>
      <c r="F38" t="s">
        <v>72</v>
      </c>
      <c r="G38" s="21">
        <v>42583</v>
      </c>
      <c r="H38" s="6">
        <f>SUM(Tasks!I112:I113) * 10</f>
        <v>50</v>
      </c>
      <c r="I38" s="40" t="s">
        <v>577</v>
      </c>
    </row>
    <row r="39" spans="1:9" x14ac:dyDescent="0.3">
      <c r="A39">
        <v>3</v>
      </c>
      <c r="B39">
        <v>5</v>
      </c>
      <c r="C39">
        <v>1</v>
      </c>
      <c r="D39" t="s">
        <v>396</v>
      </c>
      <c r="E39" t="s">
        <v>113</v>
      </c>
      <c r="F39" t="s">
        <v>114</v>
      </c>
      <c r="G39" s="5">
        <v>42675</v>
      </c>
      <c r="H39" s="6">
        <f>SUM(Tasks!I114:I118) * 10</f>
        <v>40</v>
      </c>
      <c r="I39" s="40" t="s">
        <v>578</v>
      </c>
    </row>
    <row r="40" spans="1:9" x14ac:dyDescent="0.3">
      <c r="A40">
        <v>3</v>
      </c>
      <c r="B40">
        <v>5</v>
      </c>
      <c r="C40">
        <v>2</v>
      </c>
      <c r="D40" t="s">
        <v>406</v>
      </c>
      <c r="E40" t="s">
        <v>113</v>
      </c>
      <c r="F40" t="s">
        <v>114</v>
      </c>
      <c r="G40" s="5">
        <v>42430</v>
      </c>
      <c r="H40" s="6">
        <f>SUM(Tasks!I119:I121) * 10</f>
        <v>70</v>
      </c>
      <c r="I40" s="40" t="s">
        <v>579</v>
      </c>
    </row>
    <row r="41" spans="1:9" x14ac:dyDescent="0.3">
      <c r="A41">
        <v>3</v>
      </c>
      <c r="B41">
        <v>5</v>
      </c>
      <c r="C41">
        <v>3</v>
      </c>
      <c r="D41" t="s">
        <v>407</v>
      </c>
      <c r="E41" t="s">
        <v>113</v>
      </c>
      <c r="F41" t="s">
        <v>114</v>
      </c>
      <c r="G41" s="5">
        <v>42430</v>
      </c>
      <c r="H41" s="6">
        <f>SUM(Tasks!I122:I124) * 10</f>
        <v>70</v>
      </c>
      <c r="I41" s="40" t="s">
        <v>580</v>
      </c>
    </row>
    <row r="42" spans="1:9" ht="28.8" x14ac:dyDescent="0.3">
      <c r="A42">
        <v>3</v>
      </c>
      <c r="B42">
        <v>5</v>
      </c>
      <c r="C42">
        <v>4</v>
      </c>
      <c r="D42" t="s">
        <v>502</v>
      </c>
      <c r="E42" t="s">
        <v>113</v>
      </c>
      <c r="F42" t="s">
        <v>114</v>
      </c>
      <c r="G42" s="5">
        <v>42461</v>
      </c>
      <c r="H42" s="6">
        <f>SUM(Tasks!I125:I129) * 10</f>
        <v>80</v>
      </c>
      <c r="I42" s="40" t="s">
        <v>581</v>
      </c>
    </row>
    <row r="43" spans="1:9" ht="28.8" x14ac:dyDescent="0.3">
      <c r="A43">
        <v>4</v>
      </c>
      <c r="B43">
        <v>1</v>
      </c>
      <c r="C43">
        <v>1</v>
      </c>
      <c r="D43" s="37" t="s">
        <v>462</v>
      </c>
      <c r="E43" t="s">
        <v>116</v>
      </c>
      <c r="F43" t="s">
        <v>117</v>
      </c>
      <c r="G43" s="21">
        <v>42583</v>
      </c>
      <c r="H43" s="6">
        <f>SUM(Tasks!I130:I131) * 10</f>
        <v>100</v>
      </c>
      <c r="I43" s="40" t="s">
        <v>617</v>
      </c>
    </row>
    <row r="44" spans="1:9" ht="28.8" x14ac:dyDescent="0.3">
      <c r="A44">
        <v>4</v>
      </c>
      <c r="B44">
        <v>1</v>
      </c>
      <c r="C44">
        <v>2</v>
      </c>
      <c r="D44" t="s">
        <v>503</v>
      </c>
      <c r="E44" t="s">
        <v>116</v>
      </c>
      <c r="F44" t="s">
        <v>119</v>
      </c>
      <c r="G44" s="21">
        <v>42767</v>
      </c>
      <c r="H44" s="6">
        <f>SUM(Tasks!I132:I134) * 10</f>
        <v>70</v>
      </c>
      <c r="I44" s="40" t="s">
        <v>582</v>
      </c>
    </row>
    <row r="45" spans="1:9" ht="28.8" x14ac:dyDescent="0.3">
      <c r="A45">
        <v>4</v>
      </c>
      <c r="B45">
        <v>2</v>
      </c>
      <c r="C45">
        <v>1</v>
      </c>
      <c r="D45" t="s">
        <v>397</v>
      </c>
      <c r="E45" t="s">
        <v>63</v>
      </c>
      <c r="F45" t="s">
        <v>398</v>
      </c>
      <c r="G45" s="5">
        <v>42522</v>
      </c>
      <c r="H45" s="6">
        <f>SUM(Tasks!I135:I136) * 10</f>
        <v>100</v>
      </c>
      <c r="I45" s="40" t="s">
        <v>587</v>
      </c>
    </row>
    <row r="46" spans="1:9" ht="28.8" x14ac:dyDescent="0.3">
      <c r="A46">
        <v>4</v>
      </c>
      <c r="B46">
        <v>2</v>
      </c>
      <c r="C46">
        <v>2</v>
      </c>
      <c r="D46" t="s">
        <v>399</v>
      </c>
      <c r="E46" t="s">
        <v>63</v>
      </c>
      <c r="F46" t="s">
        <v>398</v>
      </c>
      <c r="G46" s="5">
        <v>42767</v>
      </c>
      <c r="H46" s="6">
        <f>SUM(Tasks!I137:I138) * 10</f>
        <v>50</v>
      </c>
      <c r="I46" s="40" t="s">
        <v>583</v>
      </c>
    </row>
    <row r="47" spans="1:9" x14ac:dyDescent="0.3">
      <c r="A47">
        <v>4</v>
      </c>
      <c r="B47">
        <v>2</v>
      </c>
      <c r="C47">
        <v>3</v>
      </c>
      <c r="D47" t="s">
        <v>408</v>
      </c>
      <c r="E47" t="s">
        <v>63</v>
      </c>
      <c r="F47" t="s">
        <v>409</v>
      </c>
      <c r="G47" s="5">
        <v>42705</v>
      </c>
      <c r="H47" s="6">
        <f>SUM(Tasks!I139:I139) * 10</f>
        <v>0</v>
      </c>
      <c r="I47" s="40"/>
    </row>
    <row r="48" spans="1:9" x14ac:dyDescent="0.3">
      <c r="A48">
        <v>4</v>
      </c>
      <c r="B48">
        <v>2</v>
      </c>
      <c r="C48">
        <v>4</v>
      </c>
      <c r="D48" t="s">
        <v>410</v>
      </c>
      <c r="E48" t="s">
        <v>63</v>
      </c>
      <c r="F48" s="5" t="s">
        <v>496</v>
      </c>
      <c r="G48" s="5">
        <v>42736</v>
      </c>
      <c r="H48" s="6">
        <f>SUM(Tasks!I140:I140) * 10</f>
        <v>0</v>
      </c>
      <c r="I48" s="40" t="s">
        <v>614</v>
      </c>
    </row>
    <row r="49" spans="1:13" x14ac:dyDescent="0.3">
      <c r="A49">
        <v>4</v>
      </c>
      <c r="B49">
        <v>3</v>
      </c>
      <c r="C49">
        <v>1</v>
      </c>
      <c r="D49" t="s">
        <v>411</v>
      </c>
      <c r="E49" t="s">
        <v>76</v>
      </c>
      <c r="F49" t="s">
        <v>412</v>
      </c>
      <c r="G49" s="5">
        <v>42583</v>
      </c>
      <c r="H49" s="6">
        <f>SUM(Tasks!I141:I142) * 10</f>
        <v>0</v>
      </c>
      <c r="I49" s="40" t="s">
        <v>590</v>
      </c>
    </row>
    <row r="50" spans="1:13" x14ac:dyDescent="0.3">
      <c r="A50">
        <v>4</v>
      </c>
      <c r="B50">
        <v>3</v>
      </c>
      <c r="C50">
        <v>2</v>
      </c>
      <c r="D50" t="s">
        <v>413</v>
      </c>
      <c r="E50" t="s">
        <v>76</v>
      </c>
      <c r="F50" t="s">
        <v>412</v>
      </c>
      <c r="G50" s="5">
        <v>42767</v>
      </c>
      <c r="H50" s="6">
        <f>SUM(Tasks!I143:I143) * 10</f>
        <v>0</v>
      </c>
      <c r="I50" s="40"/>
    </row>
    <row r="51" spans="1:13" x14ac:dyDescent="0.3">
      <c r="A51">
        <v>4</v>
      </c>
      <c r="B51">
        <v>4</v>
      </c>
      <c r="C51">
        <v>1</v>
      </c>
      <c r="D51" t="s">
        <v>400</v>
      </c>
      <c r="E51" t="s">
        <v>116</v>
      </c>
      <c r="G51" s="5">
        <v>42522</v>
      </c>
      <c r="H51" s="6">
        <f>SUM(Tasks!I144:I146) * 10</f>
        <v>100</v>
      </c>
      <c r="I51" s="40" t="s">
        <v>584</v>
      </c>
    </row>
    <row r="52" spans="1:13" x14ac:dyDescent="0.3">
      <c r="A52">
        <v>4</v>
      </c>
      <c r="B52">
        <v>4</v>
      </c>
      <c r="C52">
        <v>2</v>
      </c>
      <c r="D52" t="s">
        <v>401</v>
      </c>
      <c r="E52" t="s">
        <v>32</v>
      </c>
      <c r="G52" s="5">
        <v>42430</v>
      </c>
      <c r="H52" s="6">
        <f>SUM(Tasks!I147:I147) * 10</f>
        <v>100</v>
      </c>
      <c r="I52" s="40"/>
    </row>
    <row r="53" spans="1:13" x14ac:dyDescent="0.3">
      <c r="A53">
        <v>4</v>
      </c>
      <c r="B53">
        <v>4</v>
      </c>
      <c r="C53">
        <v>3</v>
      </c>
      <c r="D53" t="s">
        <v>414</v>
      </c>
      <c r="E53" t="s">
        <v>46</v>
      </c>
      <c r="F53" t="s">
        <v>415</v>
      </c>
      <c r="G53" s="5">
        <v>42583</v>
      </c>
      <c r="H53" s="6">
        <f>SUM(Tasks!I148:I148) * 10</f>
        <v>100</v>
      </c>
      <c r="I53" s="40" t="s">
        <v>585</v>
      </c>
    </row>
    <row r="54" spans="1:13" ht="43.2" x14ac:dyDescent="0.3">
      <c r="A54">
        <v>4</v>
      </c>
      <c r="B54">
        <v>4</v>
      </c>
      <c r="C54">
        <v>4</v>
      </c>
      <c r="D54" t="s">
        <v>416</v>
      </c>
      <c r="E54" t="s">
        <v>116</v>
      </c>
      <c r="F54" t="s">
        <v>463</v>
      </c>
      <c r="G54" s="5">
        <v>42583</v>
      </c>
      <c r="H54" s="6">
        <f>SUM(Tasks!I149:I152) * 10</f>
        <v>0</v>
      </c>
      <c r="I54" s="40" t="s">
        <v>626</v>
      </c>
    </row>
    <row r="55" spans="1:13" x14ac:dyDescent="0.3">
      <c r="A55">
        <v>4</v>
      </c>
      <c r="B55">
        <v>4</v>
      </c>
      <c r="C55">
        <v>5</v>
      </c>
      <c r="D55" t="s">
        <v>417</v>
      </c>
      <c r="E55" t="s">
        <v>100</v>
      </c>
      <c r="F55" t="s">
        <v>464</v>
      </c>
      <c r="G55" s="5">
        <v>42583</v>
      </c>
      <c r="H55" s="6">
        <f>SUM(Tasks!I153:I155) * 10</f>
        <v>35</v>
      </c>
      <c r="I55" s="40" t="s">
        <v>586</v>
      </c>
    </row>
    <row r="56" spans="1:13" x14ac:dyDescent="0.3">
      <c r="A56">
        <v>4</v>
      </c>
      <c r="B56">
        <v>5</v>
      </c>
      <c r="C56">
        <v>1</v>
      </c>
      <c r="D56" t="s">
        <v>504</v>
      </c>
      <c r="E56" t="s">
        <v>418</v>
      </c>
      <c r="F56" t="s">
        <v>505</v>
      </c>
      <c r="G56" s="5">
        <v>42767</v>
      </c>
      <c r="H56" s="6">
        <f>SUM(Tasks!I156:I159) * 10</f>
        <v>0</v>
      </c>
      <c r="I56" s="40" t="s">
        <v>611</v>
      </c>
    </row>
    <row r="57" spans="1:13" x14ac:dyDescent="0.3">
      <c r="A57">
        <v>4</v>
      </c>
      <c r="B57">
        <v>5</v>
      </c>
      <c r="C57">
        <v>2</v>
      </c>
      <c r="D57" t="s">
        <v>506</v>
      </c>
      <c r="E57" t="s">
        <v>418</v>
      </c>
      <c r="F57" t="s">
        <v>505</v>
      </c>
      <c r="G57" s="5">
        <v>42583</v>
      </c>
      <c r="H57" s="6">
        <f>SUM(Tasks!I160:I161) * 10</f>
        <v>0</v>
      </c>
      <c r="I57" s="40" t="s">
        <v>612</v>
      </c>
    </row>
    <row r="58" spans="1:13" x14ac:dyDescent="0.3">
      <c r="A58">
        <v>4</v>
      </c>
      <c r="B58">
        <v>5</v>
      </c>
      <c r="C58">
        <v>3</v>
      </c>
      <c r="D58" t="s">
        <v>507</v>
      </c>
      <c r="E58" t="s">
        <v>418</v>
      </c>
      <c r="F58" t="s">
        <v>505</v>
      </c>
      <c r="G58" s="5">
        <v>42767</v>
      </c>
      <c r="H58" s="6">
        <f>SUM(Tasks!I162:I163) * 10</f>
        <v>0</v>
      </c>
      <c r="I58" s="40" t="s">
        <v>610</v>
      </c>
    </row>
    <row r="59" spans="1:13" x14ac:dyDescent="0.3">
      <c r="A59">
        <v>4</v>
      </c>
      <c r="B59">
        <v>5</v>
      </c>
      <c r="C59">
        <v>4</v>
      </c>
      <c r="D59" t="s">
        <v>508</v>
      </c>
      <c r="E59" t="s">
        <v>418</v>
      </c>
      <c r="F59" t="s">
        <v>505</v>
      </c>
      <c r="G59" s="5">
        <v>42644</v>
      </c>
      <c r="H59" s="6">
        <f>SUM(Tasks!I164:I166) * 10</f>
        <v>0</v>
      </c>
      <c r="I59" s="40" t="s">
        <v>613</v>
      </c>
    </row>
    <row r="60" spans="1:13" ht="28.8" x14ac:dyDescent="0.3">
      <c r="A60">
        <v>4</v>
      </c>
      <c r="B60">
        <v>6</v>
      </c>
      <c r="C60">
        <v>1</v>
      </c>
      <c r="D60" t="s">
        <v>419</v>
      </c>
      <c r="E60" t="s">
        <v>420</v>
      </c>
      <c r="G60" s="5">
        <v>42614</v>
      </c>
      <c r="H60" s="6">
        <f>SUM(Tasks!I167:I167) * 10</f>
        <v>0</v>
      </c>
      <c r="I60" s="40" t="s">
        <v>608</v>
      </c>
      <c r="M60" t="s">
        <v>609</v>
      </c>
    </row>
    <row r="61" spans="1:13" ht="28.8" x14ac:dyDescent="0.3">
      <c r="A61">
        <v>4</v>
      </c>
      <c r="B61">
        <v>6</v>
      </c>
      <c r="C61">
        <v>2</v>
      </c>
      <c r="D61" t="s">
        <v>421</v>
      </c>
      <c r="E61" t="s">
        <v>418</v>
      </c>
      <c r="F61" t="s">
        <v>566</v>
      </c>
      <c r="G61" s="5">
        <v>42614</v>
      </c>
      <c r="H61" s="6">
        <f>SUM(Tasks!I168:I168) * 10</f>
        <v>0</v>
      </c>
      <c r="I61" s="40" t="s">
        <v>608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
  <sheetViews>
    <sheetView zoomScale="120" zoomScaleNormal="120" workbookViewId="0"/>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11" x14ac:dyDescent="0.3">
      <c r="A1" t="s">
        <v>0</v>
      </c>
      <c r="B1" t="s">
        <v>7</v>
      </c>
      <c r="C1" t="s">
        <v>24</v>
      </c>
      <c r="D1" t="s">
        <v>129</v>
      </c>
      <c r="E1" t="s">
        <v>1</v>
      </c>
      <c r="F1" t="s">
        <v>65</v>
      </c>
      <c r="G1" t="s">
        <v>130</v>
      </c>
      <c r="H1" t="s">
        <v>134</v>
      </c>
      <c r="I1" t="s">
        <v>135</v>
      </c>
    </row>
    <row r="2" spans="1:11" x14ac:dyDescent="0.3">
      <c r="A2" s="1">
        <v>1</v>
      </c>
      <c r="B2" s="3">
        <v>1</v>
      </c>
      <c r="C2" s="3">
        <v>1</v>
      </c>
      <c r="D2">
        <v>1</v>
      </c>
      <c r="E2" t="s">
        <v>197</v>
      </c>
      <c r="F2" s="5">
        <v>42430</v>
      </c>
      <c r="G2">
        <v>5</v>
      </c>
      <c r="H2">
        <v>1</v>
      </c>
      <c r="I2">
        <f>IF(Table4[[#This Row],[Complete]]&gt;0,Table4[[#This Row],[Weight]],0)</f>
        <v>5</v>
      </c>
    </row>
    <row r="3" spans="1:11" s="22" customFormat="1" x14ac:dyDescent="0.3">
      <c r="A3" s="23">
        <v>1</v>
      </c>
      <c r="B3" s="24">
        <v>1</v>
      </c>
      <c r="C3" s="24">
        <v>1</v>
      </c>
      <c r="D3" s="22">
        <v>2</v>
      </c>
      <c r="E3" s="22" t="s">
        <v>509</v>
      </c>
      <c r="F3" s="16">
        <v>42430</v>
      </c>
      <c r="G3" s="22">
        <v>5</v>
      </c>
      <c r="H3" s="22">
        <v>1</v>
      </c>
      <c r="I3" s="25">
        <f>IF(Table4[[#This Row],[Complete]]&gt;0,Table4[[#This Row],[Weight]],0)</f>
        <v>5</v>
      </c>
    </row>
    <row r="4" spans="1:11" x14ac:dyDescent="0.3">
      <c r="A4" s="2">
        <v>1</v>
      </c>
      <c r="B4" s="4">
        <v>1</v>
      </c>
      <c r="C4" s="4">
        <v>2</v>
      </c>
      <c r="D4">
        <v>1</v>
      </c>
      <c r="E4" t="s">
        <v>627</v>
      </c>
      <c r="F4" s="5">
        <v>42552</v>
      </c>
      <c r="G4">
        <v>5</v>
      </c>
      <c r="H4">
        <v>1</v>
      </c>
      <c r="I4">
        <f>IF(Table4[[#This Row],[Complete]]&gt;0,Table4[[#This Row],[Weight]],0)</f>
        <v>5</v>
      </c>
    </row>
    <row r="5" spans="1:11" s="22" customFormat="1" x14ac:dyDescent="0.3">
      <c r="A5" s="23">
        <v>1</v>
      </c>
      <c r="B5" s="24">
        <v>1</v>
      </c>
      <c r="C5" s="24">
        <v>2</v>
      </c>
      <c r="D5" s="22">
        <v>2</v>
      </c>
      <c r="E5" s="22" t="s">
        <v>628</v>
      </c>
      <c r="F5" s="16">
        <v>42736</v>
      </c>
      <c r="G5" s="22">
        <v>5</v>
      </c>
      <c r="H5" s="22">
        <v>0</v>
      </c>
      <c r="I5" s="25">
        <f>IF(Table4[[#This Row],[Complete]]&gt;0,Table4[[#This Row],[Weight]],0)</f>
        <v>0</v>
      </c>
    </row>
    <row r="6" spans="1:11" x14ac:dyDescent="0.3">
      <c r="A6" s="1">
        <v>1</v>
      </c>
      <c r="B6" s="3">
        <v>1</v>
      </c>
      <c r="C6" s="3">
        <v>3</v>
      </c>
      <c r="D6">
        <v>1</v>
      </c>
      <c r="E6" t="s">
        <v>422</v>
      </c>
      <c r="F6" s="5">
        <v>42552</v>
      </c>
      <c r="G6">
        <v>5</v>
      </c>
      <c r="H6">
        <v>1</v>
      </c>
      <c r="I6">
        <f>IF(Table4[[#This Row],[Complete]]&gt;0,Table4[[#This Row],[Weight]],0)</f>
        <v>5</v>
      </c>
      <c r="K6" s="22"/>
    </row>
    <row r="7" spans="1:11" s="22" customFormat="1" x14ac:dyDescent="0.3">
      <c r="A7" s="23">
        <v>1</v>
      </c>
      <c r="B7" s="24">
        <v>1</v>
      </c>
      <c r="C7" s="24">
        <v>3</v>
      </c>
      <c r="D7" s="22">
        <v>2</v>
      </c>
      <c r="E7" s="22" t="s">
        <v>423</v>
      </c>
      <c r="F7" s="16">
        <v>42705</v>
      </c>
      <c r="G7" s="22">
        <v>5</v>
      </c>
      <c r="H7" s="22">
        <v>0</v>
      </c>
      <c r="I7" s="25">
        <f>IF(Table4[[#This Row],[Complete]]&gt;0,Table4[[#This Row],[Weight]],0)</f>
        <v>0</v>
      </c>
    </row>
    <row r="8" spans="1:11" x14ac:dyDescent="0.3">
      <c r="A8" s="1">
        <v>1</v>
      </c>
      <c r="B8" s="3">
        <v>2</v>
      </c>
      <c r="C8" s="3">
        <v>1</v>
      </c>
      <c r="D8">
        <v>1</v>
      </c>
      <c r="E8" t="s">
        <v>378</v>
      </c>
      <c r="F8" s="5">
        <v>42551</v>
      </c>
      <c r="G8">
        <v>3.5</v>
      </c>
      <c r="H8">
        <v>1</v>
      </c>
      <c r="I8">
        <f>IF(Table4[[#This Row],[Complete]]&gt;0,Table4[[#This Row],[Weight]],0)</f>
        <v>3.5</v>
      </c>
      <c r="K8" s="22"/>
    </row>
    <row r="9" spans="1:11" s="22" customFormat="1" x14ac:dyDescent="0.3">
      <c r="A9" s="23">
        <v>1</v>
      </c>
      <c r="B9" s="24">
        <v>2</v>
      </c>
      <c r="C9" s="24">
        <v>1</v>
      </c>
      <c r="D9" s="22">
        <v>2</v>
      </c>
      <c r="E9" s="22" t="s">
        <v>621</v>
      </c>
      <c r="F9" s="16">
        <v>42551</v>
      </c>
      <c r="G9" s="22">
        <v>3.5</v>
      </c>
      <c r="H9" s="22">
        <v>1</v>
      </c>
      <c r="I9" s="25">
        <f>IF(Table4[[#This Row],[Complete]]&gt;0,Table4[[#This Row],[Weight]],0)</f>
        <v>3.5</v>
      </c>
    </row>
    <row r="10" spans="1:11" x14ac:dyDescent="0.3">
      <c r="A10" s="7">
        <v>1</v>
      </c>
      <c r="B10" s="8">
        <v>2</v>
      </c>
      <c r="C10" s="8">
        <v>1</v>
      </c>
      <c r="D10">
        <v>3</v>
      </c>
      <c r="E10" t="s">
        <v>618</v>
      </c>
      <c r="F10" s="5">
        <v>42552</v>
      </c>
      <c r="G10">
        <v>3</v>
      </c>
      <c r="H10">
        <v>0</v>
      </c>
      <c r="I10" s="9">
        <f>IF(Table4[[#This Row],[Complete]]&gt;0,Table4[[#This Row],[Weight]],0)</f>
        <v>0</v>
      </c>
      <c r="K10" s="22"/>
    </row>
    <row r="11" spans="1:11" s="22" customFormat="1" x14ac:dyDescent="0.3">
      <c r="A11" s="23">
        <v>1</v>
      </c>
      <c r="B11" s="24">
        <v>2</v>
      </c>
      <c r="C11" s="24">
        <v>2</v>
      </c>
      <c r="D11" s="22">
        <v>1</v>
      </c>
      <c r="E11" s="22" t="s">
        <v>424</v>
      </c>
      <c r="F11" s="16">
        <v>42461</v>
      </c>
      <c r="G11" s="22">
        <v>2.5</v>
      </c>
      <c r="H11" s="22">
        <v>1</v>
      </c>
      <c r="I11" s="25">
        <f>IF(Table4[[#This Row],[Complete]]&gt;0,Table4[[#This Row],[Weight]],0)</f>
        <v>2.5</v>
      </c>
    </row>
    <row r="12" spans="1:11" x14ac:dyDescent="0.3">
      <c r="A12" s="2">
        <v>1</v>
      </c>
      <c r="B12" s="4">
        <v>2</v>
      </c>
      <c r="C12" s="4">
        <v>2</v>
      </c>
      <c r="D12">
        <v>2</v>
      </c>
      <c r="E12" t="s">
        <v>425</v>
      </c>
      <c r="F12" s="5">
        <v>42552</v>
      </c>
      <c r="G12">
        <v>2.5</v>
      </c>
      <c r="H12">
        <v>1</v>
      </c>
      <c r="I12">
        <f>IF(Table4[[#This Row],[Complete]]&gt;0,Table4[[#This Row],[Weight]],0)</f>
        <v>2.5</v>
      </c>
      <c r="K12" s="22"/>
    </row>
    <row r="13" spans="1:11" s="22" customFormat="1" x14ac:dyDescent="0.3">
      <c r="A13" s="23">
        <v>1</v>
      </c>
      <c r="B13" s="24">
        <v>2</v>
      </c>
      <c r="C13" s="24">
        <v>2</v>
      </c>
      <c r="D13" s="22">
        <v>3</v>
      </c>
      <c r="E13" s="22" t="s">
        <v>207</v>
      </c>
      <c r="F13" s="16">
        <v>42583</v>
      </c>
      <c r="G13" s="22">
        <v>2.5</v>
      </c>
      <c r="H13" s="22">
        <v>0</v>
      </c>
      <c r="I13" s="25">
        <f>IF(Table4[[#This Row],[Complete]]&gt;0,Table4[[#This Row],[Weight]],0)</f>
        <v>0</v>
      </c>
    </row>
    <row r="14" spans="1:11" x14ac:dyDescent="0.3">
      <c r="A14" s="7">
        <v>1</v>
      </c>
      <c r="B14" s="8">
        <v>2</v>
      </c>
      <c r="C14" s="8">
        <v>2</v>
      </c>
      <c r="D14">
        <v>4</v>
      </c>
      <c r="E14" t="s">
        <v>426</v>
      </c>
      <c r="F14" s="5">
        <v>42767</v>
      </c>
      <c r="G14">
        <v>2.5</v>
      </c>
      <c r="H14">
        <v>0</v>
      </c>
      <c r="I14" s="9">
        <f>IF(Table4[[#This Row],[Complete]]&gt;0,Table4[[#This Row],[Weight]],0)</f>
        <v>0</v>
      </c>
      <c r="K14" s="22"/>
    </row>
    <row r="15" spans="1:11" s="22" customFormat="1" x14ac:dyDescent="0.3">
      <c r="A15" s="26">
        <v>1</v>
      </c>
      <c r="B15" s="27">
        <v>2</v>
      </c>
      <c r="C15" s="27">
        <v>3</v>
      </c>
      <c r="D15" s="22">
        <v>1</v>
      </c>
      <c r="E15" s="22" t="s">
        <v>455</v>
      </c>
      <c r="F15" s="16">
        <v>42552</v>
      </c>
      <c r="G15" s="22">
        <v>5</v>
      </c>
      <c r="H15" s="22">
        <v>1</v>
      </c>
      <c r="I15" s="25">
        <f>IF(Table4[[#This Row],[Complete]]&gt;0,Table4[[#This Row],[Weight]],0)</f>
        <v>5</v>
      </c>
    </row>
    <row r="16" spans="1:11" x14ac:dyDescent="0.3">
      <c r="A16" s="1">
        <v>1</v>
      </c>
      <c r="B16" s="3">
        <v>2</v>
      </c>
      <c r="C16" s="3">
        <v>3</v>
      </c>
      <c r="D16">
        <v>2</v>
      </c>
      <c r="E16" t="s">
        <v>456</v>
      </c>
      <c r="F16" s="5">
        <v>42583</v>
      </c>
      <c r="G16">
        <v>5</v>
      </c>
      <c r="H16">
        <v>0</v>
      </c>
      <c r="I16" s="9">
        <f>IF(Table4[[#This Row],[Complete]]&gt;0,Table4[[#This Row],[Weight]],0)</f>
        <v>0</v>
      </c>
      <c r="K16" s="22"/>
    </row>
    <row r="17" spans="1:11" x14ac:dyDescent="0.3">
      <c r="A17" s="2">
        <v>2</v>
      </c>
      <c r="B17" s="4">
        <v>1</v>
      </c>
      <c r="C17" s="4">
        <v>1</v>
      </c>
      <c r="D17">
        <v>1</v>
      </c>
      <c r="E17" t="s">
        <v>143</v>
      </c>
      <c r="F17" s="5">
        <v>42401</v>
      </c>
      <c r="G17">
        <v>3</v>
      </c>
      <c r="H17">
        <v>1</v>
      </c>
      <c r="I17">
        <f>IF(Table4[[#This Row],[Complete]]&gt;0,Table4[[#This Row],[Weight]],0)</f>
        <v>3</v>
      </c>
      <c r="K17" s="22"/>
    </row>
    <row r="18" spans="1:11" s="22" customFormat="1" x14ac:dyDescent="0.3">
      <c r="A18" s="23">
        <v>2</v>
      </c>
      <c r="B18" s="24">
        <v>1</v>
      </c>
      <c r="C18" s="24">
        <v>1</v>
      </c>
      <c r="D18" s="22">
        <v>2</v>
      </c>
      <c r="E18" s="22" t="s">
        <v>144</v>
      </c>
      <c r="F18" s="16">
        <v>42522</v>
      </c>
      <c r="G18" s="22">
        <v>3.5</v>
      </c>
      <c r="H18" s="22">
        <v>1</v>
      </c>
      <c r="I18" s="25">
        <f>IF(Table4[[#This Row],[Complete]]&gt;0,Table4[[#This Row],[Weight]],0)</f>
        <v>3.5</v>
      </c>
    </row>
    <row r="19" spans="1:11" s="22" customFormat="1" x14ac:dyDescent="0.3">
      <c r="A19" s="23">
        <v>2</v>
      </c>
      <c r="B19" s="24">
        <v>1</v>
      </c>
      <c r="C19" s="24">
        <v>1</v>
      </c>
      <c r="D19" s="22">
        <v>3</v>
      </c>
      <c r="E19" s="22" t="s">
        <v>145</v>
      </c>
      <c r="F19" s="16">
        <v>42614</v>
      </c>
      <c r="G19" s="22">
        <v>3.5</v>
      </c>
      <c r="H19" s="22">
        <v>0</v>
      </c>
      <c r="I19" s="25">
        <f>IF(Table4[[#This Row],[Complete]]&gt;0,Table4[[#This Row],[Weight]],0)</f>
        <v>0</v>
      </c>
    </row>
    <row r="20" spans="1:11" s="22" customFormat="1" x14ac:dyDescent="0.3">
      <c r="A20" s="26">
        <v>2</v>
      </c>
      <c r="B20" s="27">
        <v>1</v>
      </c>
      <c r="C20" s="27">
        <v>2</v>
      </c>
      <c r="D20" s="22">
        <v>1</v>
      </c>
      <c r="E20" s="37" t="s">
        <v>510</v>
      </c>
      <c r="F20" s="34">
        <v>42583</v>
      </c>
      <c r="G20" s="22">
        <v>2.5</v>
      </c>
      <c r="H20" s="22">
        <v>1</v>
      </c>
      <c r="I20" s="22">
        <f>IF(Table4[[#This Row],[Complete]]&gt;0,Table4[[#This Row],[Weight]],0)</f>
        <v>2.5</v>
      </c>
    </row>
    <row r="21" spans="1:11" x14ac:dyDescent="0.3">
      <c r="A21" s="2">
        <v>2</v>
      </c>
      <c r="B21" s="4">
        <v>1</v>
      </c>
      <c r="C21" s="4">
        <v>2</v>
      </c>
      <c r="D21">
        <v>2</v>
      </c>
      <c r="E21" s="37" t="s">
        <v>511</v>
      </c>
      <c r="F21" s="21">
        <v>42583</v>
      </c>
      <c r="G21">
        <v>2.5</v>
      </c>
      <c r="H21">
        <v>0</v>
      </c>
      <c r="I21" s="9">
        <f>IF(Table4[[#This Row],[Complete]]&gt;0,Table4[[#This Row],[Weight]],0)</f>
        <v>0</v>
      </c>
    </row>
    <row r="22" spans="1:11" s="22" customFormat="1" x14ac:dyDescent="0.3">
      <c r="A22" s="23">
        <v>2</v>
      </c>
      <c r="B22" s="24">
        <v>1</v>
      </c>
      <c r="C22" s="24">
        <v>2</v>
      </c>
      <c r="D22" s="22">
        <v>3</v>
      </c>
      <c r="E22" s="37" t="s">
        <v>512</v>
      </c>
      <c r="F22" s="34">
        <v>42583</v>
      </c>
      <c r="G22" s="22">
        <v>2.5</v>
      </c>
      <c r="H22" s="22">
        <v>0</v>
      </c>
      <c r="I22" s="25">
        <f>IF(Table4[[#This Row],[Complete]]&gt;0,Table4[[#This Row],[Weight]],0)</f>
        <v>0</v>
      </c>
    </row>
    <row r="23" spans="1:11" s="22" customFormat="1" x14ac:dyDescent="0.3">
      <c r="A23" s="23">
        <v>2</v>
      </c>
      <c r="B23" s="24">
        <v>1</v>
      </c>
      <c r="C23" s="24">
        <v>2</v>
      </c>
      <c r="D23" s="22">
        <v>4</v>
      </c>
      <c r="E23" s="37" t="s">
        <v>149</v>
      </c>
      <c r="F23" s="34">
        <v>42765</v>
      </c>
      <c r="G23" s="22">
        <v>2.5</v>
      </c>
      <c r="H23" s="22">
        <v>0</v>
      </c>
      <c r="I23" s="25">
        <f>IF(Table4[[#This Row],[Complete]]&gt;0,Table4[[#This Row],[Weight]],0)</f>
        <v>0</v>
      </c>
    </row>
    <row r="24" spans="1:11" s="22" customFormat="1" x14ac:dyDescent="0.3">
      <c r="A24" s="26">
        <v>2</v>
      </c>
      <c r="B24" s="27">
        <v>1</v>
      </c>
      <c r="C24" s="27">
        <v>3</v>
      </c>
      <c r="D24" s="22">
        <v>1</v>
      </c>
      <c r="E24" s="22" t="s">
        <v>150</v>
      </c>
      <c r="F24" s="34">
        <v>42309</v>
      </c>
      <c r="G24" s="22">
        <v>2.5</v>
      </c>
      <c r="H24" s="22">
        <v>1</v>
      </c>
      <c r="I24" s="22">
        <f>IF(Table4[[#This Row],[Complete]]&gt;0,Table4[[#This Row],[Weight]],0)</f>
        <v>2.5</v>
      </c>
    </row>
    <row r="25" spans="1:11" s="22" customFormat="1" x14ac:dyDescent="0.3">
      <c r="A25" s="23">
        <v>2</v>
      </c>
      <c r="B25" s="24">
        <v>1</v>
      </c>
      <c r="C25" s="24">
        <v>3</v>
      </c>
      <c r="D25" s="22">
        <v>2</v>
      </c>
      <c r="E25" s="22" t="s">
        <v>151</v>
      </c>
      <c r="F25" s="34">
        <v>42323</v>
      </c>
      <c r="G25" s="22">
        <v>2.5</v>
      </c>
      <c r="H25" s="22">
        <v>1</v>
      </c>
      <c r="I25" s="25">
        <f>IF(Table4[[#This Row],[Complete]]&gt;0,Table4[[#This Row],[Weight]],0)</f>
        <v>2.5</v>
      </c>
    </row>
    <row r="26" spans="1:11" s="22" customFormat="1" x14ac:dyDescent="0.3">
      <c r="A26" s="23">
        <v>2</v>
      </c>
      <c r="B26" s="24">
        <v>1</v>
      </c>
      <c r="C26" s="24">
        <v>3</v>
      </c>
      <c r="D26" s="22">
        <v>3</v>
      </c>
      <c r="E26" s="22" t="s">
        <v>459</v>
      </c>
      <c r="F26" s="34">
        <v>42430</v>
      </c>
      <c r="G26" s="22">
        <v>2.5</v>
      </c>
      <c r="H26" s="22">
        <v>1</v>
      </c>
      <c r="I26" s="25">
        <f>IF(Table4[[#This Row],[Complete]]&gt;0,Table4[[#This Row],[Weight]],0)</f>
        <v>2.5</v>
      </c>
    </row>
    <row r="27" spans="1:11" s="22" customFormat="1" x14ac:dyDescent="0.3">
      <c r="A27" s="23">
        <v>2</v>
      </c>
      <c r="B27" s="24">
        <v>1</v>
      </c>
      <c r="C27" s="24">
        <v>3</v>
      </c>
      <c r="D27" s="22">
        <v>4</v>
      </c>
      <c r="E27" s="22" t="s">
        <v>460</v>
      </c>
      <c r="F27" s="34">
        <v>42461</v>
      </c>
      <c r="G27" s="22">
        <v>2.5</v>
      </c>
      <c r="H27" s="22">
        <v>1</v>
      </c>
      <c r="I27" s="25">
        <f>IF(Table4[[#This Row],[Complete]]&gt;0,Table4[[#This Row],[Weight]],0)</f>
        <v>2.5</v>
      </c>
    </row>
    <row r="28" spans="1:11" s="22" customFormat="1" x14ac:dyDescent="0.3">
      <c r="A28" s="26">
        <v>2</v>
      </c>
      <c r="B28" s="27">
        <v>1</v>
      </c>
      <c r="C28" s="27">
        <v>4</v>
      </c>
      <c r="D28" s="22">
        <v>1</v>
      </c>
      <c r="E28" s="22" t="s">
        <v>131</v>
      </c>
      <c r="F28" s="16">
        <v>42339</v>
      </c>
      <c r="G28" s="22">
        <v>3.5</v>
      </c>
      <c r="H28" s="22">
        <v>1</v>
      </c>
      <c r="I28" s="22">
        <f>IF(Table4[[#This Row],[Complete]]&gt;0,Table4[[#This Row],[Weight]],0)</f>
        <v>3.5</v>
      </c>
    </row>
    <row r="29" spans="1:11" s="22" customFormat="1" x14ac:dyDescent="0.3">
      <c r="A29" s="26">
        <v>2</v>
      </c>
      <c r="B29" s="27">
        <v>1</v>
      </c>
      <c r="C29" s="27">
        <v>4</v>
      </c>
      <c r="D29" s="22">
        <v>2</v>
      </c>
      <c r="E29" s="22" t="s">
        <v>132</v>
      </c>
      <c r="F29" s="16">
        <v>42490</v>
      </c>
      <c r="G29" s="22">
        <v>3</v>
      </c>
      <c r="H29" s="22">
        <v>1</v>
      </c>
      <c r="I29" s="22">
        <f>IF(Table4[[#This Row],[Complete]]&gt;0,Table4[[#This Row],[Weight]],0)</f>
        <v>3</v>
      </c>
    </row>
    <row r="30" spans="1:11" s="22" customFormat="1" x14ac:dyDescent="0.3">
      <c r="A30" s="22">
        <v>2</v>
      </c>
      <c r="B30" s="22">
        <v>1</v>
      </c>
      <c r="C30" s="22">
        <v>4</v>
      </c>
      <c r="D30" s="22">
        <v>3</v>
      </c>
      <c r="E30" s="22" t="s">
        <v>133</v>
      </c>
      <c r="F30" s="16">
        <v>42613</v>
      </c>
      <c r="G30" s="22">
        <v>3.5</v>
      </c>
      <c r="H30" s="22">
        <v>0</v>
      </c>
      <c r="I30" s="22">
        <f>IF(Table4[[#This Row],[Complete]]&gt;0,Table4[[#This Row],[Weight]],0)</f>
        <v>0</v>
      </c>
    </row>
    <row r="31" spans="1:11" s="22" customFormat="1" x14ac:dyDescent="0.3">
      <c r="A31" s="26">
        <v>2</v>
      </c>
      <c r="B31" s="27">
        <v>2</v>
      </c>
      <c r="C31" s="27">
        <v>1</v>
      </c>
      <c r="D31" s="22">
        <v>1</v>
      </c>
      <c r="E31" s="37" t="s">
        <v>526</v>
      </c>
      <c r="F31" s="16">
        <v>42522</v>
      </c>
      <c r="G31" s="22">
        <v>5</v>
      </c>
      <c r="H31" s="22">
        <v>0</v>
      </c>
      <c r="I31" s="22">
        <f>IF(Table4[[#This Row],[Complete]]&gt;0,Table4[[#This Row],[Weight]],0)</f>
        <v>0</v>
      </c>
    </row>
    <row r="32" spans="1:11" s="22" customFormat="1" x14ac:dyDescent="0.3">
      <c r="A32" s="23">
        <v>2</v>
      </c>
      <c r="B32" s="24">
        <v>2</v>
      </c>
      <c r="C32" s="24">
        <v>1</v>
      </c>
      <c r="D32" s="22">
        <v>2</v>
      </c>
      <c r="E32" s="22" t="s">
        <v>527</v>
      </c>
      <c r="F32" s="16">
        <v>42628</v>
      </c>
      <c r="G32" s="22">
        <v>5</v>
      </c>
      <c r="H32" s="22">
        <v>0</v>
      </c>
      <c r="I32" s="25">
        <f>IF(Table4[[#This Row],[Complete]]&gt;0,Table4[[#This Row],[Weight]],0)</f>
        <v>0</v>
      </c>
    </row>
    <row r="33" spans="1:9" x14ac:dyDescent="0.3">
      <c r="A33" s="2">
        <v>2</v>
      </c>
      <c r="B33" s="4">
        <v>2</v>
      </c>
      <c r="C33" s="4">
        <v>2</v>
      </c>
      <c r="D33">
        <v>1</v>
      </c>
      <c r="E33" t="s">
        <v>221</v>
      </c>
      <c r="F33" s="16">
        <v>42262</v>
      </c>
      <c r="G33">
        <v>2</v>
      </c>
      <c r="H33">
        <v>1</v>
      </c>
      <c r="I33">
        <f>IF(Table4[[#This Row],[Complete]]&gt;0,Table4[[#This Row],[Weight]],0)</f>
        <v>2</v>
      </c>
    </row>
    <row r="34" spans="1:9" s="22" customFormat="1" x14ac:dyDescent="0.3">
      <c r="A34" s="23">
        <v>2</v>
      </c>
      <c r="B34" s="24">
        <v>2</v>
      </c>
      <c r="C34" s="24">
        <v>2</v>
      </c>
      <c r="D34" s="22">
        <v>2</v>
      </c>
      <c r="E34" s="22" t="s">
        <v>156</v>
      </c>
      <c r="F34" s="16">
        <v>42309</v>
      </c>
      <c r="G34" s="22">
        <v>2</v>
      </c>
      <c r="H34" s="22">
        <v>1</v>
      </c>
      <c r="I34" s="22">
        <f>IF(Table4[[#This Row],[Complete]]&gt;0,Table4[[#This Row],[Weight]],0)</f>
        <v>2</v>
      </c>
    </row>
    <row r="35" spans="1:9" s="22" customFormat="1" x14ac:dyDescent="0.3">
      <c r="A35" s="23">
        <v>2</v>
      </c>
      <c r="B35" s="24">
        <v>2</v>
      </c>
      <c r="C35" s="24">
        <v>2</v>
      </c>
      <c r="D35" s="22">
        <v>3</v>
      </c>
      <c r="E35" s="22" t="s">
        <v>157</v>
      </c>
      <c r="F35" s="16">
        <v>42353</v>
      </c>
      <c r="G35" s="22">
        <v>2</v>
      </c>
      <c r="H35" s="22">
        <v>1</v>
      </c>
      <c r="I35" s="22">
        <f>IF(Table4[[#This Row],[Complete]]&gt;0,Table4[[#This Row],[Weight]],0)</f>
        <v>2</v>
      </c>
    </row>
    <row r="36" spans="1:9" s="22" customFormat="1" x14ac:dyDescent="0.3">
      <c r="A36" s="26">
        <v>2</v>
      </c>
      <c r="B36" s="27">
        <v>2</v>
      </c>
      <c r="C36" s="27">
        <v>2</v>
      </c>
      <c r="D36" s="22">
        <v>4</v>
      </c>
      <c r="E36" s="22" t="s">
        <v>158</v>
      </c>
      <c r="F36" s="16">
        <v>42399</v>
      </c>
      <c r="G36" s="22">
        <v>2</v>
      </c>
      <c r="H36" s="22">
        <v>0</v>
      </c>
      <c r="I36" s="22">
        <f>IF(Table4[[#This Row],[Complete]]&gt;0,Table4[[#This Row],[Weight]],0)</f>
        <v>0</v>
      </c>
    </row>
    <row r="37" spans="1:9" x14ac:dyDescent="0.3">
      <c r="A37" s="2">
        <v>2</v>
      </c>
      <c r="B37" s="4">
        <v>2</v>
      </c>
      <c r="C37" s="4">
        <v>2</v>
      </c>
      <c r="D37">
        <v>5</v>
      </c>
      <c r="E37" t="s">
        <v>159</v>
      </c>
      <c r="F37" s="5">
        <v>42459</v>
      </c>
      <c r="G37">
        <v>2</v>
      </c>
      <c r="H37">
        <v>0</v>
      </c>
      <c r="I37">
        <f>IF(Table4[[#This Row],[Complete]]&gt;0,Table4[[#This Row],[Weight]],0)</f>
        <v>0</v>
      </c>
    </row>
    <row r="38" spans="1:9" s="22" customFormat="1" x14ac:dyDescent="0.3">
      <c r="A38" s="23">
        <v>2</v>
      </c>
      <c r="B38" s="24">
        <v>2</v>
      </c>
      <c r="C38" s="24">
        <v>3</v>
      </c>
      <c r="D38" s="22">
        <v>1</v>
      </c>
      <c r="E38" s="22" t="s">
        <v>458</v>
      </c>
      <c r="F38" s="16">
        <v>42461</v>
      </c>
      <c r="G38" s="22">
        <v>2.5</v>
      </c>
      <c r="H38" s="22">
        <v>1</v>
      </c>
      <c r="I38" s="25">
        <f>IF(Table4[[#This Row],[Complete]]&gt;0,Table4[[#This Row],[Weight]],0)</f>
        <v>2.5</v>
      </c>
    </row>
    <row r="39" spans="1:9" s="22" customFormat="1" x14ac:dyDescent="0.3">
      <c r="A39" s="23">
        <v>2</v>
      </c>
      <c r="B39" s="24">
        <v>2</v>
      </c>
      <c r="C39" s="24">
        <v>3</v>
      </c>
      <c r="D39" s="22">
        <v>2</v>
      </c>
      <c r="E39" s="22" t="s">
        <v>538</v>
      </c>
      <c r="F39" s="16">
        <v>42491</v>
      </c>
      <c r="G39" s="22">
        <v>2.5</v>
      </c>
      <c r="H39" s="22">
        <v>1</v>
      </c>
      <c r="I39" s="25">
        <f>IF(Table4[[#This Row],[Complete]]&gt;0,Table4[[#This Row],[Weight]],0)</f>
        <v>2.5</v>
      </c>
    </row>
    <row r="40" spans="1:9" s="22" customFormat="1" x14ac:dyDescent="0.3">
      <c r="A40" s="38">
        <v>2</v>
      </c>
      <c r="B40" s="39">
        <v>2</v>
      </c>
      <c r="C40" s="39">
        <v>3</v>
      </c>
      <c r="D40" s="22">
        <v>3</v>
      </c>
      <c r="E40" s="22" t="s">
        <v>537</v>
      </c>
      <c r="F40" s="16">
        <v>42551</v>
      </c>
      <c r="G40" s="22">
        <v>2.5</v>
      </c>
      <c r="H40" s="22">
        <v>0</v>
      </c>
      <c r="I40" s="25">
        <f>IF(Table4[[#This Row],[Complete]]&gt;0,Table4[[#This Row],[Weight]],0)</f>
        <v>0</v>
      </c>
    </row>
    <row r="41" spans="1:9" s="22" customFormat="1" x14ac:dyDescent="0.3">
      <c r="A41" s="23">
        <v>2</v>
      </c>
      <c r="B41" s="24">
        <v>2</v>
      </c>
      <c r="C41" s="24">
        <v>3</v>
      </c>
      <c r="D41" s="22">
        <v>4</v>
      </c>
      <c r="E41" s="22" t="s">
        <v>457</v>
      </c>
      <c r="F41" s="16">
        <v>42767</v>
      </c>
      <c r="G41" s="22">
        <v>2.5</v>
      </c>
      <c r="H41" s="22">
        <v>0</v>
      </c>
      <c r="I41" s="25">
        <f>IF(Table4[[#This Row],[Complete]]&gt;0,Table4[[#This Row],[Weight]],0)</f>
        <v>0</v>
      </c>
    </row>
    <row r="42" spans="1:9" s="22" customFormat="1" x14ac:dyDescent="0.3">
      <c r="A42" s="26">
        <v>2</v>
      </c>
      <c r="B42" s="27">
        <v>2</v>
      </c>
      <c r="C42" s="27">
        <v>4</v>
      </c>
      <c r="D42" s="22">
        <v>1</v>
      </c>
      <c r="E42" s="22" t="s">
        <v>163</v>
      </c>
      <c r="F42" s="34">
        <v>42287</v>
      </c>
      <c r="G42" s="22">
        <v>2.5</v>
      </c>
      <c r="H42" s="22">
        <v>1</v>
      </c>
      <c r="I42" s="22">
        <f>IF(Table4[[#This Row],[Complete]]&gt;0,Table4[[#This Row],[Weight]],0)</f>
        <v>2.5</v>
      </c>
    </row>
    <row r="43" spans="1:9" s="22" customFormat="1" x14ac:dyDescent="0.3">
      <c r="A43" s="23">
        <v>2</v>
      </c>
      <c r="B43" s="24">
        <v>2</v>
      </c>
      <c r="C43" s="24">
        <v>4</v>
      </c>
      <c r="D43" s="22">
        <v>2</v>
      </c>
      <c r="E43" s="22" t="s">
        <v>164</v>
      </c>
      <c r="F43" s="34">
        <v>42307</v>
      </c>
      <c r="G43" s="22">
        <v>2.5</v>
      </c>
      <c r="H43" s="22">
        <v>1</v>
      </c>
      <c r="I43" s="25">
        <f>IF(Table4[[#This Row],[Complete]]&gt;0,Table4[[#This Row],[Weight]],0)</f>
        <v>2.5</v>
      </c>
    </row>
    <row r="44" spans="1:9" s="22" customFormat="1" x14ac:dyDescent="0.3">
      <c r="A44" s="23">
        <v>2</v>
      </c>
      <c r="B44" s="24">
        <v>2</v>
      </c>
      <c r="C44" s="24">
        <v>4</v>
      </c>
      <c r="D44" s="22">
        <v>3</v>
      </c>
      <c r="E44" s="22" t="s">
        <v>165</v>
      </c>
      <c r="F44" s="34">
        <v>42444</v>
      </c>
      <c r="G44" s="22">
        <v>2.5</v>
      </c>
      <c r="H44" s="22">
        <v>1</v>
      </c>
      <c r="I44" s="25">
        <f>IF(Table4[[#This Row],[Complete]]&gt;0,Table4[[#This Row],[Weight]],0)</f>
        <v>2.5</v>
      </c>
    </row>
    <row r="45" spans="1:9" s="22" customFormat="1" x14ac:dyDescent="0.3">
      <c r="A45" s="26">
        <v>2</v>
      </c>
      <c r="B45" s="27">
        <v>2</v>
      </c>
      <c r="C45" s="27">
        <v>4</v>
      </c>
      <c r="D45" s="22">
        <v>4</v>
      </c>
      <c r="E45" s="22" t="s">
        <v>166</v>
      </c>
      <c r="F45" s="34">
        <v>42491</v>
      </c>
      <c r="G45" s="22">
        <v>2.5</v>
      </c>
      <c r="H45" s="22">
        <v>0</v>
      </c>
      <c r="I45" s="22">
        <f>IF(Table4[[#This Row],[Complete]]&gt;0,Table4[[#This Row],[Weight]],0)</f>
        <v>0</v>
      </c>
    </row>
    <row r="46" spans="1:9" s="22" customFormat="1" x14ac:dyDescent="0.3">
      <c r="A46" s="23">
        <v>2</v>
      </c>
      <c r="B46" s="24">
        <v>2</v>
      </c>
      <c r="C46" s="24">
        <v>5</v>
      </c>
      <c r="D46" s="22">
        <v>1</v>
      </c>
      <c r="E46" s="22" t="s">
        <v>427</v>
      </c>
      <c r="F46" s="34">
        <v>42522</v>
      </c>
      <c r="G46" s="22">
        <v>3.5</v>
      </c>
      <c r="H46" s="22">
        <v>1</v>
      </c>
      <c r="I46" s="25">
        <f>IF(Table4[[#This Row],[Complete]]&gt;0,Table4[[#This Row],[Weight]],0)</f>
        <v>3.5</v>
      </c>
    </row>
    <row r="47" spans="1:9" s="22" customFormat="1" x14ac:dyDescent="0.3">
      <c r="A47" s="23">
        <v>2</v>
      </c>
      <c r="B47" s="24">
        <v>2</v>
      </c>
      <c r="C47" s="24">
        <v>5</v>
      </c>
      <c r="D47" s="22">
        <v>2</v>
      </c>
      <c r="E47" s="22" t="s">
        <v>593</v>
      </c>
      <c r="F47" s="34">
        <v>42613</v>
      </c>
      <c r="G47" s="22">
        <v>3.5</v>
      </c>
      <c r="H47" s="22">
        <v>0</v>
      </c>
      <c r="I47" s="25">
        <f>IF(Table4[[#This Row],[Complete]]&gt;0,Table4[[#This Row],[Weight]],0)</f>
        <v>0</v>
      </c>
    </row>
    <row r="48" spans="1:9" s="22" customFormat="1" x14ac:dyDescent="0.3">
      <c r="A48" s="23">
        <v>2</v>
      </c>
      <c r="B48" s="24">
        <v>2</v>
      </c>
      <c r="C48" s="24">
        <v>5</v>
      </c>
      <c r="D48" s="22">
        <v>3</v>
      </c>
      <c r="E48" s="22" t="s">
        <v>428</v>
      </c>
      <c r="F48" s="34">
        <v>42643</v>
      </c>
      <c r="G48" s="22">
        <v>3</v>
      </c>
      <c r="H48" s="22">
        <v>0</v>
      </c>
      <c r="I48" s="25">
        <f>IF(Table4[[#This Row],[Complete]]&gt;0,Table4[[#This Row],[Weight]],0)</f>
        <v>0</v>
      </c>
    </row>
    <row r="49" spans="1:9" s="22" customFormat="1" x14ac:dyDescent="0.3">
      <c r="A49" s="26">
        <v>2</v>
      </c>
      <c r="B49" s="27">
        <v>2</v>
      </c>
      <c r="C49" s="27">
        <v>6</v>
      </c>
      <c r="D49" s="22">
        <v>1</v>
      </c>
      <c r="E49" s="22" t="s">
        <v>548</v>
      </c>
      <c r="F49" s="16">
        <v>42444</v>
      </c>
      <c r="G49" s="22">
        <v>2</v>
      </c>
      <c r="H49" s="22">
        <v>1</v>
      </c>
      <c r="I49" s="22">
        <f>IF(Table4[[#This Row],[Complete]]&gt;0,Table4[[#This Row],[Weight]],0)</f>
        <v>2</v>
      </c>
    </row>
    <row r="50" spans="1:9" s="22" customFormat="1" x14ac:dyDescent="0.3">
      <c r="A50" s="23">
        <v>2</v>
      </c>
      <c r="B50" s="24">
        <v>2</v>
      </c>
      <c r="C50" s="24">
        <v>6</v>
      </c>
      <c r="D50" s="22">
        <v>2</v>
      </c>
      <c r="E50" s="22" t="s">
        <v>549</v>
      </c>
      <c r="F50" s="16">
        <v>42583</v>
      </c>
      <c r="G50" s="22">
        <v>2</v>
      </c>
      <c r="H50" s="22">
        <v>0</v>
      </c>
      <c r="I50" s="25">
        <f>IF(Table4[[#This Row],[Complete]]&gt;0,Table4[[#This Row],[Weight]],0)</f>
        <v>0</v>
      </c>
    </row>
    <row r="51" spans="1:9" s="22" customFormat="1" x14ac:dyDescent="0.3">
      <c r="A51" s="23">
        <v>2</v>
      </c>
      <c r="B51" s="24">
        <v>2</v>
      </c>
      <c r="C51" s="24">
        <v>6</v>
      </c>
      <c r="D51" s="22">
        <v>3</v>
      </c>
      <c r="E51" s="22" t="s">
        <v>603</v>
      </c>
      <c r="F51" s="16">
        <v>42590</v>
      </c>
      <c r="G51" s="22">
        <v>2</v>
      </c>
      <c r="H51" s="22">
        <v>0</v>
      </c>
      <c r="I51" s="25">
        <f>IF(Table4[[#This Row],[Complete]]&gt;0,Table4[[#This Row],[Weight]],0)</f>
        <v>0</v>
      </c>
    </row>
    <row r="52" spans="1:9" s="22" customFormat="1" x14ac:dyDescent="0.3">
      <c r="A52" s="26">
        <v>2</v>
      </c>
      <c r="B52" s="27">
        <v>2</v>
      </c>
      <c r="C52" s="27">
        <v>6</v>
      </c>
      <c r="D52" s="22">
        <v>4</v>
      </c>
      <c r="E52" s="22" t="s">
        <v>429</v>
      </c>
      <c r="F52" s="16">
        <v>42705</v>
      </c>
      <c r="G52" s="22">
        <v>2</v>
      </c>
      <c r="H52" s="22">
        <v>0</v>
      </c>
      <c r="I52" s="22">
        <f>IF(Table4[[#This Row],[Complete]]&gt;0,Table4[[#This Row],[Weight]],0)</f>
        <v>0</v>
      </c>
    </row>
    <row r="53" spans="1:9" s="22" customFormat="1" x14ac:dyDescent="0.3">
      <c r="A53" s="23">
        <v>2</v>
      </c>
      <c r="B53" s="24">
        <v>2</v>
      </c>
      <c r="C53" s="24">
        <v>6</v>
      </c>
      <c r="D53" s="22">
        <v>5</v>
      </c>
      <c r="E53" s="22" t="s">
        <v>430</v>
      </c>
      <c r="F53" s="16">
        <v>42765</v>
      </c>
      <c r="G53" s="22">
        <v>2</v>
      </c>
      <c r="H53" s="22">
        <v>0</v>
      </c>
      <c r="I53" s="25">
        <f>IF(Table4[[#This Row],[Complete]]&gt;0,Table4[[#This Row],[Weight]],0)</f>
        <v>0</v>
      </c>
    </row>
    <row r="54" spans="1:9" s="22" customFormat="1" x14ac:dyDescent="0.3">
      <c r="A54" s="23">
        <v>2</v>
      </c>
      <c r="B54" s="24">
        <v>2</v>
      </c>
      <c r="C54" s="24">
        <v>7</v>
      </c>
      <c r="D54" s="22">
        <v>1</v>
      </c>
      <c r="E54" s="37" t="s">
        <v>528</v>
      </c>
      <c r="F54" s="16">
        <v>42491</v>
      </c>
      <c r="G54" s="22">
        <v>2.5</v>
      </c>
      <c r="H54" s="22">
        <v>1</v>
      </c>
      <c r="I54" s="25">
        <f>IF(Table4[[#This Row],[Complete]]&gt;0,Table4[[#This Row],[Weight]],0)</f>
        <v>2.5</v>
      </c>
    </row>
    <row r="55" spans="1:9" s="22" customFormat="1" x14ac:dyDescent="0.3">
      <c r="A55" s="23">
        <v>2</v>
      </c>
      <c r="B55" s="24">
        <v>2</v>
      </c>
      <c r="C55" s="24">
        <v>7</v>
      </c>
      <c r="D55" s="22">
        <v>2</v>
      </c>
      <c r="E55" s="22" t="s">
        <v>529</v>
      </c>
      <c r="F55" s="16">
        <v>42522</v>
      </c>
      <c r="G55" s="22">
        <v>2.5</v>
      </c>
      <c r="H55" s="22">
        <v>1</v>
      </c>
      <c r="I55" s="25">
        <f>IF(Table4[[#This Row],[Complete]]&gt;0,Table4[[#This Row],[Weight]],0)</f>
        <v>2.5</v>
      </c>
    </row>
    <row r="56" spans="1:9" s="22" customFormat="1" x14ac:dyDescent="0.3">
      <c r="A56" s="23">
        <v>2</v>
      </c>
      <c r="B56" s="24">
        <v>2</v>
      </c>
      <c r="C56" s="24">
        <v>7</v>
      </c>
      <c r="D56" s="22">
        <v>3</v>
      </c>
      <c r="E56" s="22" t="s">
        <v>530</v>
      </c>
      <c r="F56" s="16">
        <v>42552</v>
      </c>
      <c r="G56" s="22">
        <v>2.5</v>
      </c>
      <c r="H56" s="22">
        <v>0</v>
      </c>
      <c r="I56" s="25">
        <f>IF(Table4[[#This Row],[Complete]]&gt;0,Table4[[#This Row],[Weight]],0)</f>
        <v>0</v>
      </c>
    </row>
    <row r="57" spans="1:9" s="22" customFormat="1" x14ac:dyDescent="0.3">
      <c r="A57" s="23">
        <v>2</v>
      </c>
      <c r="B57" s="24">
        <v>2</v>
      </c>
      <c r="C57" s="24">
        <v>7</v>
      </c>
      <c r="D57" s="22">
        <v>4</v>
      </c>
      <c r="E57" s="22" t="s">
        <v>531</v>
      </c>
      <c r="F57" s="16">
        <v>42583</v>
      </c>
      <c r="G57" s="22">
        <v>2.5</v>
      </c>
      <c r="H57" s="22">
        <v>0</v>
      </c>
      <c r="I57" s="25">
        <f>IF(Table4[[#This Row],[Complete]]&gt;0,Table4[[#This Row],[Weight]],0)</f>
        <v>0</v>
      </c>
    </row>
    <row r="58" spans="1:9" s="22" customFormat="1" x14ac:dyDescent="0.3">
      <c r="A58" s="26">
        <v>2</v>
      </c>
      <c r="B58" s="27">
        <v>3</v>
      </c>
      <c r="C58" s="27">
        <v>1</v>
      </c>
      <c r="D58" s="22">
        <v>1</v>
      </c>
      <c r="E58" s="22" t="s">
        <v>466</v>
      </c>
      <c r="F58" s="16">
        <v>42522</v>
      </c>
      <c r="G58" s="22">
        <v>2.5</v>
      </c>
      <c r="H58" s="22">
        <v>1</v>
      </c>
      <c r="I58" s="25">
        <f>IF(Table4[[#This Row],[Complete]]&gt;0,Table4[[#This Row],[Weight]],0)</f>
        <v>2.5</v>
      </c>
    </row>
    <row r="59" spans="1:9" s="22" customFormat="1" x14ac:dyDescent="0.3">
      <c r="A59" s="26">
        <v>2</v>
      </c>
      <c r="B59" s="27">
        <v>3</v>
      </c>
      <c r="C59" s="27">
        <v>1</v>
      </c>
      <c r="D59" s="22">
        <v>2</v>
      </c>
      <c r="E59" s="22" t="s">
        <v>595</v>
      </c>
      <c r="F59" s="16">
        <v>42552</v>
      </c>
      <c r="G59" s="22">
        <v>2.5</v>
      </c>
      <c r="H59" s="22">
        <v>0</v>
      </c>
      <c r="I59" s="22">
        <f>IF(Table4[[#This Row],[Complete]]&gt;0,Table4[[#This Row],[Weight]],0)</f>
        <v>0</v>
      </c>
    </row>
    <row r="60" spans="1:9" s="22" customFormat="1" x14ac:dyDescent="0.3">
      <c r="A60" s="23">
        <v>2</v>
      </c>
      <c r="B60" s="24">
        <v>3</v>
      </c>
      <c r="C60" s="24">
        <v>1</v>
      </c>
      <c r="D60" s="22">
        <v>3</v>
      </c>
      <c r="E60" s="22" t="s">
        <v>594</v>
      </c>
      <c r="F60" s="16">
        <v>42583</v>
      </c>
      <c r="G60" s="22">
        <v>2.5</v>
      </c>
      <c r="H60" s="22">
        <v>0</v>
      </c>
      <c r="I60" s="25">
        <f>IF(Table4[[#This Row],[Complete]]&gt;0,Table4[[#This Row],[Weight]],0)</f>
        <v>0</v>
      </c>
    </row>
    <row r="61" spans="1:9" s="22" customFormat="1" x14ac:dyDescent="0.3">
      <c r="A61" s="23">
        <v>2</v>
      </c>
      <c r="B61" s="24">
        <v>3</v>
      </c>
      <c r="C61" s="24">
        <v>1</v>
      </c>
      <c r="D61" s="22">
        <v>4</v>
      </c>
      <c r="E61" s="22" t="s">
        <v>596</v>
      </c>
      <c r="F61" s="34">
        <v>42583</v>
      </c>
      <c r="G61" s="22">
        <v>2.5</v>
      </c>
      <c r="H61" s="22">
        <v>0</v>
      </c>
      <c r="I61" s="25">
        <f>IF(Table4[[#This Row],[Complete]]&gt;0,Table4[[#This Row],[Weight]],0)</f>
        <v>0</v>
      </c>
    </row>
    <row r="62" spans="1:9" s="22" customFormat="1" x14ac:dyDescent="0.3">
      <c r="A62" s="26">
        <v>2</v>
      </c>
      <c r="B62" s="27">
        <v>3</v>
      </c>
      <c r="C62" s="27">
        <v>2</v>
      </c>
      <c r="D62" s="22">
        <v>1</v>
      </c>
      <c r="E62" s="37" t="s">
        <v>467</v>
      </c>
      <c r="F62" s="34">
        <v>42491</v>
      </c>
      <c r="G62" s="22">
        <v>3</v>
      </c>
      <c r="H62" s="22">
        <v>1</v>
      </c>
      <c r="I62" s="22">
        <f>IF(Table4[[#This Row],[Complete]]&gt;0,Table4[[#This Row],[Weight]],0)</f>
        <v>3</v>
      </c>
    </row>
    <row r="63" spans="1:9" s="22" customFormat="1" x14ac:dyDescent="0.3">
      <c r="A63" s="23">
        <v>2</v>
      </c>
      <c r="B63" s="24">
        <v>3</v>
      </c>
      <c r="C63" s="24">
        <v>2</v>
      </c>
      <c r="D63" s="22">
        <v>2</v>
      </c>
      <c r="E63" s="37" t="s">
        <v>469</v>
      </c>
      <c r="F63" s="34">
        <v>42491</v>
      </c>
      <c r="G63" s="22">
        <v>3.5</v>
      </c>
      <c r="H63" s="22">
        <v>1</v>
      </c>
      <c r="I63" s="25">
        <f>IF(Table4[[#This Row],[Complete]]&gt;0,Table4[[#This Row],[Weight]],0)</f>
        <v>3.5</v>
      </c>
    </row>
    <row r="64" spans="1:9" s="22" customFormat="1" x14ac:dyDescent="0.3">
      <c r="A64" s="23">
        <v>2</v>
      </c>
      <c r="B64" s="24">
        <v>3</v>
      </c>
      <c r="C64" s="24">
        <v>2</v>
      </c>
      <c r="D64" s="22">
        <v>3</v>
      </c>
      <c r="E64" s="37" t="s">
        <v>468</v>
      </c>
      <c r="F64" s="34">
        <v>42583</v>
      </c>
      <c r="G64" s="22">
        <v>3.5</v>
      </c>
      <c r="H64" s="22">
        <v>0</v>
      </c>
      <c r="I64" s="25">
        <f>IF(Table4[[#This Row],[Complete]]&gt;0,Table4[[#This Row],[Weight]],0)</f>
        <v>0</v>
      </c>
    </row>
    <row r="65" spans="1:9" s="22" customFormat="1" x14ac:dyDescent="0.3">
      <c r="A65" s="26">
        <v>2</v>
      </c>
      <c r="B65" s="27">
        <v>3</v>
      </c>
      <c r="C65" s="27">
        <v>3</v>
      </c>
      <c r="D65" s="22">
        <v>1</v>
      </c>
      <c r="E65" s="22" t="s">
        <v>185</v>
      </c>
      <c r="F65" s="16">
        <v>42379</v>
      </c>
      <c r="G65" s="22">
        <v>2</v>
      </c>
      <c r="H65" s="22">
        <v>1</v>
      </c>
      <c r="I65" s="22">
        <f>IF(Table4[[#This Row],[Complete]]&gt;0,Table4[[#This Row],[Weight]],0)</f>
        <v>2</v>
      </c>
    </row>
    <row r="66" spans="1:9" s="22" customFormat="1" x14ac:dyDescent="0.3">
      <c r="A66" s="23">
        <v>2</v>
      </c>
      <c r="B66" s="24">
        <v>3</v>
      </c>
      <c r="C66" s="24">
        <v>3</v>
      </c>
      <c r="D66">
        <v>2</v>
      </c>
      <c r="E66" t="s">
        <v>186</v>
      </c>
      <c r="F66" s="5">
        <v>42391</v>
      </c>
      <c r="G66">
        <v>2</v>
      </c>
      <c r="H66" s="22">
        <v>1</v>
      </c>
      <c r="I66" s="25">
        <f>IF(Table4[[#This Row],[Complete]]&gt;0,Table4[[#This Row],[Weight]],0)</f>
        <v>2</v>
      </c>
    </row>
    <row r="67" spans="1:9" s="22" customFormat="1" x14ac:dyDescent="0.3">
      <c r="A67" s="23">
        <v>2</v>
      </c>
      <c r="B67" s="24">
        <v>3</v>
      </c>
      <c r="C67" s="24">
        <v>3</v>
      </c>
      <c r="D67" s="22">
        <v>3</v>
      </c>
      <c r="E67" s="22" t="s">
        <v>187</v>
      </c>
      <c r="F67" s="16">
        <v>42430</v>
      </c>
      <c r="G67" s="22">
        <v>2</v>
      </c>
      <c r="H67" s="22">
        <v>1</v>
      </c>
      <c r="I67" s="25">
        <f>IF(Table4[[#This Row],[Complete]]&gt;0,Table4[[#This Row],[Weight]],0)</f>
        <v>2</v>
      </c>
    </row>
    <row r="68" spans="1:9" s="22" customFormat="1" x14ac:dyDescent="0.3">
      <c r="A68" s="26">
        <v>2</v>
      </c>
      <c r="B68" s="27">
        <v>3</v>
      </c>
      <c r="C68" s="27">
        <v>3</v>
      </c>
      <c r="D68">
        <v>4</v>
      </c>
      <c r="E68" t="s">
        <v>589</v>
      </c>
      <c r="F68" s="5">
        <v>42583</v>
      </c>
      <c r="G68">
        <v>2</v>
      </c>
      <c r="H68" s="22">
        <v>0</v>
      </c>
      <c r="I68" s="22">
        <f>IF(Table4[[#This Row],[Complete]]&gt;0,Table4[[#This Row],[Weight]],0)</f>
        <v>0</v>
      </c>
    </row>
    <row r="69" spans="1:9" s="22" customFormat="1" x14ac:dyDescent="0.3">
      <c r="A69" s="26">
        <v>2</v>
      </c>
      <c r="B69" s="27">
        <v>3</v>
      </c>
      <c r="C69" s="27">
        <v>3</v>
      </c>
      <c r="D69" s="22">
        <v>5</v>
      </c>
      <c r="E69" s="22" t="s">
        <v>550</v>
      </c>
      <c r="F69" s="16">
        <v>42583</v>
      </c>
      <c r="G69" s="22">
        <v>2</v>
      </c>
      <c r="H69" s="22">
        <v>0</v>
      </c>
      <c r="I69" s="25">
        <f>IF(Table4[[#This Row],[Complete]]&gt;0,Table4[[#This Row],[Weight]],0)</f>
        <v>0</v>
      </c>
    </row>
    <row r="70" spans="1:9" s="22" customFormat="1" x14ac:dyDescent="0.3">
      <c r="A70" s="26">
        <v>2</v>
      </c>
      <c r="B70" s="27">
        <v>4</v>
      </c>
      <c r="C70" s="27">
        <v>1</v>
      </c>
      <c r="D70" s="22">
        <v>1</v>
      </c>
      <c r="E70" s="22" t="s">
        <v>295</v>
      </c>
      <c r="F70" s="34">
        <v>42277</v>
      </c>
      <c r="G70" s="22">
        <v>3.5</v>
      </c>
      <c r="H70" s="22">
        <v>1</v>
      </c>
      <c r="I70" s="22">
        <f>IF(Table4[[#This Row],[Complete]]&gt;0,Table4[[#This Row],[Weight]],0)</f>
        <v>3.5</v>
      </c>
    </row>
    <row r="71" spans="1:9" s="22" customFormat="1" x14ac:dyDescent="0.3">
      <c r="A71" s="23">
        <v>2</v>
      </c>
      <c r="B71" s="24">
        <v>4</v>
      </c>
      <c r="C71" s="24">
        <v>1</v>
      </c>
      <c r="D71" s="22">
        <v>2</v>
      </c>
      <c r="E71" s="22" t="s">
        <v>189</v>
      </c>
      <c r="F71" s="34">
        <v>42415</v>
      </c>
      <c r="G71" s="22">
        <v>3.5</v>
      </c>
      <c r="H71" s="22">
        <v>1</v>
      </c>
      <c r="I71" s="25">
        <f>IF(Table4[[#This Row],[Complete]]&gt;0,Table4[[#This Row],[Weight]],0)</f>
        <v>3.5</v>
      </c>
    </row>
    <row r="72" spans="1:9" s="22" customFormat="1" x14ac:dyDescent="0.3">
      <c r="A72" s="23">
        <v>2</v>
      </c>
      <c r="B72" s="24">
        <v>4</v>
      </c>
      <c r="C72" s="24">
        <v>1</v>
      </c>
      <c r="D72" s="22">
        <v>3</v>
      </c>
      <c r="E72" s="22" t="s">
        <v>190</v>
      </c>
      <c r="F72" s="16">
        <v>42459</v>
      </c>
      <c r="G72" s="22">
        <v>3</v>
      </c>
      <c r="H72" s="22">
        <v>1</v>
      </c>
      <c r="I72" s="25">
        <f>IF(Table4[[#This Row],[Complete]]&gt;0,Table4[[#This Row],[Weight]],0)</f>
        <v>3</v>
      </c>
    </row>
    <row r="73" spans="1:9" x14ac:dyDescent="0.3">
      <c r="A73" s="2">
        <v>2</v>
      </c>
      <c r="B73" s="4">
        <v>4</v>
      </c>
      <c r="C73" s="4">
        <v>2</v>
      </c>
      <c r="D73">
        <v>1</v>
      </c>
      <c r="E73" t="s">
        <v>383</v>
      </c>
      <c r="F73" s="5">
        <v>42399</v>
      </c>
      <c r="G73">
        <v>3</v>
      </c>
      <c r="H73">
        <v>1</v>
      </c>
      <c r="I73">
        <f>IF(Table4[[#This Row],[Complete]]&gt;0,Table4[[#This Row],[Weight]],0)</f>
        <v>3</v>
      </c>
    </row>
    <row r="74" spans="1:9" s="22" customFormat="1" x14ac:dyDescent="0.3">
      <c r="A74" s="23">
        <v>2</v>
      </c>
      <c r="B74" s="24">
        <v>4</v>
      </c>
      <c r="C74" s="24">
        <v>2</v>
      </c>
      <c r="D74" s="22">
        <v>2</v>
      </c>
      <c r="E74" s="22" t="s">
        <v>191</v>
      </c>
      <c r="F74" s="16">
        <v>42428</v>
      </c>
      <c r="G74" s="22">
        <v>3.5</v>
      </c>
      <c r="H74" s="22">
        <v>1</v>
      </c>
      <c r="I74" s="25">
        <f>IF(Table4[[#This Row],[Complete]]&gt;0,Table4[[#This Row],[Weight]],0)</f>
        <v>3.5</v>
      </c>
    </row>
    <row r="75" spans="1:9" s="22" customFormat="1" x14ac:dyDescent="0.3">
      <c r="A75" s="23">
        <v>2</v>
      </c>
      <c r="B75" s="24">
        <v>4</v>
      </c>
      <c r="C75" s="24">
        <v>2</v>
      </c>
      <c r="D75" s="22">
        <v>3</v>
      </c>
      <c r="E75" s="22" t="s">
        <v>192</v>
      </c>
      <c r="F75" s="16">
        <v>42583</v>
      </c>
      <c r="G75" s="22">
        <v>3.5</v>
      </c>
      <c r="H75" s="22">
        <v>0</v>
      </c>
      <c r="I75" s="25">
        <f>IF(Table4[[#This Row],[Complete]]&gt;0,Table4[[#This Row],[Weight]],0)</f>
        <v>0</v>
      </c>
    </row>
    <row r="76" spans="1:9" s="22" customFormat="1" x14ac:dyDescent="0.3">
      <c r="A76" s="26">
        <v>2</v>
      </c>
      <c r="B76" s="27">
        <v>4</v>
      </c>
      <c r="C76" s="27">
        <v>3</v>
      </c>
      <c r="D76" s="22">
        <v>1</v>
      </c>
      <c r="E76" s="22" t="s">
        <v>193</v>
      </c>
      <c r="F76" s="34">
        <v>42343</v>
      </c>
      <c r="G76" s="22">
        <v>3</v>
      </c>
      <c r="H76" s="22">
        <v>1</v>
      </c>
      <c r="I76" s="22">
        <f>IF(Table4[[#This Row],[Complete]]&gt;0,Table4[[#This Row],[Weight]],0)</f>
        <v>3</v>
      </c>
    </row>
    <row r="77" spans="1:9" s="22" customFormat="1" x14ac:dyDescent="0.3">
      <c r="A77" s="23">
        <v>2</v>
      </c>
      <c r="B77" s="24">
        <v>4</v>
      </c>
      <c r="C77" s="24">
        <v>3</v>
      </c>
      <c r="D77" s="22">
        <v>2</v>
      </c>
      <c r="E77" s="22" t="s">
        <v>194</v>
      </c>
      <c r="F77" s="34">
        <v>42368</v>
      </c>
      <c r="G77" s="22">
        <v>3.5</v>
      </c>
      <c r="H77" s="22">
        <v>1</v>
      </c>
      <c r="I77" s="25">
        <f>IF(Table4[[#This Row],[Complete]]&gt;0,Table4[[#This Row],[Weight]],0)</f>
        <v>3.5</v>
      </c>
    </row>
    <row r="78" spans="1:9" s="22" customFormat="1" x14ac:dyDescent="0.3">
      <c r="A78" s="23">
        <v>2</v>
      </c>
      <c r="B78" s="24">
        <v>4</v>
      </c>
      <c r="C78" s="24">
        <v>3</v>
      </c>
      <c r="D78" s="22">
        <v>3</v>
      </c>
      <c r="E78" s="22" t="s">
        <v>195</v>
      </c>
      <c r="F78" s="16">
        <v>42459</v>
      </c>
      <c r="G78" s="22">
        <v>3.5</v>
      </c>
      <c r="H78" s="22">
        <v>1</v>
      </c>
      <c r="I78" s="25">
        <f>IF(Table4[[#This Row],[Complete]]&gt;0,Table4[[#This Row],[Weight]],0)</f>
        <v>3.5</v>
      </c>
    </row>
    <row r="79" spans="1:9" s="22" customFormat="1" x14ac:dyDescent="0.3">
      <c r="A79" s="26">
        <v>2</v>
      </c>
      <c r="B79" s="27">
        <v>4</v>
      </c>
      <c r="C79" s="27">
        <v>4</v>
      </c>
      <c r="D79" s="22">
        <v>1</v>
      </c>
      <c r="E79" s="29" t="s">
        <v>431</v>
      </c>
      <c r="F79" s="16">
        <v>42444</v>
      </c>
      <c r="G79" s="22">
        <v>2</v>
      </c>
      <c r="H79" s="22">
        <v>1</v>
      </c>
      <c r="I79" s="22">
        <f>IF(Table4[[#This Row],[Complete]]&gt;0,Table4[[#This Row],[Weight]],0)</f>
        <v>2</v>
      </c>
    </row>
    <row r="80" spans="1:9" s="22" customFormat="1" x14ac:dyDescent="0.3">
      <c r="A80" s="23">
        <v>2</v>
      </c>
      <c r="B80" s="24">
        <v>4</v>
      </c>
      <c r="C80" s="24">
        <v>4</v>
      </c>
      <c r="D80" s="22">
        <v>2</v>
      </c>
      <c r="E80" s="28" t="s">
        <v>432</v>
      </c>
      <c r="F80" s="16">
        <v>42460</v>
      </c>
      <c r="G80" s="22">
        <v>2</v>
      </c>
      <c r="H80" s="22">
        <v>1</v>
      </c>
      <c r="I80" s="25">
        <f>IF(Table4[[#This Row],[Complete]]&gt;0,Table4[[#This Row],[Weight]],0)</f>
        <v>2</v>
      </c>
    </row>
    <row r="81" spans="1:9" s="22" customFormat="1" x14ac:dyDescent="0.3">
      <c r="A81" s="23">
        <v>2</v>
      </c>
      <c r="B81" s="24">
        <v>4</v>
      </c>
      <c r="C81" s="24">
        <v>4</v>
      </c>
      <c r="D81" s="22">
        <v>3</v>
      </c>
      <c r="E81" s="29" t="s">
        <v>433</v>
      </c>
      <c r="F81" s="16">
        <v>42465</v>
      </c>
      <c r="G81" s="22">
        <v>2</v>
      </c>
      <c r="H81" s="22">
        <v>1</v>
      </c>
      <c r="I81" s="25">
        <f>IF(Table4[[#This Row],[Complete]]&gt;0,Table4[[#This Row],[Weight]],0)</f>
        <v>2</v>
      </c>
    </row>
    <row r="82" spans="1:9" s="22" customFormat="1" x14ac:dyDescent="0.3">
      <c r="A82" s="26">
        <v>2</v>
      </c>
      <c r="B82" s="27">
        <v>4</v>
      </c>
      <c r="C82" s="27">
        <v>4</v>
      </c>
      <c r="D82" s="22">
        <v>4</v>
      </c>
      <c r="E82" s="28" t="s">
        <v>434</v>
      </c>
      <c r="F82" s="16">
        <v>42491</v>
      </c>
      <c r="G82" s="22">
        <v>2</v>
      </c>
      <c r="H82" s="22">
        <v>1</v>
      </c>
      <c r="I82" s="25">
        <f>IF(Table4[[#This Row],[Complete]]&gt;0,Table4[[#This Row],[Weight]],0)</f>
        <v>2</v>
      </c>
    </row>
    <row r="83" spans="1:9" x14ac:dyDescent="0.3">
      <c r="A83" s="2">
        <v>2</v>
      </c>
      <c r="B83" s="4">
        <v>4</v>
      </c>
      <c r="C83" s="4">
        <v>4</v>
      </c>
      <c r="D83">
        <v>5</v>
      </c>
      <c r="E83" s="28" t="s">
        <v>435</v>
      </c>
      <c r="F83" s="5">
        <v>42521</v>
      </c>
      <c r="G83">
        <v>2</v>
      </c>
      <c r="H83">
        <v>1</v>
      </c>
      <c r="I83">
        <f>IF(Table4[[#This Row],[Complete]]&gt;0,Table4[[#This Row],[Weight]],0)</f>
        <v>2</v>
      </c>
    </row>
    <row r="84" spans="1:9" s="22" customFormat="1" x14ac:dyDescent="0.3">
      <c r="A84" s="23">
        <v>3</v>
      </c>
      <c r="B84" s="24">
        <v>1</v>
      </c>
      <c r="C84" s="24">
        <v>1</v>
      </c>
      <c r="D84" s="22">
        <v>1</v>
      </c>
      <c r="E84" s="22" t="s">
        <v>620</v>
      </c>
      <c r="F84" s="16">
        <v>42552</v>
      </c>
      <c r="G84" s="22">
        <v>3.5</v>
      </c>
      <c r="H84" s="22">
        <v>1</v>
      </c>
      <c r="I84" s="25">
        <f>IF(Table4[[#This Row],[Complete]]&gt;0,Table4[[#This Row],[Weight]],0)</f>
        <v>3.5</v>
      </c>
    </row>
    <row r="85" spans="1:9" s="22" customFormat="1" x14ac:dyDescent="0.3">
      <c r="A85" s="23">
        <v>3</v>
      </c>
      <c r="B85" s="24">
        <v>1</v>
      </c>
      <c r="C85" s="24">
        <v>1</v>
      </c>
      <c r="D85" s="22">
        <v>2</v>
      </c>
      <c r="E85" s="22" t="s">
        <v>470</v>
      </c>
      <c r="F85" s="16">
        <v>42552</v>
      </c>
      <c r="G85" s="22">
        <v>3.5</v>
      </c>
      <c r="H85" s="22">
        <v>0</v>
      </c>
      <c r="I85" s="25">
        <f>IF(Table4[[#This Row],[Complete]]&gt;0,Table4[[#This Row],[Weight]],0)</f>
        <v>0</v>
      </c>
    </row>
    <row r="86" spans="1:9" s="22" customFormat="1" x14ac:dyDescent="0.3">
      <c r="A86" s="23">
        <v>3</v>
      </c>
      <c r="B86" s="24">
        <v>1</v>
      </c>
      <c r="C86" s="24">
        <v>1</v>
      </c>
      <c r="D86" s="22">
        <v>3</v>
      </c>
      <c r="E86" s="22" t="s">
        <v>471</v>
      </c>
      <c r="F86" s="16">
        <v>42705</v>
      </c>
      <c r="G86" s="22">
        <v>3</v>
      </c>
      <c r="H86" s="22">
        <v>0</v>
      </c>
      <c r="I86" s="25">
        <f>IF(Table4[[#This Row],[Complete]]&gt;0,Table4[[#This Row],[Weight]],0)</f>
        <v>0</v>
      </c>
    </row>
    <row r="87" spans="1:9" s="22" customFormat="1" x14ac:dyDescent="0.3">
      <c r="A87" s="23">
        <v>3</v>
      </c>
      <c r="B87" s="24">
        <v>1</v>
      </c>
      <c r="C87" s="24">
        <v>2</v>
      </c>
      <c r="D87" s="22">
        <v>1</v>
      </c>
      <c r="E87" s="22" t="s">
        <v>436</v>
      </c>
      <c r="F87" s="16">
        <v>42583</v>
      </c>
      <c r="G87" s="22">
        <v>5</v>
      </c>
      <c r="H87" s="22">
        <v>1</v>
      </c>
      <c r="I87" s="25">
        <f>IF(Table4[[#This Row],[Complete]]&gt;0,Table4[[#This Row],[Weight]],0)</f>
        <v>5</v>
      </c>
    </row>
    <row r="88" spans="1:9" s="22" customFormat="1" x14ac:dyDescent="0.3">
      <c r="A88" s="23">
        <v>3</v>
      </c>
      <c r="B88" s="24">
        <v>1</v>
      </c>
      <c r="C88" s="24">
        <v>2</v>
      </c>
      <c r="D88" s="22">
        <v>2</v>
      </c>
      <c r="E88" s="22" t="s">
        <v>437</v>
      </c>
      <c r="F88" s="16">
        <v>42583</v>
      </c>
      <c r="G88" s="22">
        <v>5</v>
      </c>
      <c r="H88" s="22">
        <v>1</v>
      </c>
      <c r="I88" s="25">
        <f>IF(Table4[[#This Row],[Complete]]&gt;0,Table4[[#This Row],[Weight]],0)</f>
        <v>5</v>
      </c>
    </row>
    <row r="89" spans="1:9" s="22" customFormat="1" x14ac:dyDescent="0.3">
      <c r="A89" s="23">
        <v>3</v>
      </c>
      <c r="B89" s="24">
        <v>1</v>
      </c>
      <c r="C89" s="24">
        <v>2</v>
      </c>
      <c r="D89" s="22">
        <v>3</v>
      </c>
      <c r="E89" s="22" t="s">
        <v>472</v>
      </c>
      <c r="F89" s="16">
        <v>42767</v>
      </c>
      <c r="G89" s="22">
        <v>2.5</v>
      </c>
      <c r="H89" s="22">
        <v>0</v>
      </c>
      <c r="I89" s="25">
        <f>IF(Table4[[#This Row],[Complete]]&gt;0,Table4[[#This Row],[Weight]],0)</f>
        <v>0</v>
      </c>
    </row>
    <row r="90" spans="1:9" s="22" customFormat="1" x14ac:dyDescent="0.3">
      <c r="A90" s="26">
        <v>3</v>
      </c>
      <c r="B90" s="27">
        <v>2</v>
      </c>
      <c r="C90" s="27">
        <v>1</v>
      </c>
      <c r="D90" s="22">
        <v>1</v>
      </c>
      <c r="E90" s="35" t="s">
        <v>605</v>
      </c>
      <c r="F90" s="16">
        <v>42612</v>
      </c>
      <c r="G90" s="22">
        <v>10</v>
      </c>
      <c r="H90" s="22">
        <v>0</v>
      </c>
      <c r="I90" s="22">
        <f>IF(Table4[[#This Row],[Complete]]&gt;0,Table4[[#This Row],[Weight]],0)</f>
        <v>0</v>
      </c>
    </row>
    <row r="91" spans="1:9" s="22" customFormat="1" x14ac:dyDescent="0.3">
      <c r="A91" s="23">
        <v>3</v>
      </c>
      <c r="B91" s="24">
        <v>2</v>
      </c>
      <c r="C91" s="24">
        <v>2</v>
      </c>
      <c r="D91" s="22">
        <v>1</v>
      </c>
      <c r="E91" s="22" t="s">
        <v>438</v>
      </c>
      <c r="F91" s="16">
        <v>42583</v>
      </c>
      <c r="G91" s="22">
        <v>10</v>
      </c>
      <c r="H91" s="22">
        <v>0</v>
      </c>
      <c r="I91" s="25">
        <f>IF(Table4[[#This Row],[Complete]]&gt;0,Table4[[#This Row],[Weight]],0)</f>
        <v>0</v>
      </c>
    </row>
    <row r="92" spans="1:9" s="22" customFormat="1" x14ac:dyDescent="0.3">
      <c r="A92" s="23">
        <v>3</v>
      </c>
      <c r="B92" s="24">
        <v>2</v>
      </c>
      <c r="C92" s="24">
        <v>3</v>
      </c>
      <c r="D92" s="22">
        <v>1</v>
      </c>
      <c r="E92" s="35" t="s">
        <v>605</v>
      </c>
      <c r="F92" s="16">
        <v>42612</v>
      </c>
      <c r="G92" s="22">
        <v>10</v>
      </c>
      <c r="H92" s="22">
        <v>0</v>
      </c>
      <c r="I92" s="25">
        <f>IF(Table4[[#This Row],[Complete]]&gt;0,Table4[[#This Row],[Weight]],0)</f>
        <v>0</v>
      </c>
    </row>
    <row r="93" spans="1:9" s="22" customFormat="1" x14ac:dyDescent="0.3">
      <c r="A93" s="23">
        <v>3</v>
      </c>
      <c r="B93" s="24">
        <v>2</v>
      </c>
      <c r="C93" s="24">
        <v>4</v>
      </c>
      <c r="D93" s="22">
        <v>1</v>
      </c>
      <c r="E93" s="22" t="s">
        <v>532</v>
      </c>
      <c r="F93" s="16">
        <v>42583</v>
      </c>
      <c r="G93" s="22">
        <v>10</v>
      </c>
      <c r="H93" s="22">
        <v>0</v>
      </c>
      <c r="I93" s="25">
        <f>IF(Table4[[#This Row],[Complete]]&gt;0,Table4[[#This Row],[Weight]],0)</f>
        <v>0</v>
      </c>
    </row>
    <row r="94" spans="1:9" s="22" customFormat="1" x14ac:dyDescent="0.3">
      <c r="A94" s="23">
        <v>3</v>
      </c>
      <c r="B94" s="24">
        <v>3</v>
      </c>
      <c r="C94" s="24">
        <v>1</v>
      </c>
      <c r="D94" s="22">
        <v>1</v>
      </c>
      <c r="E94" s="22" t="s">
        <v>539</v>
      </c>
      <c r="F94" s="34">
        <v>42384</v>
      </c>
      <c r="G94" s="22">
        <v>2.5</v>
      </c>
      <c r="H94" s="22">
        <v>1</v>
      </c>
      <c r="I94" s="25">
        <f>IF(Table4[[#This Row],[Complete]]&gt;0,Table4[[#This Row],[Weight]],0)</f>
        <v>2.5</v>
      </c>
    </row>
    <row r="95" spans="1:9" s="22" customFormat="1" x14ac:dyDescent="0.3">
      <c r="A95" s="23">
        <v>3</v>
      </c>
      <c r="B95" s="24">
        <v>3</v>
      </c>
      <c r="C95" s="24">
        <v>1</v>
      </c>
      <c r="D95" s="22">
        <v>2</v>
      </c>
      <c r="E95" s="22" t="s">
        <v>246</v>
      </c>
      <c r="F95" s="34">
        <v>42430</v>
      </c>
      <c r="G95" s="22">
        <v>2.5</v>
      </c>
      <c r="H95" s="22">
        <v>1</v>
      </c>
      <c r="I95" s="25">
        <f>IF(Table4[[#This Row],[Complete]]&gt;0,Table4[[#This Row],[Weight]],0)</f>
        <v>2.5</v>
      </c>
    </row>
    <row r="96" spans="1:9" s="22" customFormat="1" x14ac:dyDescent="0.3">
      <c r="A96" s="23">
        <v>3</v>
      </c>
      <c r="B96" s="24">
        <v>3</v>
      </c>
      <c r="C96" s="24">
        <v>1</v>
      </c>
      <c r="D96" s="22">
        <v>3</v>
      </c>
      <c r="E96" s="22" t="s">
        <v>540</v>
      </c>
      <c r="F96" s="34">
        <v>42522</v>
      </c>
      <c r="G96" s="22">
        <v>2.5</v>
      </c>
      <c r="H96" s="22">
        <v>0</v>
      </c>
      <c r="I96" s="25">
        <f>IF(Table4[[#This Row],[Complete]]&gt;0,Table4[[#This Row],[Weight]],0)</f>
        <v>0</v>
      </c>
    </row>
    <row r="97" spans="1:9" s="22" customFormat="1" x14ac:dyDescent="0.3">
      <c r="A97" s="23">
        <v>3</v>
      </c>
      <c r="B97" s="24">
        <v>3</v>
      </c>
      <c r="C97" s="24">
        <v>1</v>
      </c>
      <c r="D97" s="22">
        <v>4</v>
      </c>
      <c r="E97" s="22" t="s">
        <v>248</v>
      </c>
      <c r="F97" s="34">
        <v>42522</v>
      </c>
      <c r="G97" s="22">
        <v>2.5</v>
      </c>
      <c r="H97" s="22">
        <v>0</v>
      </c>
      <c r="I97" s="25">
        <f>IF(Table4[[#This Row],[Complete]]&gt;0,Table4[[#This Row],[Weight]],0)</f>
        <v>0</v>
      </c>
    </row>
    <row r="98" spans="1:9" s="22" customFormat="1" x14ac:dyDescent="0.3">
      <c r="A98" s="23">
        <v>3</v>
      </c>
      <c r="B98" s="24">
        <v>3</v>
      </c>
      <c r="C98" s="24">
        <v>2</v>
      </c>
      <c r="D98" s="22">
        <v>1</v>
      </c>
      <c r="E98" s="22" t="s">
        <v>249</v>
      </c>
      <c r="F98" s="34">
        <v>42309</v>
      </c>
      <c r="G98" s="22">
        <v>2.5</v>
      </c>
      <c r="H98" s="22">
        <v>1</v>
      </c>
      <c r="I98" s="25">
        <f>IF(Table4[[#This Row],[Complete]]&gt;0,Table4[[#This Row],[Weight]],0)</f>
        <v>2.5</v>
      </c>
    </row>
    <row r="99" spans="1:9" s="22" customFormat="1" x14ac:dyDescent="0.3">
      <c r="A99" s="23">
        <v>3</v>
      </c>
      <c r="B99" s="24">
        <v>3</v>
      </c>
      <c r="C99" s="24">
        <v>2</v>
      </c>
      <c r="D99" s="22">
        <v>2</v>
      </c>
      <c r="E99" s="22" t="s">
        <v>250</v>
      </c>
      <c r="F99" s="34">
        <v>42368</v>
      </c>
      <c r="G99" s="22">
        <v>2.5</v>
      </c>
      <c r="H99" s="22">
        <v>1</v>
      </c>
      <c r="I99" s="25">
        <f>IF(Table4[[#This Row],[Complete]]&gt;0,Table4[[#This Row],[Weight]],0)</f>
        <v>2.5</v>
      </c>
    </row>
    <row r="100" spans="1:9" s="22" customFormat="1" x14ac:dyDescent="0.3">
      <c r="A100" s="23">
        <v>3</v>
      </c>
      <c r="B100" s="24">
        <v>3</v>
      </c>
      <c r="C100" s="24">
        <v>2</v>
      </c>
      <c r="D100" s="22">
        <v>3</v>
      </c>
      <c r="E100" s="22" t="s">
        <v>251</v>
      </c>
      <c r="F100" s="34">
        <v>42583</v>
      </c>
      <c r="G100" s="22">
        <v>2.5</v>
      </c>
      <c r="H100" s="22">
        <v>0</v>
      </c>
      <c r="I100" s="25">
        <f>IF(Table4[[#This Row],[Complete]]&gt;0,Table4[[#This Row],[Weight]],0)</f>
        <v>0</v>
      </c>
    </row>
    <row r="101" spans="1:9" s="22" customFormat="1" x14ac:dyDescent="0.3">
      <c r="A101" s="23">
        <v>3</v>
      </c>
      <c r="B101" s="24">
        <v>3</v>
      </c>
      <c r="C101" s="24">
        <v>2</v>
      </c>
      <c r="D101" s="22">
        <v>4</v>
      </c>
      <c r="E101" s="22" t="s">
        <v>252</v>
      </c>
      <c r="F101" s="34">
        <v>42597</v>
      </c>
      <c r="G101" s="22">
        <v>2.5</v>
      </c>
      <c r="H101" s="22">
        <v>0</v>
      </c>
      <c r="I101" s="25">
        <f>IF(Table4[[#This Row],[Complete]]&gt;0,Table4[[#This Row],[Weight]],0)</f>
        <v>0</v>
      </c>
    </row>
    <row r="102" spans="1:9" s="22" customFormat="1" x14ac:dyDescent="0.3">
      <c r="A102" s="23">
        <v>3</v>
      </c>
      <c r="B102" s="24">
        <v>3</v>
      </c>
      <c r="C102" s="24">
        <v>3</v>
      </c>
      <c r="D102" s="22">
        <v>1</v>
      </c>
      <c r="E102" s="22" t="s">
        <v>253</v>
      </c>
      <c r="F102" s="34">
        <v>42292</v>
      </c>
      <c r="G102" s="22">
        <v>3.5</v>
      </c>
      <c r="H102" s="22">
        <v>1</v>
      </c>
      <c r="I102" s="25">
        <f>IF(Table4[[#This Row],[Complete]]&gt;0,Table4[[#This Row],[Weight]],0)</f>
        <v>3.5</v>
      </c>
    </row>
    <row r="103" spans="1:9" s="22" customFormat="1" x14ac:dyDescent="0.3">
      <c r="A103" s="23">
        <v>3</v>
      </c>
      <c r="B103" s="24">
        <v>3</v>
      </c>
      <c r="C103" s="24">
        <v>3</v>
      </c>
      <c r="D103" s="22">
        <v>2</v>
      </c>
      <c r="E103" s="22" t="s">
        <v>267</v>
      </c>
      <c r="F103" s="34">
        <v>42491</v>
      </c>
      <c r="G103" s="22">
        <v>3.5</v>
      </c>
      <c r="H103" s="22">
        <v>1</v>
      </c>
      <c r="I103" s="25">
        <f>IF(Table4[[#This Row],[Complete]]&gt;0,Table4[[#This Row],[Weight]],0)</f>
        <v>3.5</v>
      </c>
    </row>
    <row r="104" spans="1:9" s="22" customFormat="1" x14ac:dyDescent="0.3">
      <c r="A104" s="23">
        <v>3</v>
      </c>
      <c r="B104" s="24">
        <v>3</v>
      </c>
      <c r="C104" s="24">
        <v>3</v>
      </c>
      <c r="D104" s="22">
        <v>3</v>
      </c>
      <c r="E104" s="22" t="s">
        <v>268</v>
      </c>
      <c r="F104" s="34">
        <v>42401</v>
      </c>
      <c r="G104" s="22">
        <v>3</v>
      </c>
      <c r="H104" s="22">
        <v>1</v>
      </c>
      <c r="I104" s="25">
        <f>IF(Table4[[#This Row],[Complete]]&gt;0,Table4[[#This Row],[Weight]],0)</f>
        <v>3</v>
      </c>
    </row>
    <row r="105" spans="1:9" s="22" customFormat="1" x14ac:dyDescent="0.3">
      <c r="A105" s="23">
        <v>3</v>
      </c>
      <c r="B105" s="24">
        <v>3</v>
      </c>
      <c r="C105" s="24">
        <v>4</v>
      </c>
      <c r="D105" s="22">
        <v>1</v>
      </c>
      <c r="E105" s="22" t="s">
        <v>473</v>
      </c>
      <c r="F105" s="34">
        <v>42368</v>
      </c>
      <c r="G105" s="22">
        <v>3.5</v>
      </c>
      <c r="H105" s="22">
        <v>1</v>
      </c>
      <c r="I105" s="25">
        <f>IF(Table4[[#This Row],[Complete]]&gt;0,Table4[[#This Row],[Weight]],0)</f>
        <v>3.5</v>
      </c>
    </row>
    <row r="106" spans="1:9" s="22" customFormat="1" x14ac:dyDescent="0.3">
      <c r="A106" s="23">
        <v>3</v>
      </c>
      <c r="B106" s="24">
        <v>3</v>
      </c>
      <c r="C106" s="24">
        <v>4</v>
      </c>
      <c r="D106" s="22">
        <v>2</v>
      </c>
      <c r="E106" s="22" t="s">
        <v>257</v>
      </c>
      <c r="F106" s="34">
        <v>42491</v>
      </c>
      <c r="G106" s="22">
        <v>3.5</v>
      </c>
      <c r="H106" s="22">
        <v>0</v>
      </c>
      <c r="I106" s="25">
        <f>IF(Table4[[#This Row],[Complete]]&gt;0,Table4[[#This Row],[Weight]],0)</f>
        <v>0</v>
      </c>
    </row>
    <row r="107" spans="1:9" s="22" customFormat="1" x14ac:dyDescent="0.3">
      <c r="A107" s="23">
        <v>3</v>
      </c>
      <c r="B107" s="24">
        <v>3</v>
      </c>
      <c r="C107" s="24">
        <v>4</v>
      </c>
      <c r="D107" s="22">
        <v>3</v>
      </c>
      <c r="E107" s="22" t="s">
        <v>258</v>
      </c>
      <c r="F107" s="34">
        <v>42522</v>
      </c>
      <c r="G107" s="22">
        <v>3</v>
      </c>
      <c r="H107" s="22">
        <v>0</v>
      </c>
      <c r="I107" s="25">
        <f>IF(Table4[[#This Row],[Complete]]&gt;0,Table4[[#This Row],[Weight]],0)</f>
        <v>0</v>
      </c>
    </row>
    <row r="108" spans="1:9" s="22" customFormat="1" x14ac:dyDescent="0.3">
      <c r="A108" s="23">
        <v>3</v>
      </c>
      <c r="B108" s="24">
        <v>4</v>
      </c>
      <c r="C108" s="24">
        <v>1</v>
      </c>
      <c r="D108" s="22">
        <v>1</v>
      </c>
      <c r="E108" s="22" t="s">
        <v>262</v>
      </c>
      <c r="F108" s="34">
        <v>42217</v>
      </c>
      <c r="G108" s="22">
        <v>5</v>
      </c>
      <c r="H108" s="22">
        <v>1</v>
      </c>
      <c r="I108" s="25">
        <f>IF(Table4[[#This Row],[Complete]]&gt;0,Table4[[#This Row],[Weight]],0)</f>
        <v>5</v>
      </c>
    </row>
    <row r="109" spans="1:9" s="22" customFormat="1" x14ac:dyDescent="0.3">
      <c r="A109" s="23">
        <v>3</v>
      </c>
      <c r="B109" s="24">
        <v>4</v>
      </c>
      <c r="C109" s="24">
        <v>1</v>
      </c>
      <c r="D109" s="22">
        <v>2</v>
      </c>
      <c r="E109" s="22" t="s">
        <v>263</v>
      </c>
      <c r="F109" s="34">
        <v>42248</v>
      </c>
      <c r="G109" s="22">
        <v>5</v>
      </c>
      <c r="H109" s="22">
        <v>1</v>
      </c>
      <c r="I109" s="25">
        <f>IF(Table4[[#This Row],[Complete]]&gt;0,Table4[[#This Row],[Weight]],0)</f>
        <v>5</v>
      </c>
    </row>
    <row r="110" spans="1:9" s="22" customFormat="1" x14ac:dyDescent="0.3">
      <c r="A110" s="23">
        <v>3</v>
      </c>
      <c r="B110" s="24">
        <v>4</v>
      </c>
      <c r="C110" s="24">
        <v>2</v>
      </c>
      <c r="D110" s="22">
        <v>1</v>
      </c>
      <c r="E110" s="22" t="s">
        <v>474</v>
      </c>
      <c r="F110" s="34">
        <v>42459</v>
      </c>
      <c r="G110" s="22">
        <v>5</v>
      </c>
      <c r="H110" s="22">
        <v>1</v>
      </c>
      <c r="I110" s="25">
        <f>IF(Table4[[#This Row],[Complete]]&gt;0,Table4[[#This Row],[Weight]],0)</f>
        <v>5</v>
      </c>
    </row>
    <row r="111" spans="1:9" s="22" customFormat="1" x14ac:dyDescent="0.3">
      <c r="A111" s="23">
        <v>3</v>
      </c>
      <c r="B111" s="24">
        <v>4</v>
      </c>
      <c r="C111" s="24">
        <v>2</v>
      </c>
      <c r="D111" s="22">
        <v>2</v>
      </c>
      <c r="E111" s="22" t="s">
        <v>475</v>
      </c>
      <c r="F111" s="34">
        <v>42461</v>
      </c>
      <c r="G111" s="22">
        <v>5</v>
      </c>
      <c r="H111" s="22">
        <v>1</v>
      </c>
      <c r="I111" s="25">
        <f>IF(Table4[[#This Row],[Complete]]&gt;0,Table4[[#This Row],[Weight]],0)</f>
        <v>5</v>
      </c>
    </row>
    <row r="112" spans="1:9" s="22" customFormat="1" x14ac:dyDescent="0.3">
      <c r="A112" s="23">
        <v>3</v>
      </c>
      <c r="B112" s="24">
        <v>4</v>
      </c>
      <c r="C112" s="24">
        <v>3</v>
      </c>
      <c r="D112" s="22">
        <v>1</v>
      </c>
      <c r="E112" s="22" t="s">
        <v>476</v>
      </c>
      <c r="F112" s="34">
        <v>42583</v>
      </c>
      <c r="G112" s="22">
        <v>5</v>
      </c>
      <c r="H112" s="22">
        <v>0</v>
      </c>
      <c r="I112" s="25">
        <f>IF(Table4[[#This Row],[Complete]]&gt;0,Table4[[#This Row],[Weight]],0)</f>
        <v>0</v>
      </c>
    </row>
    <row r="113" spans="1:9" s="22" customFormat="1" x14ac:dyDescent="0.3">
      <c r="A113" s="23">
        <v>3</v>
      </c>
      <c r="B113" s="24">
        <v>4</v>
      </c>
      <c r="C113" s="24">
        <v>3</v>
      </c>
      <c r="D113" s="22">
        <v>2</v>
      </c>
      <c r="E113" s="22" t="s">
        <v>477</v>
      </c>
      <c r="F113" s="34">
        <v>42583</v>
      </c>
      <c r="G113" s="22">
        <v>5</v>
      </c>
      <c r="H113" s="22">
        <v>1</v>
      </c>
      <c r="I113" s="25">
        <f>IF(Table4[[#This Row],[Complete]]&gt;0,Table4[[#This Row],[Weight]],0)</f>
        <v>5</v>
      </c>
    </row>
    <row r="114" spans="1:9" s="22" customFormat="1" x14ac:dyDescent="0.3">
      <c r="A114" s="23">
        <v>3</v>
      </c>
      <c r="B114" s="24">
        <v>5</v>
      </c>
      <c r="C114" s="24">
        <v>1</v>
      </c>
      <c r="D114" s="22">
        <v>1</v>
      </c>
      <c r="E114" s="22" t="s">
        <v>439</v>
      </c>
      <c r="F114" s="16">
        <v>42430</v>
      </c>
      <c r="G114" s="22">
        <v>2</v>
      </c>
      <c r="H114" s="22">
        <v>1</v>
      </c>
      <c r="I114" s="25">
        <f>IF(Table4[[#This Row],[Complete]]&gt;0,Table4[[#This Row],[Weight]],0)</f>
        <v>2</v>
      </c>
    </row>
    <row r="115" spans="1:9" s="22" customFormat="1" x14ac:dyDescent="0.3">
      <c r="A115" s="23">
        <v>3</v>
      </c>
      <c r="B115" s="24">
        <v>5</v>
      </c>
      <c r="C115" s="24">
        <v>1</v>
      </c>
      <c r="D115" s="22">
        <v>2</v>
      </c>
      <c r="E115" s="22" t="s">
        <v>440</v>
      </c>
      <c r="F115" s="16">
        <v>42614</v>
      </c>
      <c r="G115" s="22">
        <v>2</v>
      </c>
      <c r="H115" s="22">
        <v>0</v>
      </c>
      <c r="I115" s="25">
        <f>IF(Table4[[#This Row],[Complete]]&gt;0,Table4[[#This Row],[Weight]],0)</f>
        <v>0</v>
      </c>
    </row>
    <row r="116" spans="1:9" s="22" customFormat="1" x14ac:dyDescent="0.3">
      <c r="A116" s="23">
        <v>3</v>
      </c>
      <c r="B116" s="24">
        <v>5</v>
      </c>
      <c r="C116" s="24">
        <v>1</v>
      </c>
      <c r="D116" s="22">
        <v>3</v>
      </c>
      <c r="E116" s="22" t="s">
        <v>441</v>
      </c>
      <c r="F116" s="16">
        <v>42614</v>
      </c>
      <c r="G116" s="22">
        <v>2</v>
      </c>
      <c r="H116" s="22">
        <v>0</v>
      </c>
      <c r="I116" s="25">
        <f>IF(Table4[[#This Row],[Complete]]&gt;0,Table4[[#This Row],[Weight]],0)</f>
        <v>0</v>
      </c>
    </row>
    <row r="117" spans="1:9" s="22" customFormat="1" x14ac:dyDescent="0.3">
      <c r="A117" s="26">
        <v>3</v>
      </c>
      <c r="B117" s="27">
        <v>5</v>
      </c>
      <c r="C117" s="27">
        <v>1</v>
      </c>
      <c r="D117" s="22">
        <v>4</v>
      </c>
      <c r="E117" s="22" t="s">
        <v>442</v>
      </c>
      <c r="F117" s="16">
        <v>42461</v>
      </c>
      <c r="G117" s="22">
        <v>2</v>
      </c>
      <c r="H117" s="22">
        <v>1</v>
      </c>
      <c r="I117" s="25">
        <f>IF(Table4[[#This Row],[Complete]]&gt;0,Table4[[#This Row],[Weight]],0)</f>
        <v>2</v>
      </c>
    </row>
    <row r="118" spans="1:9" s="22" customFormat="1" x14ac:dyDescent="0.3">
      <c r="A118" s="26">
        <v>3</v>
      </c>
      <c r="B118" s="27">
        <v>5</v>
      </c>
      <c r="C118" s="27">
        <v>1</v>
      </c>
      <c r="D118" s="22">
        <v>5</v>
      </c>
      <c r="E118" s="22" t="s">
        <v>443</v>
      </c>
      <c r="F118" s="16">
        <v>42675</v>
      </c>
      <c r="G118" s="22">
        <v>2</v>
      </c>
      <c r="H118" s="22">
        <v>0</v>
      </c>
      <c r="I118" s="25">
        <f>IF(Table4[[#This Row],[Complete]]&gt;0,Table4[[#This Row],[Weight]],0)</f>
        <v>0</v>
      </c>
    </row>
    <row r="119" spans="1:9" s="22" customFormat="1" x14ac:dyDescent="0.3">
      <c r="A119" s="26">
        <v>3</v>
      </c>
      <c r="B119" s="27">
        <v>5</v>
      </c>
      <c r="C119" s="27">
        <v>2</v>
      </c>
      <c r="D119" s="22">
        <v>1</v>
      </c>
      <c r="E119" s="22" t="s">
        <v>444</v>
      </c>
      <c r="F119" s="16">
        <v>42430</v>
      </c>
      <c r="G119" s="22">
        <v>3.5</v>
      </c>
      <c r="H119" s="22">
        <v>1</v>
      </c>
      <c r="I119" s="25">
        <f>IF(Table4[[#This Row],[Complete]]&gt;0,Table4[[#This Row],[Weight]],0)</f>
        <v>3.5</v>
      </c>
    </row>
    <row r="120" spans="1:9" s="22" customFormat="1" x14ac:dyDescent="0.3">
      <c r="A120" s="26">
        <v>3</v>
      </c>
      <c r="B120" s="27">
        <v>5</v>
      </c>
      <c r="C120" s="27">
        <v>2</v>
      </c>
      <c r="D120" s="22">
        <v>2</v>
      </c>
      <c r="E120" s="22" t="s">
        <v>445</v>
      </c>
      <c r="F120" s="16">
        <v>42430</v>
      </c>
      <c r="G120" s="22">
        <v>3.5</v>
      </c>
      <c r="H120" s="22">
        <v>1</v>
      </c>
      <c r="I120" s="25">
        <f>IF(Table4[[#This Row],[Complete]]&gt;0,Table4[[#This Row],[Weight]],0)</f>
        <v>3.5</v>
      </c>
    </row>
    <row r="121" spans="1:9" s="22" customFormat="1" x14ac:dyDescent="0.3">
      <c r="A121" s="26">
        <v>3</v>
      </c>
      <c r="B121" s="27">
        <v>5</v>
      </c>
      <c r="C121" s="27">
        <v>2</v>
      </c>
      <c r="D121" s="22">
        <v>3</v>
      </c>
      <c r="E121" s="22" t="s">
        <v>446</v>
      </c>
      <c r="F121" s="16">
        <v>42705</v>
      </c>
      <c r="G121" s="22">
        <v>3</v>
      </c>
      <c r="H121" s="22">
        <v>0</v>
      </c>
      <c r="I121" s="25">
        <f>IF(Table4[[#This Row],[Complete]]&gt;0,Table4[[#This Row],[Weight]],0)</f>
        <v>0</v>
      </c>
    </row>
    <row r="122" spans="1:9" s="22" customFormat="1" x14ac:dyDescent="0.3">
      <c r="A122" s="26">
        <v>3</v>
      </c>
      <c r="B122" s="27">
        <v>5</v>
      </c>
      <c r="C122" s="27">
        <v>3</v>
      </c>
      <c r="D122" s="22">
        <v>1</v>
      </c>
      <c r="E122" s="22" t="s">
        <v>447</v>
      </c>
      <c r="F122" s="16">
        <v>42430</v>
      </c>
      <c r="G122" s="22">
        <v>3.5</v>
      </c>
      <c r="H122" s="22">
        <v>1</v>
      </c>
      <c r="I122" s="25">
        <f>IF(Table4[[#This Row],[Complete]]&gt;0,Table4[[#This Row],[Weight]],0)</f>
        <v>3.5</v>
      </c>
    </row>
    <row r="123" spans="1:9" s="22" customFormat="1" x14ac:dyDescent="0.3">
      <c r="A123" s="26">
        <v>3</v>
      </c>
      <c r="B123" s="27">
        <v>5</v>
      </c>
      <c r="C123" s="27">
        <v>3</v>
      </c>
      <c r="D123" s="22">
        <v>2</v>
      </c>
      <c r="E123" s="22" t="s">
        <v>445</v>
      </c>
      <c r="F123" s="16">
        <v>42430</v>
      </c>
      <c r="G123" s="22">
        <v>3.5</v>
      </c>
      <c r="H123" s="22">
        <v>1</v>
      </c>
      <c r="I123" s="25">
        <f>IF(Table4[[#This Row],[Complete]]&gt;0,Table4[[#This Row],[Weight]],0)</f>
        <v>3.5</v>
      </c>
    </row>
    <row r="124" spans="1:9" s="22" customFormat="1" x14ac:dyDescent="0.3">
      <c r="A124" s="26">
        <v>3</v>
      </c>
      <c r="B124" s="27">
        <v>5</v>
      </c>
      <c r="C124" s="27">
        <v>3</v>
      </c>
      <c r="D124" s="22">
        <v>3</v>
      </c>
      <c r="E124" s="22" t="s">
        <v>446</v>
      </c>
      <c r="F124" s="16">
        <v>42705</v>
      </c>
      <c r="G124" s="22">
        <v>3</v>
      </c>
      <c r="H124" s="22">
        <v>0</v>
      </c>
      <c r="I124" s="25">
        <f>IF(Table4[[#This Row],[Complete]]&gt;0,Table4[[#This Row],[Weight]],0)</f>
        <v>0</v>
      </c>
    </row>
    <row r="125" spans="1:9" s="22" customFormat="1" x14ac:dyDescent="0.3">
      <c r="A125" s="26">
        <v>3</v>
      </c>
      <c r="B125" s="27">
        <v>5</v>
      </c>
      <c r="C125" s="27">
        <v>4</v>
      </c>
      <c r="D125" s="22">
        <v>1</v>
      </c>
      <c r="E125" s="22" t="s">
        <v>448</v>
      </c>
      <c r="F125" s="16">
        <v>42430</v>
      </c>
      <c r="G125" s="22">
        <v>2</v>
      </c>
      <c r="H125" s="22">
        <v>1</v>
      </c>
      <c r="I125" s="25">
        <f>IF(Table4[[#This Row],[Complete]]&gt;0,Table4[[#This Row],[Weight]],0)</f>
        <v>2</v>
      </c>
    </row>
    <row r="126" spans="1:9" s="22" customFormat="1" x14ac:dyDescent="0.3">
      <c r="A126" s="26">
        <v>3</v>
      </c>
      <c r="B126" s="27">
        <v>5</v>
      </c>
      <c r="C126" s="27">
        <v>4</v>
      </c>
      <c r="D126" s="22">
        <v>2</v>
      </c>
      <c r="E126" s="22" t="s">
        <v>449</v>
      </c>
      <c r="F126" s="16">
        <v>42430</v>
      </c>
      <c r="G126" s="22">
        <v>2</v>
      </c>
      <c r="H126" s="22">
        <v>1</v>
      </c>
      <c r="I126" s="25">
        <f>IF(Table4[[#This Row],[Complete]]&gt;0,Table4[[#This Row],[Weight]],0)</f>
        <v>2</v>
      </c>
    </row>
    <row r="127" spans="1:9" s="22" customFormat="1" x14ac:dyDescent="0.3">
      <c r="A127" s="26">
        <v>3</v>
      </c>
      <c r="B127" s="27">
        <v>5</v>
      </c>
      <c r="C127" s="27">
        <v>4</v>
      </c>
      <c r="D127" s="22">
        <v>3</v>
      </c>
      <c r="E127" s="22" t="s">
        <v>450</v>
      </c>
      <c r="F127" s="16">
        <v>42430</v>
      </c>
      <c r="G127" s="22">
        <v>2</v>
      </c>
      <c r="H127" s="22">
        <v>1</v>
      </c>
      <c r="I127" s="25">
        <f>IF(Table4[[#This Row],[Complete]]&gt;0,Table4[[#This Row],[Weight]],0)</f>
        <v>2</v>
      </c>
    </row>
    <row r="128" spans="1:9" s="22" customFormat="1" x14ac:dyDescent="0.3">
      <c r="A128" s="26">
        <v>3</v>
      </c>
      <c r="B128" s="27">
        <v>5</v>
      </c>
      <c r="C128" s="27">
        <v>4</v>
      </c>
      <c r="D128" s="22">
        <v>4</v>
      </c>
      <c r="E128" s="22" t="s">
        <v>451</v>
      </c>
      <c r="F128" s="16">
        <v>42461</v>
      </c>
      <c r="G128" s="22">
        <v>2</v>
      </c>
      <c r="H128" s="22">
        <v>1</v>
      </c>
      <c r="I128" s="25">
        <f>IF(Table4[[#This Row],[Complete]]&gt;0,Table4[[#This Row],[Weight]],0)</f>
        <v>2</v>
      </c>
    </row>
    <row r="129" spans="1:9" s="22" customFormat="1" x14ac:dyDescent="0.3">
      <c r="A129" s="26">
        <v>3</v>
      </c>
      <c r="B129" s="27">
        <v>5</v>
      </c>
      <c r="C129" s="27">
        <v>4</v>
      </c>
      <c r="D129" s="22">
        <v>5</v>
      </c>
      <c r="E129" s="22" t="s">
        <v>452</v>
      </c>
      <c r="F129" s="16">
        <v>42705</v>
      </c>
      <c r="G129" s="22">
        <v>2</v>
      </c>
      <c r="H129" s="22">
        <v>0</v>
      </c>
      <c r="I129" s="25">
        <f>IF(Table4[[#This Row],[Complete]]&gt;0,Table4[[#This Row],[Weight]],0)</f>
        <v>0</v>
      </c>
    </row>
    <row r="130" spans="1:9" s="22" customFormat="1" x14ac:dyDescent="0.3">
      <c r="A130" s="23">
        <v>4</v>
      </c>
      <c r="B130" s="24">
        <v>1</v>
      </c>
      <c r="C130" s="24">
        <v>1</v>
      </c>
      <c r="D130" s="22">
        <v>1</v>
      </c>
      <c r="E130" s="22" t="s">
        <v>272</v>
      </c>
      <c r="F130" s="34">
        <v>42522</v>
      </c>
      <c r="G130" s="22">
        <v>5</v>
      </c>
      <c r="H130" s="22">
        <v>1</v>
      </c>
      <c r="I130" s="25">
        <f>IF(Table4[[#This Row],[Complete]]&gt;0,Table4[[#This Row],[Weight]],0)</f>
        <v>5</v>
      </c>
    </row>
    <row r="131" spans="1:9" s="22" customFormat="1" x14ac:dyDescent="0.3">
      <c r="A131" s="23">
        <v>4</v>
      </c>
      <c r="B131" s="24">
        <v>1</v>
      </c>
      <c r="C131" s="24">
        <v>1</v>
      </c>
      <c r="D131" s="22">
        <v>2</v>
      </c>
      <c r="E131" s="22" t="s">
        <v>274</v>
      </c>
      <c r="F131" s="34">
        <v>42583</v>
      </c>
      <c r="G131" s="22">
        <v>5</v>
      </c>
      <c r="H131" s="22">
        <v>1</v>
      </c>
      <c r="I131" s="25">
        <f>IF(Table4[[#This Row],[Complete]]&gt;0,Table4[[#This Row],[Weight]],0)</f>
        <v>5</v>
      </c>
    </row>
    <row r="132" spans="1:9" s="22" customFormat="1" x14ac:dyDescent="0.3">
      <c r="A132" s="26">
        <v>4</v>
      </c>
      <c r="B132" s="27">
        <v>1</v>
      </c>
      <c r="C132" s="27">
        <v>2</v>
      </c>
      <c r="D132" s="22">
        <v>1</v>
      </c>
      <c r="E132" s="22" t="s">
        <v>478</v>
      </c>
      <c r="F132" s="34">
        <v>42461</v>
      </c>
      <c r="G132" s="22">
        <v>3.5</v>
      </c>
      <c r="H132" s="22">
        <v>1</v>
      </c>
      <c r="I132" s="22">
        <f>IF(Table4[[#This Row],[Complete]]&gt;0,Table4[[#This Row],[Weight]],0)</f>
        <v>3.5</v>
      </c>
    </row>
    <row r="133" spans="1:9" s="22" customFormat="1" x14ac:dyDescent="0.3">
      <c r="A133" s="26">
        <v>4</v>
      </c>
      <c r="B133" s="27">
        <v>1</v>
      </c>
      <c r="C133" s="27">
        <v>2</v>
      </c>
      <c r="D133" s="22">
        <v>2</v>
      </c>
      <c r="E133" s="22" t="s">
        <v>479</v>
      </c>
      <c r="F133" s="34">
        <v>42552</v>
      </c>
      <c r="G133" s="22">
        <v>3.5</v>
      </c>
      <c r="H133" s="22">
        <v>1</v>
      </c>
      <c r="I133" s="22">
        <f>IF(Table4[[#This Row],[Complete]]&gt;0,Table4[[#This Row],[Weight]],0)</f>
        <v>3.5</v>
      </c>
    </row>
    <row r="134" spans="1:9" s="22" customFormat="1" x14ac:dyDescent="0.3">
      <c r="A134" s="26">
        <v>4</v>
      </c>
      <c r="B134" s="27">
        <v>1</v>
      </c>
      <c r="C134" s="27">
        <v>2</v>
      </c>
      <c r="D134" s="22">
        <v>3</v>
      </c>
      <c r="E134" s="22" t="s">
        <v>480</v>
      </c>
      <c r="F134" s="34">
        <v>42767</v>
      </c>
      <c r="G134" s="22">
        <v>3</v>
      </c>
      <c r="H134" s="22">
        <v>0</v>
      </c>
      <c r="I134" s="22">
        <f>IF(Table4[[#This Row],[Complete]]&gt;0,Table4[[#This Row],[Weight]],0)</f>
        <v>0</v>
      </c>
    </row>
    <row r="135" spans="1:9" s="22" customFormat="1" x14ac:dyDescent="0.3">
      <c r="A135" s="26">
        <v>4</v>
      </c>
      <c r="B135" s="27">
        <v>2</v>
      </c>
      <c r="C135" s="27">
        <v>1</v>
      </c>
      <c r="D135" s="22">
        <v>1</v>
      </c>
      <c r="E135" s="37" t="s">
        <v>533</v>
      </c>
      <c r="F135" s="16">
        <v>42461</v>
      </c>
      <c r="G135" s="22">
        <v>5</v>
      </c>
      <c r="H135" s="22">
        <v>1</v>
      </c>
      <c r="I135" s="22">
        <f>IF(Table4[[#This Row],[Complete]]&gt;0,Table4[[#This Row],[Weight]],0)</f>
        <v>5</v>
      </c>
    </row>
    <row r="136" spans="1:9" s="22" customFormat="1" x14ac:dyDescent="0.3">
      <c r="A136" s="1">
        <v>4</v>
      </c>
      <c r="B136" s="3">
        <v>2</v>
      </c>
      <c r="C136" s="3">
        <v>1</v>
      </c>
      <c r="D136" s="22">
        <v>2</v>
      </c>
      <c r="E136" s="37" t="s">
        <v>534</v>
      </c>
      <c r="F136" s="16">
        <v>42552</v>
      </c>
      <c r="G136" s="22">
        <v>5</v>
      </c>
      <c r="H136" s="22">
        <v>1</v>
      </c>
      <c r="I136" s="25">
        <f>IF(Table4[[#This Row],[Complete]]&gt;0,Table4[[#This Row],[Weight]],0)</f>
        <v>5</v>
      </c>
    </row>
    <row r="137" spans="1:9" s="22" customFormat="1" x14ac:dyDescent="0.3">
      <c r="A137" s="26">
        <v>4</v>
      </c>
      <c r="B137" s="27">
        <v>2</v>
      </c>
      <c r="C137" s="27">
        <v>2</v>
      </c>
      <c r="D137" s="22">
        <v>1</v>
      </c>
      <c r="E137" s="22" t="s">
        <v>453</v>
      </c>
      <c r="F137" s="16">
        <v>42491</v>
      </c>
      <c r="G137" s="22">
        <v>5</v>
      </c>
      <c r="H137" s="22">
        <v>1</v>
      </c>
      <c r="I137" s="22">
        <f>IF(Table4[[#This Row],[Complete]]&gt;0,Table4[[#This Row],[Weight]],0)</f>
        <v>5</v>
      </c>
    </row>
    <row r="138" spans="1:9" s="22" customFormat="1" x14ac:dyDescent="0.3">
      <c r="A138" s="26">
        <v>4</v>
      </c>
      <c r="B138" s="27">
        <v>2</v>
      </c>
      <c r="C138" s="27">
        <v>2</v>
      </c>
      <c r="D138" s="22">
        <v>2</v>
      </c>
      <c r="E138" s="22" t="s">
        <v>454</v>
      </c>
      <c r="F138" s="16">
        <v>42767</v>
      </c>
      <c r="G138" s="22">
        <v>5</v>
      </c>
      <c r="H138" s="22">
        <v>0</v>
      </c>
      <c r="I138" s="22">
        <f>IF(Table4[[#This Row],[Complete]]&gt;0,Table4[[#This Row],[Weight]],0)</f>
        <v>0</v>
      </c>
    </row>
    <row r="139" spans="1:9" s="22" customFormat="1" x14ac:dyDescent="0.3">
      <c r="A139" s="26">
        <v>4</v>
      </c>
      <c r="B139" s="27">
        <v>2</v>
      </c>
      <c r="C139" s="27">
        <v>3</v>
      </c>
      <c r="D139" s="22">
        <v>1</v>
      </c>
      <c r="E139" s="37" t="s">
        <v>535</v>
      </c>
      <c r="F139" s="16">
        <v>42705</v>
      </c>
      <c r="G139" s="22">
        <v>10</v>
      </c>
      <c r="H139" s="22">
        <v>0</v>
      </c>
      <c r="I139" s="22">
        <f>IF(Table4[[#This Row],[Complete]]&gt;0,Table4[[#This Row],[Weight]],0)</f>
        <v>0</v>
      </c>
    </row>
    <row r="140" spans="1:9" s="22" customFormat="1" x14ac:dyDescent="0.3">
      <c r="A140" s="26">
        <v>4</v>
      </c>
      <c r="B140" s="27">
        <v>2</v>
      </c>
      <c r="C140" s="27">
        <v>4</v>
      </c>
      <c r="D140" s="22">
        <v>1</v>
      </c>
      <c r="E140" s="37" t="s">
        <v>615</v>
      </c>
      <c r="F140" s="16">
        <v>42614</v>
      </c>
      <c r="G140" s="22">
        <v>10</v>
      </c>
      <c r="H140" s="22">
        <v>0</v>
      </c>
      <c r="I140" s="22">
        <f>IF(Table4[[#This Row],[Complete]]&gt;0,Table4[[#This Row],[Weight]],0)</f>
        <v>0</v>
      </c>
    </row>
    <row r="141" spans="1:9" s="22" customFormat="1" x14ac:dyDescent="0.3">
      <c r="A141" s="26">
        <v>4</v>
      </c>
      <c r="B141" s="27">
        <v>3</v>
      </c>
      <c r="C141" s="27">
        <v>1</v>
      </c>
      <c r="D141" s="22">
        <v>1</v>
      </c>
      <c r="E141" s="22" t="s">
        <v>481</v>
      </c>
      <c r="F141" s="16">
        <v>42583</v>
      </c>
      <c r="G141" s="22">
        <v>5</v>
      </c>
      <c r="H141" s="22">
        <v>0</v>
      </c>
      <c r="I141" s="22">
        <f>IF(Table4[[#This Row],[Complete]]&gt;0,Table4[[#This Row],[Weight]],0)</f>
        <v>0</v>
      </c>
    </row>
    <row r="142" spans="1:9" s="22" customFormat="1" x14ac:dyDescent="0.3">
      <c r="A142" s="26">
        <v>4</v>
      </c>
      <c r="B142" s="27">
        <v>3</v>
      </c>
      <c r="C142" s="27">
        <v>1</v>
      </c>
      <c r="D142" s="22">
        <v>2</v>
      </c>
      <c r="E142" s="22" t="s">
        <v>482</v>
      </c>
      <c r="F142" s="16">
        <v>42583</v>
      </c>
      <c r="G142" s="22">
        <v>5</v>
      </c>
      <c r="H142" s="22">
        <v>0</v>
      </c>
      <c r="I142" s="25">
        <f>IF(Table4[[#This Row],[Complete]]&gt;0,Table4[[#This Row],[Weight]],0)</f>
        <v>0</v>
      </c>
    </row>
    <row r="143" spans="1:9" s="22" customFormat="1" x14ac:dyDescent="0.3">
      <c r="A143" s="1">
        <v>4</v>
      </c>
      <c r="B143" s="3">
        <v>3</v>
      </c>
      <c r="C143" s="3">
        <v>2</v>
      </c>
      <c r="D143" s="22">
        <v>1</v>
      </c>
      <c r="E143" s="22" t="s">
        <v>483</v>
      </c>
      <c r="F143" s="5">
        <v>42767</v>
      </c>
      <c r="G143">
        <v>10</v>
      </c>
      <c r="H143" s="22">
        <v>0</v>
      </c>
      <c r="I143" s="25">
        <f>IF(Table4[[#This Row],[Complete]]&gt;0,Table4[[#This Row],[Weight]],0)</f>
        <v>0</v>
      </c>
    </row>
    <row r="144" spans="1:9" s="22" customFormat="1" x14ac:dyDescent="0.3">
      <c r="A144" s="26">
        <v>4</v>
      </c>
      <c r="B144" s="27">
        <v>4</v>
      </c>
      <c r="C144" s="27">
        <v>1</v>
      </c>
      <c r="D144" s="22">
        <v>1</v>
      </c>
      <c r="E144" s="22" t="s">
        <v>484</v>
      </c>
      <c r="F144" s="16">
        <v>42431</v>
      </c>
      <c r="G144" s="22">
        <v>3.5</v>
      </c>
      <c r="H144" s="22">
        <v>1</v>
      </c>
      <c r="I144" s="22">
        <f>IF(Table4[[#This Row],[Complete]]&gt;0,Table4[[#This Row],[Weight]],0)</f>
        <v>3.5</v>
      </c>
    </row>
    <row r="145" spans="1:9" x14ac:dyDescent="0.3">
      <c r="A145" s="26">
        <v>4</v>
      </c>
      <c r="B145" s="27">
        <v>4</v>
      </c>
      <c r="C145" s="27">
        <v>1</v>
      </c>
      <c r="D145">
        <v>2</v>
      </c>
      <c r="E145" s="22" t="s">
        <v>513</v>
      </c>
      <c r="F145" s="5">
        <v>42450</v>
      </c>
      <c r="G145">
        <v>3.5</v>
      </c>
      <c r="H145">
        <v>1</v>
      </c>
      <c r="I145" s="9">
        <f>IF(Table4[[#This Row],[Complete]]&gt;0,Table4[[#This Row],[Weight]],0)</f>
        <v>3.5</v>
      </c>
    </row>
    <row r="146" spans="1:9" s="22" customFormat="1" x14ac:dyDescent="0.3">
      <c r="A146" s="26">
        <v>4</v>
      </c>
      <c r="B146" s="27">
        <v>4</v>
      </c>
      <c r="C146" s="27">
        <v>1</v>
      </c>
      <c r="D146" s="22">
        <v>3</v>
      </c>
      <c r="E146" s="22" t="s">
        <v>485</v>
      </c>
      <c r="F146" s="16">
        <v>42461</v>
      </c>
      <c r="G146" s="22">
        <v>3</v>
      </c>
      <c r="H146" s="22">
        <v>1</v>
      </c>
      <c r="I146" s="25">
        <f>IF(Table4[[#This Row],[Complete]]&gt;0,Table4[[#This Row],[Weight]],0)</f>
        <v>3</v>
      </c>
    </row>
    <row r="147" spans="1:9" x14ac:dyDescent="0.3">
      <c r="A147" s="1">
        <v>4</v>
      </c>
      <c r="B147" s="3">
        <v>4</v>
      </c>
      <c r="C147" s="3">
        <v>2</v>
      </c>
      <c r="D147">
        <v>1</v>
      </c>
      <c r="E147" s="22" t="s">
        <v>486</v>
      </c>
      <c r="F147" s="5">
        <v>42430</v>
      </c>
      <c r="G147">
        <v>10</v>
      </c>
      <c r="H147">
        <v>1</v>
      </c>
      <c r="I147">
        <f>IF(Table4[[#This Row],[Complete]]&gt;0,Table4[[#This Row],[Weight]],0)</f>
        <v>10</v>
      </c>
    </row>
    <row r="148" spans="1:9" s="22" customFormat="1" x14ac:dyDescent="0.3">
      <c r="A148" s="26">
        <v>4</v>
      </c>
      <c r="B148" s="27">
        <v>4</v>
      </c>
      <c r="C148" s="27">
        <v>3</v>
      </c>
      <c r="D148" s="22">
        <v>1</v>
      </c>
      <c r="E148" s="22" t="s">
        <v>487</v>
      </c>
      <c r="F148" s="16">
        <v>42430</v>
      </c>
      <c r="G148" s="22">
        <v>10</v>
      </c>
      <c r="H148" s="22">
        <v>1</v>
      </c>
      <c r="I148" s="22">
        <f>IF(Table4[[#This Row],[Complete]]&gt;0,Table4[[#This Row],[Weight]],0)</f>
        <v>10</v>
      </c>
    </row>
    <row r="149" spans="1:9" x14ac:dyDescent="0.3">
      <c r="A149" s="1">
        <v>4</v>
      </c>
      <c r="B149" s="3">
        <v>4</v>
      </c>
      <c r="C149" s="3">
        <v>4</v>
      </c>
      <c r="D149">
        <v>1</v>
      </c>
      <c r="E149" s="22" t="s">
        <v>488</v>
      </c>
      <c r="F149" s="5">
        <v>42583</v>
      </c>
      <c r="G149">
        <v>2.5</v>
      </c>
      <c r="H149">
        <v>0</v>
      </c>
      <c r="I149">
        <f>IF(Table4[[#This Row],[Complete]]&gt;0,Table4[[#This Row],[Weight]],0)</f>
        <v>0</v>
      </c>
    </row>
    <row r="150" spans="1:9" s="22" customFormat="1" x14ac:dyDescent="0.3">
      <c r="A150" s="26">
        <v>4</v>
      </c>
      <c r="B150" s="27">
        <v>4</v>
      </c>
      <c r="C150" s="27">
        <v>4</v>
      </c>
      <c r="D150" s="22">
        <v>2</v>
      </c>
      <c r="E150" s="22" t="s">
        <v>489</v>
      </c>
      <c r="F150" s="16">
        <v>42583</v>
      </c>
      <c r="G150" s="22">
        <v>2.5</v>
      </c>
      <c r="H150" s="22">
        <v>0</v>
      </c>
      <c r="I150" s="25">
        <f>IF(Table4[[#This Row],[Complete]]&gt;0,Table4[[#This Row],[Weight]],0)</f>
        <v>0</v>
      </c>
    </row>
    <row r="151" spans="1:9" s="22" customFormat="1" x14ac:dyDescent="0.3">
      <c r="A151" s="26">
        <v>4</v>
      </c>
      <c r="B151" s="27">
        <v>4</v>
      </c>
      <c r="C151" s="27">
        <v>4</v>
      </c>
      <c r="D151" s="22">
        <v>3</v>
      </c>
      <c r="E151" s="22" t="s">
        <v>490</v>
      </c>
      <c r="F151" s="16">
        <v>42583</v>
      </c>
      <c r="G151" s="22">
        <v>2.5</v>
      </c>
      <c r="H151" s="22">
        <v>0</v>
      </c>
      <c r="I151" s="25">
        <f>IF(Table4[[#This Row],[Complete]]&gt;0,Table4[[#This Row],[Weight]],0)</f>
        <v>0</v>
      </c>
    </row>
    <row r="152" spans="1:9" s="22" customFormat="1" x14ac:dyDescent="0.3">
      <c r="A152" s="26">
        <v>4</v>
      </c>
      <c r="B152" s="27">
        <v>4</v>
      </c>
      <c r="C152" s="27">
        <v>4</v>
      </c>
      <c r="D152" s="22">
        <v>4</v>
      </c>
      <c r="E152" s="22" t="s">
        <v>491</v>
      </c>
      <c r="F152" s="16">
        <v>42583</v>
      </c>
      <c r="G152" s="22">
        <v>2.5</v>
      </c>
      <c r="H152" s="22">
        <v>0</v>
      </c>
      <c r="I152" s="25">
        <f>IF(Table4[[#This Row],[Complete]]&gt;0,Table4[[#This Row],[Weight]],0)</f>
        <v>0</v>
      </c>
    </row>
    <row r="153" spans="1:9" s="22" customFormat="1" x14ac:dyDescent="0.3">
      <c r="A153" s="26">
        <v>4</v>
      </c>
      <c r="B153" s="27">
        <v>4</v>
      </c>
      <c r="C153" s="27">
        <v>5</v>
      </c>
      <c r="D153" s="22">
        <v>1</v>
      </c>
      <c r="E153" s="22" t="s">
        <v>492</v>
      </c>
      <c r="F153" s="16">
        <v>42461</v>
      </c>
      <c r="G153" s="22">
        <v>3.5</v>
      </c>
      <c r="H153" s="22">
        <v>1</v>
      </c>
      <c r="I153" s="22">
        <f>IF(Table4[[#This Row],[Complete]]&gt;0,Table4[[#This Row],[Weight]],0)</f>
        <v>3.5</v>
      </c>
    </row>
    <row r="154" spans="1:9" s="22" customFormat="1" x14ac:dyDescent="0.3">
      <c r="A154" s="26">
        <v>4</v>
      </c>
      <c r="B154" s="27">
        <v>4</v>
      </c>
      <c r="C154" s="27">
        <v>5</v>
      </c>
      <c r="D154" s="22">
        <v>2</v>
      </c>
      <c r="E154" s="22" t="s">
        <v>493</v>
      </c>
      <c r="F154" s="16">
        <v>42583</v>
      </c>
      <c r="G154" s="22">
        <v>3.5</v>
      </c>
      <c r="H154" s="22">
        <v>0</v>
      </c>
      <c r="I154" s="25">
        <f>IF(Table4[[#This Row],[Complete]]&gt;0,Table4[[#This Row],[Weight]],0)</f>
        <v>0</v>
      </c>
    </row>
    <row r="155" spans="1:9" s="22" customFormat="1" x14ac:dyDescent="0.3">
      <c r="A155" s="1">
        <v>4</v>
      </c>
      <c r="B155" s="3">
        <v>4</v>
      </c>
      <c r="C155" s="3">
        <v>5</v>
      </c>
      <c r="D155" s="22">
        <v>3</v>
      </c>
      <c r="E155" s="22" t="s">
        <v>494</v>
      </c>
      <c r="F155" s="16">
        <v>42583</v>
      </c>
      <c r="G155" s="22">
        <v>3</v>
      </c>
      <c r="H155" s="22">
        <v>0</v>
      </c>
      <c r="I155" s="25">
        <f>IF(Table4[[#This Row],[Complete]]&gt;0,Table4[[#This Row],[Weight]],0)</f>
        <v>0</v>
      </c>
    </row>
    <row r="156" spans="1:9" s="22" customFormat="1" x14ac:dyDescent="0.3">
      <c r="A156" s="26">
        <v>4</v>
      </c>
      <c r="B156" s="27">
        <v>5</v>
      </c>
      <c r="C156" s="27">
        <v>1</v>
      </c>
      <c r="D156" s="22">
        <v>1</v>
      </c>
      <c r="E156" s="37" t="s">
        <v>514</v>
      </c>
      <c r="F156" s="16">
        <v>42583</v>
      </c>
      <c r="G156" s="22">
        <v>2.5</v>
      </c>
      <c r="H156" s="22">
        <v>0</v>
      </c>
      <c r="I156" s="22">
        <f>IF(Table4[[#This Row],[Complete]]&gt;0,Table4[[#This Row],[Weight]],0)</f>
        <v>0</v>
      </c>
    </row>
    <row r="157" spans="1:9" s="22" customFormat="1" x14ac:dyDescent="0.3">
      <c r="A157" s="1">
        <v>4</v>
      </c>
      <c r="B157" s="3">
        <v>5</v>
      </c>
      <c r="C157" s="3">
        <v>1</v>
      </c>
      <c r="D157" s="22">
        <v>2</v>
      </c>
      <c r="E157" s="37" t="s">
        <v>520</v>
      </c>
      <c r="F157" s="16">
        <v>42583</v>
      </c>
      <c r="G157" s="22">
        <v>2.5</v>
      </c>
      <c r="H157" s="22">
        <v>0</v>
      </c>
      <c r="I157" s="25">
        <f>IF(Table4[[#This Row],[Complete]]&gt;0,Table4[[#This Row],[Weight]],0)</f>
        <v>0</v>
      </c>
    </row>
    <row r="158" spans="1:9" s="22" customFormat="1" x14ac:dyDescent="0.3">
      <c r="A158" s="26">
        <v>4</v>
      </c>
      <c r="B158" s="27">
        <v>5</v>
      </c>
      <c r="C158" s="27">
        <v>1</v>
      </c>
      <c r="D158" s="22">
        <v>3</v>
      </c>
      <c r="E158" s="37" t="s">
        <v>515</v>
      </c>
      <c r="F158" s="16">
        <v>42583</v>
      </c>
      <c r="G158" s="22">
        <v>2.5</v>
      </c>
      <c r="H158" s="22">
        <v>0</v>
      </c>
      <c r="I158" s="25">
        <f>IF(Table4[[#This Row],[Complete]]&gt;0,Table4[[#This Row],[Weight]],0)</f>
        <v>0</v>
      </c>
    </row>
    <row r="159" spans="1:9" s="22" customFormat="1" x14ac:dyDescent="0.3">
      <c r="A159" s="1">
        <v>4</v>
      </c>
      <c r="B159" s="3">
        <v>5</v>
      </c>
      <c r="C159" s="3">
        <v>1</v>
      </c>
      <c r="D159" s="22">
        <v>4</v>
      </c>
      <c r="E159" s="37" t="s">
        <v>516</v>
      </c>
      <c r="F159" s="16">
        <v>42614</v>
      </c>
      <c r="G159" s="22">
        <v>2.5</v>
      </c>
      <c r="H159" s="22">
        <v>0</v>
      </c>
      <c r="I159" s="25">
        <f>IF(Table4[[#This Row],[Complete]]&gt;0,Table4[[#This Row],[Weight]],0)</f>
        <v>0</v>
      </c>
    </row>
    <row r="160" spans="1:9" s="22" customFormat="1" x14ac:dyDescent="0.3">
      <c r="A160" s="26">
        <v>4</v>
      </c>
      <c r="B160" s="27">
        <v>5</v>
      </c>
      <c r="C160" s="27">
        <v>2</v>
      </c>
      <c r="D160" s="22">
        <v>1</v>
      </c>
      <c r="E160" s="37" t="s">
        <v>517</v>
      </c>
      <c r="F160" s="16">
        <v>42583</v>
      </c>
      <c r="G160" s="22">
        <v>5</v>
      </c>
      <c r="H160" s="22">
        <v>0</v>
      </c>
      <c r="I160" s="25">
        <f>IF(Table4[[#This Row],[Complete]]&gt;0,Table4[[#This Row],[Weight]],0)</f>
        <v>0</v>
      </c>
    </row>
    <row r="161" spans="1:9" s="22" customFormat="1" x14ac:dyDescent="0.3">
      <c r="A161" s="1">
        <v>4</v>
      </c>
      <c r="B161" s="3">
        <v>5</v>
      </c>
      <c r="C161" s="3">
        <v>2</v>
      </c>
      <c r="D161" s="22">
        <v>2</v>
      </c>
      <c r="E161" s="37" t="s">
        <v>518</v>
      </c>
      <c r="F161" s="16">
        <v>42583</v>
      </c>
      <c r="G161" s="22">
        <v>5</v>
      </c>
      <c r="H161" s="22">
        <v>0</v>
      </c>
      <c r="I161" s="25">
        <f>IF(Table4[[#This Row],[Complete]]&gt;0,Table4[[#This Row],[Weight]],0)</f>
        <v>0</v>
      </c>
    </row>
    <row r="162" spans="1:9" s="22" customFormat="1" x14ac:dyDescent="0.3">
      <c r="A162" s="26">
        <v>4</v>
      </c>
      <c r="B162" s="27">
        <v>5</v>
      </c>
      <c r="C162" s="27">
        <v>3</v>
      </c>
      <c r="D162" s="22">
        <v>1</v>
      </c>
      <c r="E162" s="37" t="s">
        <v>519</v>
      </c>
      <c r="F162" s="16">
        <v>42644</v>
      </c>
      <c r="G162" s="22">
        <v>5</v>
      </c>
      <c r="H162" s="22">
        <v>0</v>
      </c>
      <c r="I162" s="25">
        <f>IF(Table4[[#This Row],[Complete]]&gt;0,Table4[[#This Row],[Weight]],0)</f>
        <v>0</v>
      </c>
    </row>
    <row r="163" spans="1:9" s="22" customFormat="1" x14ac:dyDescent="0.3">
      <c r="A163" s="1">
        <v>4</v>
      </c>
      <c r="B163" s="3">
        <v>5</v>
      </c>
      <c r="C163" s="3">
        <v>3</v>
      </c>
      <c r="D163" s="22">
        <v>2</v>
      </c>
      <c r="E163" s="37" t="s">
        <v>521</v>
      </c>
      <c r="F163" s="16">
        <v>42705</v>
      </c>
      <c r="G163" s="22">
        <v>5</v>
      </c>
      <c r="H163" s="22">
        <v>0</v>
      </c>
      <c r="I163" s="25">
        <f>IF(Table4[[#This Row],[Complete]]&gt;0,Table4[[#This Row],[Weight]],0)</f>
        <v>0</v>
      </c>
    </row>
    <row r="164" spans="1:9" s="22" customFormat="1" x14ac:dyDescent="0.3">
      <c r="A164" s="26">
        <v>4</v>
      </c>
      <c r="B164" s="27">
        <v>5</v>
      </c>
      <c r="C164" s="27">
        <v>4</v>
      </c>
      <c r="D164" s="22">
        <v>1</v>
      </c>
      <c r="E164" s="37" t="s">
        <v>524</v>
      </c>
      <c r="F164" s="16">
        <v>42675</v>
      </c>
      <c r="G164" s="22">
        <v>3.5</v>
      </c>
      <c r="H164" s="22">
        <v>0</v>
      </c>
      <c r="I164" s="25">
        <f>IF(Table4[[#This Row],[Complete]]&gt;0,Table4[[#This Row],[Weight]],0)</f>
        <v>0</v>
      </c>
    </row>
    <row r="165" spans="1:9" s="22" customFormat="1" x14ac:dyDescent="0.3">
      <c r="A165" s="1">
        <v>4</v>
      </c>
      <c r="B165" s="3">
        <v>5</v>
      </c>
      <c r="C165" s="3">
        <v>4</v>
      </c>
      <c r="D165" s="22">
        <v>2</v>
      </c>
      <c r="E165" s="37" t="s">
        <v>522</v>
      </c>
      <c r="F165" s="16">
        <v>42767</v>
      </c>
      <c r="G165" s="22">
        <v>3.5</v>
      </c>
      <c r="H165" s="22">
        <v>0</v>
      </c>
      <c r="I165" s="25">
        <f>IF(Table4[[#This Row],[Complete]]&gt;0,Table4[[#This Row],[Weight]],0)</f>
        <v>0</v>
      </c>
    </row>
    <row r="166" spans="1:9" s="22" customFormat="1" x14ac:dyDescent="0.3">
      <c r="A166" s="26">
        <v>4</v>
      </c>
      <c r="B166" s="27">
        <v>5</v>
      </c>
      <c r="C166" s="27">
        <v>4</v>
      </c>
      <c r="D166" s="22">
        <v>3</v>
      </c>
      <c r="E166" s="37" t="s">
        <v>523</v>
      </c>
      <c r="F166" s="16">
        <v>42767</v>
      </c>
      <c r="G166" s="22">
        <v>3</v>
      </c>
      <c r="H166" s="22">
        <v>0</v>
      </c>
      <c r="I166" s="25">
        <f>IF(Table4[[#This Row],[Complete]]&gt;0,Table4[[#This Row],[Weight]],0)</f>
        <v>0</v>
      </c>
    </row>
    <row r="167" spans="1:9" s="22" customFormat="1" x14ac:dyDescent="0.3">
      <c r="A167" s="30">
        <v>4</v>
      </c>
      <c r="B167" s="31">
        <v>6</v>
      </c>
      <c r="C167" s="31">
        <v>1</v>
      </c>
      <c r="D167" s="32">
        <v>1</v>
      </c>
      <c r="E167" s="32" t="s">
        <v>495</v>
      </c>
      <c r="F167" s="16">
        <v>42614</v>
      </c>
      <c r="G167" s="32">
        <v>10</v>
      </c>
      <c r="H167" s="32">
        <v>0</v>
      </c>
      <c r="I167" s="33">
        <f>IF(Table4[[#This Row],[Complete]]&gt;0,Table4[[#This Row],[Weight]],0)</f>
        <v>0</v>
      </c>
    </row>
    <row r="168" spans="1:9" s="22" customFormat="1" x14ac:dyDescent="0.3">
      <c r="A168" s="30">
        <v>4</v>
      </c>
      <c r="B168" s="31">
        <v>6</v>
      </c>
      <c r="C168" s="31">
        <v>2</v>
      </c>
      <c r="D168" s="32">
        <v>1</v>
      </c>
      <c r="E168" s="32" t="s">
        <v>525</v>
      </c>
      <c r="F168" s="16">
        <v>42614</v>
      </c>
      <c r="G168" s="32">
        <v>10</v>
      </c>
      <c r="H168" s="32">
        <v>0</v>
      </c>
      <c r="I168" s="33">
        <f>IF(Table4[[#This Row],[Complete]]&gt;0,Table4[[#This Row],[Weight]],0)</f>
        <v>0</v>
      </c>
    </row>
  </sheetData>
  <pageMargins left="0.7" right="0.7" top="0.75" bottom="0.75" header="0.3" footer="0.3"/>
  <pageSetup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8" sqref="E18"/>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ht="115.2" x14ac:dyDescent="0.3">
      <c r="A2" s="11">
        <v>1</v>
      </c>
      <c r="B2" s="11">
        <v>1</v>
      </c>
      <c r="C2" s="11" t="s">
        <v>8</v>
      </c>
      <c r="D2" s="12">
        <f>SUM(Actions!H2:H4) / 4</f>
        <v>50</v>
      </c>
      <c r="E2" s="13" t="s">
        <v>303</v>
      </c>
      <c r="F2" s="6"/>
    </row>
    <row r="3" spans="1:6" ht="158.4" x14ac:dyDescent="0.3">
      <c r="A3" s="11">
        <v>1</v>
      </c>
      <c r="B3" s="11">
        <v>2</v>
      </c>
      <c r="C3" s="11" t="s">
        <v>9</v>
      </c>
      <c r="D3" s="12">
        <f>SUM(Actions!H5:H6) / 2</f>
        <v>60</v>
      </c>
      <c r="E3" s="13" t="s">
        <v>310</v>
      </c>
      <c r="F3" s="6"/>
    </row>
    <row r="4" spans="1:6" ht="57.6" x14ac:dyDescent="0.3">
      <c r="A4" s="11">
        <v>1</v>
      </c>
      <c r="B4" s="11">
        <v>3</v>
      </c>
      <c r="C4" s="11" t="s">
        <v>311</v>
      </c>
      <c r="D4" s="12" t="e">
        <f>SUM(Actions!#REF!) / 2</f>
        <v>#REF!</v>
      </c>
      <c r="E4" s="13" t="s">
        <v>312</v>
      </c>
      <c r="F4" s="6"/>
    </row>
    <row r="5" spans="1:6" ht="129.6" x14ac:dyDescent="0.3">
      <c r="A5" s="11">
        <v>1</v>
      </c>
      <c r="B5" s="11">
        <v>4</v>
      </c>
      <c r="C5" s="11" t="s">
        <v>10</v>
      </c>
      <c r="D5" s="12" t="e">
        <f>SUM(Actions!#REF!) / 3</f>
        <v>#REF!</v>
      </c>
      <c r="E5" s="13" t="s">
        <v>313</v>
      </c>
      <c r="F5" s="6"/>
    </row>
    <row r="6" spans="1:6" ht="230.4" x14ac:dyDescent="0.3">
      <c r="A6" s="11">
        <v>2</v>
      </c>
      <c r="B6" s="11">
        <v>1</v>
      </c>
      <c r="C6" s="11" t="s">
        <v>11</v>
      </c>
      <c r="D6" s="12">
        <f>SUM(Actions!H8:H11) / 5</f>
        <v>51</v>
      </c>
      <c r="E6" s="13" t="s">
        <v>314</v>
      </c>
      <c r="F6" s="6"/>
    </row>
    <row r="7" spans="1:6" ht="409.6" x14ac:dyDescent="0.3">
      <c r="A7" s="11">
        <v>2</v>
      </c>
      <c r="B7" s="11">
        <v>2</v>
      </c>
      <c r="C7" s="11" t="s">
        <v>12</v>
      </c>
      <c r="D7" s="12">
        <f>SUM(Actions!H12:H18) / 8</f>
        <v>44.375</v>
      </c>
      <c r="E7" s="13" t="s">
        <v>315</v>
      </c>
      <c r="F7" s="6"/>
    </row>
    <row r="8" spans="1:6" ht="144" x14ac:dyDescent="0.3">
      <c r="A8" s="11">
        <v>2</v>
      </c>
      <c r="B8" s="11">
        <v>3</v>
      </c>
      <c r="C8" s="11" t="s">
        <v>13</v>
      </c>
      <c r="D8" s="12">
        <f>SUM(Actions!H19:H21) / 4</f>
        <v>37.5</v>
      </c>
      <c r="E8" s="13" t="s">
        <v>304</v>
      </c>
      <c r="F8" s="6"/>
    </row>
    <row r="9" spans="1:6" ht="86.4" x14ac:dyDescent="0.3">
      <c r="A9" s="11">
        <v>2</v>
      </c>
      <c r="B9" s="11">
        <v>4</v>
      </c>
      <c r="C9" s="11" t="s">
        <v>14</v>
      </c>
      <c r="D9" s="12">
        <f>SUM(Actions!H22:H24) / 3</f>
        <v>88.333333333333329</v>
      </c>
      <c r="E9" s="13" t="s">
        <v>305</v>
      </c>
      <c r="F9" s="6"/>
    </row>
    <row r="10" spans="1:6" ht="187.2" x14ac:dyDescent="0.3">
      <c r="A10" s="11">
        <v>3</v>
      </c>
      <c r="B10" s="11">
        <v>1</v>
      </c>
      <c r="C10" s="11" t="s">
        <v>15</v>
      </c>
      <c r="D10" s="12">
        <f>SUM(Actions!H26:H27) / 3</f>
        <v>45</v>
      </c>
      <c r="E10" s="13" t="s">
        <v>316</v>
      </c>
      <c r="F10" s="6"/>
    </row>
    <row r="11" spans="1:6" ht="230.4" x14ac:dyDescent="0.3">
      <c r="A11" s="11">
        <v>3</v>
      </c>
      <c r="B11" s="11">
        <v>2</v>
      </c>
      <c r="C11" s="11" t="s">
        <v>16</v>
      </c>
      <c r="D11" s="12">
        <f>SUM(Actions!H28:H31) / 4</f>
        <v>0</v>
      </c>
      <c r="E11" s="13" t="s">
        <v>317</v>
      </c>
      <c r="F11" s="6"/>
    </row>
    <row r="12" spans="1:6" ht="244.8" x14ac:dyDescent="0.3">
      <c r="A12" s="11">
        <v>3</v>
      </c>
      <c r="B12" s="11">
        <v>3</v>
      </c>
      <c r="C12" s="11" t="s">
        <v>17</v>
      </c>
      <c r="D12" s="12">
        <f>SUM(Actions!H32:H35) / 5</f>
        <v>47</v>
      </c>
      <c r="E12" s="13" t="s">
        <v>318</v>
      </c>
      <c r="F12" s="6"/>
    </row>
    <row r="13" spans="1:6" ht="144" x14ac:dyDescent="0.3">
      <c r="A13" s="11">
        <v>3</v>
      </c>
      <c r="B13" s="11">
        <v>4</v>
      </c>
      <c r="C13" s="11" t="s">
        <v>18</v>
      </c>
      <c r="D13" s="12">
        <f>SUM(Actions!H36:H38) / 5</f>
        <v>50</v>
      </c>
      <c r="E13" s="13" t="s">
        <v>306</v>
      </c>
      <c r="F13" s="6"/>
    </row>
    <row r="14" spans="1:6" ht="28.8" x14ac:dyDescent="0.3">
      <c r="A14" s="11">
        <v>3</v>
      </c>
      <c r="B14" s="11">
        <v>5</v>
      </c>
      <c r="C14" s="11" t="s">
        <v>19</v>
      </c>
      <c r="D14" s="12">
        <f>SUM(Actions!H39)</f>
        <v>40</v>
      </c>
      <c r="E14" s="13" t="s">
        <v>307</v>
      </c>
      <c r="F14" s="6"/>
    </row>
    <row r="15" spans="1:6" ht="72" x14ac:dyDescent="0.3">
      <c r="A15" s="11">
        <v>4</v>
      </c>
      <c r="B15" s="11">
        <v>1</v>
      </c>
      <c r="C15" s="11" t="s">
        <v>20</v>
      </c>
      <c r="D15" s="12">
        <f>SUM(Actions!H43:H44) / 2</f>
        <v>85</v>
      </c>
      <c r="E15" s="13" t="s">
        <v>319</v>
      </c>
      <c r="F15" s="6"/>
    </row>
    <row r="16" spans="1:6" ht="43.2" x14ac:dyDescent="0.3">
      <c r="A16" s="11">
        <v>4</v>
      </c>
      <c r="B16" s="11">
        <v>2</v>
      </c>
      <c r="C16" s="11" t="s">
        <v>21</v>
      </c>
      <c r="D16" s="12">
        <f>SUM(Actions!H45:H46) / 2</f>
        <v>75</v>
      </c>
      <c r="E16" s="13" t="s">
        <v>308</v>
      </c>
      <c r="F16" s="6"/>
    </row>
    <row r="17" spans="1:6" ht="43.2" x14ac:dyDescent="0.3">
      <c r="A17" s="11">
        <v>4</v>
      </c>
      <c r="B17" s="11">
        <v>3</v>
      </c>
      <c r="C17" s="11" t="s">
        <v>22</v>
      </c>
      <c r="D17" s="12">
        <f>SUM(Actions!H49)</f>
        <v>0</v>
      </c>
      <c r="E17" s="13" t="s">
        <v>320</v>
      </c>
      <c r="F17" s="6"/>
    </row>
    <row r="18" spans="1:6" x14ac:dyDescent="0.3">
      <c r="A18" s="11">
        <v>4</v>
      </c>
      <c r="B18" s="11">
        <v>4</v>
      </c>
      <c r="C18" s="11" t="s">
        <v>23</v>
      </c>
      <c r="D18" s="12">
        <f>SUM(Actions!H51:H52)/2</f>
        <v>100</v>
      </c>
      <c r="E18" s="13" t="s">
        <v>309</v>
      </c>
      <c r="F18" s="6"/>
    </row>
    <row r="24" spans="1:6" x14ac:dyDescent="0.3">
      <c r="D24" t="s">
        <v>290</v>
      </c>
    </row>
    <row r="38" spans="4:4" x14ac:dyDescent="0.3">
      <c r="D38" t="s">
        <v>291</v>
      </c>
    </row>
  </sheetData>
  <conditionalFormatting sqref="D2:F18">
    <cfRule type="iconSet" priority="1">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9" workbookViewId="0">
      <selection activeCell="I51" sqref="I51"/>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ht="57.6" x14ac:dyDescent="0.3">
      <c r="A2">
        <v>1</v>
      </c>
      <c r="B2">
        <v>1</v>
      </c>
      <c r="C2">
        <v>1</v>
      </c>
      <c r="D2" t="s">
        <v>28</v>
      </c>
      <c r="E2" t="s">
        <v>29</v>
      </c>
      <c r="F2" t="s">
        <v>30</v>
      </c>
      <c r="G2" t="s">
        <v>85</v>
      </c>
      <c r="H2" s="6">
        <f>SUM(Tasks!I2:I3) * 10</f>
        <v>100</v>
      </c>
      <c r="I2" s="14" t="s">
        <v>321</v>
      </c>
    </row>
    <row r="3" spans="1:9" ht="43.2" x14ac:dyDescent="0.3">
      <c r="A3">
        <v>1</v>
      </c>
      <c r="B3">
        <v>1</v>
      </c>
      <c r="C3">
        <v>2</v>
      </c>
      <c r="D3" t="s">
        <v>31</v>
      </c>
      <c r="E3" t="s">
        <v>32</v>
      </c>
      <c r="F3" t="s">
        <v>33</v>
      </c>
      <c r="G3" t="s">
        <v>85</v>
      </c>
      <c r="H3" s="6">
        <f>SUM(Tasks!I4:I5) * 10</f>
        <v>50</v>
      </c>
      <c r="I3" s="14" t="s">
        <v>322</v>
      </c>
    </row>
    <row r="4" spans="1:9" x14ac:dyDescent="0.3">
      <c r="A4">
        <v>1</v>
      </c>
      <c r="B4">
        <v>1</v>
      </c>
      <c r="C4">
        <v>3</v>
      </c>
      <c r="D4" t="s">
        <v>34</v>
      </c>
      <c r="E4" t="s">
        <v>35</v>
      </c>
      <c r="F4" t="s">
        <v>36</v>
      </c>
      <c r="G4" t="s">
        <v>85</v>
      </c>
      <c r="H4" s="6">
        <f>SUM(Tasks!I6:I7) * 10</f>
        <v>50</v>
      </c>
      <c r="I4" s="14" t="s">
        <v>323</v>
      </c>
    </row>
    <row r="5" spans="1:9" ht="28.8" x14ac:dyDescent="0.3">
      <c r="A5">
        <v>1</v>
      </c>
      <c r="B5">
        <v>1</v>
      </c>
      <c r="C5">
        <v>4</v>
      </c>
      <c r="D5" t="s">
        <v>37</v>
      </c>
      <c r="E5" t="s">
        <v>35</v>
      </c>
      <c r="F5" t="s">
        <v>33</v>
      </c>
      <c r="G5" t="s">
        <v>85</v>
      </c>
      <c r="H5" s="6" t="e">
        <f>SUM(Tasks!#REF!) * 10</f>
        <v>#REF!</v>
      </c>
      <c r="I5" s="14" t="s">
        <v>324</v>
      </c>
    </row>
    <row r="6" spans="1:9" ht="57.6" x14ac:dyDescent="0.3">
      <c r="A6">
        <v>1</v>
      </c>
      <c r="B6">
        <v>2</v>
      </c>
      <c r="C6">
        <v>1</v>
      </c>
      <c r="D6" t="s">
        <v>38</v>
      </c>
      <c r="E6" t="s">
        <v>39</v>
      </c>
      <c r="F6" t="s">
        <v>39</v>
      </c>
      <c r="G6" s="5">
        <v>42401</v>
      </c>
      <c r="H6" s="6">
        <f>SUM(Tasks!I8:I10) * 10</f>
        <v>70</v>
      </c>
      <c r="I6" s="14" t="s">
        <v>325</v>
      </c>
    </row>
    <row r="7" spans="1:9" ht="28.8" x14ac:dyDescent="0.3">
      <c r="A7">
        <v>1</v>
      </c>
      <c r="B7">
        <v>2</v>
      </c>
      <c r="C7">
        <v>2</v>
      </c>
      <c r="D7" t="s">
        <v>40</v>
      </c>
      <c r="E7" t="s">
        <v>41</v>
      </c>
      <c r="F7" t="s">
        <v>42</v>
      </c>
      <c r="G7" s="5">
        <v>42767</v>
      </c>
      <c r="H7" s="6">
        <f>SUM(Tasks!I11:I14) * 10</f>
        <v>50</v>
      </c>
      <c r="I7" s="14" t="s">
        <v>326</v>
      </c>
    </row>
    <row r="8" spans="1:9" ht="28.8" x14ac:dyDescent="0.3">
      <c r="A8">
        <v>1</v>
      </c>
      <c r="B8">
        <v>3</v>
      </c>
      <c r="C8">
        <v>1</v>
      </c>
      <c r="D8" t="s">
        <v>43</v>
      </c>
      <c r="E8" t="s">
        <v>35</v>
      </c>
      <c r="G8" s="5">
        <v>42401</v>
      </c>
      <c r="H8" s="6" t="e">
        <f>SUM(Tasks!#REF!) * 10</f>
        <v>#REF!</v>
      </c>
      <c r="I8" s="14" t="s">
        <v>327</v>
      </c>
    </row>
    <row r="9" spans="1:9" ht="43.2" x14ac:dyDescent="0.3">
      <c r="A9">
        <v>1</v>
      </c>
      <c r="B9">
        <v>3</v>
      </c>
      <c r="C9">
        <v>2</v>
      </c>
      <c r="D9" t="s">
        <v>44</v>
      </c>
      <c r="E9" t="s">
        <v>35</v>
      </c>
      <c r="G9" s="5">
        <v>42401</v>
      </c>
      <c r="H9" s="6" t="e">
        <f>SUM(Tasks!#REF!) * 10</f>
        <v>#REF!</v>
      </c>
      <c r="I9" s="14" t="s">
        <v>328</v>
      </c>
    </row>
    <row r="10" spans="1:9" ht="43.2" x14ac:dyDescent="0.3">
      <c r="A10">
        <v>1</v>
      </c>
      <c r="B10">
        <v>4</v>
      </c>
      <c r="C10">
        <v>1</v>
      </c>
      <c r="D10" t="s">
        <v>45</v>
      </c>
      <c r="E10" t="s">
        <v>46</v>
      </c>
      <c r="F10" t="s">
        <v>47</v>
      </c>
      <c r="G10" s="5">
        <v>42339</v>
      </c>
      <c r="H10" s="6" t="e">
        <f>SUM(Tasks!#REF!) * 10</f>
        <v>#REF!</v>
      </c>
      <c r="I10" s="14" t="s">
        <v>329</v>
      </c>
    </row>
    <row r="11" spans="1:9" ht="28.8" x14ac:dyDescent="0.3">
      <c r="A11">
        <v>1</v>
      </c>
      <c r="B11">
        <v>4</v>
      </c>
      <c r="C11">
        <v>2</v>
      </c>
      <c r="D11" t="s">
        <v>48</v>
      </c>
      <c r="E11" t="s">
        <v>35</v>
      </c>
      <c r="F11" t="s">
        <v>46</v>
      </c>
      <c r="G11" s="5">
        <v>42401</v>
      </c>
      <c r="H11" s="6" t="e">
        <f>SUM(Tasks!#REF!) * 10</f>
        <v>#REF!</v>
      </c>
      <c r="I11" s="14" t="s">
        <v>330</v>
      </c>
    </row>
    <row r="12" spans="1:9" x14ac:dyDescent="0.3">
      <c r="A12">
        <v>1</v>
      </c>
      <c r="B12">
        <v>4</v>
      </c>
      <c r="C12">
        <v>3</v>
      </c>
      <c r="D12" t="s">
        <v>49</v>
      </c>
      <c r="E12" t="s">
        <v>35</v>
      </c>
      <c r="F12" t="s">
        <v>50</v>
      </c>
      <c r="G12" s="5">
        <v>42401</v>
      </c>
      <c r="H12" s="6" t="e">
        <f>SUM(Tasks!#REF!) * 10</f>
        <v>#REF!</v>
      </c>
      <c r="I12" s="14"/>
    </row>
    <row r="13" spans="1:9" ht="43.2" x14ac:dyDescent="0.3">
      <c r="A13">
        <v>2</v>
      </c>
      <c r="B13">
        <v>1</v>
      </c>
      <c r="C13">
        <v>1</v>
      </c>
      <c r="D13" t="s">
        <v>51</v>
      </c>
      <c r="E13" t="s">
        <v>52</v>
      </c>
      <c r="F13" t="s">
        <v>53</v>
      </c>
      <c r="G13" s="5">
        <v>42614</v>
      </c>
      <c r="H13" s="6">
        <f>SUM(Tasks!I17:I19) * 10</f>
        <v>65</v>
      </c>
      <c r="I13" s="14" t="s">
        <v>331</v>
      </c>
    </row>
    <row r="14" spans="1:9" x14ac:dyDescent="0.3">
      <c r="A14">
        <v>2</v>
      </c>
      <c r="B14">
        <v>1</v>
      </c>
      <c r="C14">
        <v>2</v>
      </c>
      <c r="D14" t="s">
        <v>54</v>
      </c>
      <c r="E14" t="s">
        <v>55</v>
      </c>
      <c r="G14" t="s">
        <v>85</v>
      </c>
      <c r="H14" s="6">
        <f>SUM(Tasks!I20) * 10</f>
        <v>25</v>
      </c>
      <c r="I14" s="14" t="s">
        <v>301</v>
      </c>
    </row>
    <row r="15" spans="1:9" ht="57.6" x14ac:dyDescent="0.3">
      <c r="A15">
        <v>2</v>
      </c>
      <c r="B15">
        <v>1</v>
      </c>
      <c r="C15">
        <v>3</v>
      </c>
      <c r="D15" t="s">
        <v>56</v>
      </c>
      <c r="E15" t="s">
        <v>55</v>
      </c>
      <c r="F15" t="s">
        <v>57</v>
      </c>
      <c r="G15" s="5">
        <v>42401</v>
      </c>
      <c r="H15" s="6">
        <f>SUM(Tasks!I21:I23) * 10</f>
        <v>0</v>
      </c>
      <c r="I15" s="14" t="s">
        <v>332</v>
      </c>
    </row>
    <row r="16" spans="1:9" ht="28.8" x14ac:dyDescent="0.3">
      <c r="A16">
        <v>2</v>
      </c>
      <c r="B16">
        <v>1</v>
      </c>
      <c r="C16">
        <v>4</v>
      </c>
      <c r="D16" t="s">
        <v>58</v>
      </c>
      <c r="E16" t="s">
        <v>52</v>
      </c>
      <c r="F16" t="s">
        <v>59</v>
      </c>
      <c r="G16" s="5">
        <v>42339</v>
      </c>
      <c r="H16" s="6">
        <f>SUM(Tasks!I24:I27) * 10</f>
        <v>100</v>
      </c>
      <c r="I16" s="14" t="s">
        <v>333</v>
      </c>
    </row>
    <row r="17" spans="1:9" ht="28.8" x14ac:dyDescent="0.3">
      <c r="A17">
        <v>2</v>
      </c>
      <c r="B17">
        <v>1</v>
      </c>
      <c r="C17">
        <v>5</v>
      </c>
      <c r="D17" t="s">
        <v>60</v>
      </c>
      <c r="E17" t="s">
        <v>55</v>
      </c>
      <c r="F17" t="s">
        <v>61</v>
      </c>
      <c r="G17" s="5">
        <v>42614</v>
      </c>
      <c r="H17" s="6">
        <f>SUM(Tasks!I28:I30) * 10</f>
        <v>65</v>
      </c>
      <c r="I17" s="14" t="s">
        <v>334</v>
      </c>
    </row>
    <row r="18" spans="1:9" ht="43.2" x14ac:dyDescent="0.3">
      <c r="A18">
        <v>2</v>
      </c>
      <c r="B18">
        <v>2</v>
      </c>
      <c r="C18">
        <v>1</v>
      </c>
      <c r="D18" t="s">
        <v>62</v>
      </c>
      <c r="E18" t="s">
        <v>63</v>
      </c>
      <c r="F18" t="s">
        <v>64</v>
      </c>
      <c r="G18" s="5">
        <v>42248</v>
      </c>
      <c r="H18" s="6">
        <f>SUM(Tasks!I31:I32) * 10</f>
        <v>0</v>
      </c>
      <c r="I18" s="14" t="s">
        <v>372</v>
      </c>
    </row>
    <row r="19" spans="1:9" ht="28.8" x14ac:dyDescent="0.3">
      <c r="A19">
        <v>2</v>
      </c>
      <c r="B19">
        <v>2</v>
      </c>
      <c r="C19">
        <v>2</v>
      </c>
      <c r="D19" t="s">
        <v>66</v>
      </c>
      <c r="E19" t="s">
        <v>63</v>
      </c>
      <c r="F19" t="s">
        <v>64</v>
      </c>
      <c r="G19" s="5">
        <v>42430</v>
      </c>
      <c r="H19" s="6">
        <f>SUM(Tasks!I33:I35) * 10</f>
        <v>60</v>
      </c>
      <c r="I19" s="14" t="s">
        <v>335</v>
      </c>
    </row>
    <row r="20" spans="1:9" ht="28.8" x14ac:dyDescent="0.3">
      <c r="A20">
        <v>2</v>
      </c>
      <c r="B20">
        <v>2</v>
      </c>
      <c r="C20">
        <v>3</v>
      </c>
      <c r="D20" t="s">
        <v>67</v>
      </c>
      <c r="E20" t="s">
        <v>63</v>
      </c>
      <c r="G20" s="5">
        <v>42309</v>
      </c>
      <c r="H20" s="6">
        <f>SUM(Tasks!I36:I36) * 10</f>
        <v>0</v>
      </c>
      <c r="I20" s="14" t="s">
        <v>336</v>
      </c>
    </row>
    <row r="21" spans="1:9" ht="57.6" x14ac:dyDescent="0.3">
      <c r="A21">
        <v>2</v>
      </c>
      <c r="B21">
        <v>2</v>
      </c>
      <c r="C21">
        <v>4</v>
      </c>
      <c r="D21" t="s">
        <v>68</v>
      </c>
      <c r="E21" t="s">
        <v>69</v>
      </c>
      <c r="F21" t="s">
        <v>70</v>
      </c>
      <c r="G21" s="5">
        <v>42705</v>
      </c>
      <c r="H21" s="6">
        <f>SUM(Tasks!I37:I41) * 10</f>
        <v>50</v>
      </c>
      <c r="I21" s="14" t="s">
        <v>337</v>
      </c>
    </row>
    <row r="22" spans="1:9" ht="43.2" x14ac:dyDescent="0.3">
      <c r="A22">
        <v>2</v>
      </c>
      <c r="B22">
        <v>2</v>
      </c>
      <c r="C22">
        <v>5</v>
      </c>
      <c r="D22" t="s">
        <v>160</v>
      </c>
      <c r="E22" t="s">
        <v>46</v>
      </c>
      <c r="F22" t="s">
        <v>71</v>
      </c>
      <c r="G22" s="5">
        <v>42339</v>
      </c>
      <c r="H22" s="6">
        <f>SUM(Tasks!I42:I44) * 10</f>
        <v>75</v>
      </c>
      <c r="I22" s="14" t="s">
        <v>338</v>
      </c>
    </row>
    <row r="23" spans="1:9" ht="57.6" x14ac:dyDescent="0.3">
      <c r="A23">
        <v>2</v>
      </c>
      <c r="B23">
        <v>2</v>
      </c>
      <c r="C23">
        <v>6</v>
      </c>
      <c r="D23" t="s">
        <v>373</v>
      </c>
      <c r="E23" t="s">
        <v>46</v>
      </c>
      <c r="F23" t="s">
        <v>72</v>
      </c>
      <c r="G23" s="5">
        <v>42309</v>
      </c>
      <c r="H23" s="6">
        <f>SUM(Tasks!I45:I48) * 10</f>
        <v>35</v>
      </c>
      <c r="I23" s="14" t="s">
        <v>339</v>
      </c>
    </row>
    <row r="24" spans="1:9" ht="72" x14ac:dyDescent="0.3">
      <c r="A24">
        <v>2</v>
      </c>
      <c r="B24">
        <v>2</v>
      </c>
      <c r="C24">
        <v>7</v>
      </c>
      <c r="D24" t="s">
        <v>73</v>
      </c>
      <c r="E24" t="s">
        <v>46</v>
      </c>
      <c r="F24" t="s">
        <v>74</v>
      </c>
      <c r="G24" s="5">
        <v>42370</v>
      </c>
      <c r="H24" s="6">
        <f>SUM(Tasks!I49:I51) * 10</f>
        <v>20</v>
      </c>
      <c r="I24" s="14" t="s">
        <v>340</v>
      </c>
    </row>
    <row r="25" spans="1:9" ht="57.6" x14ac:dyDescent="0.3">
      <c r="A25">
        <v>2</v>
      </c>
      <c r="B25">
        <v>2</v>
      </c>
      <c r="C25">
        <v>8</v>
      </c>
      <c r="D25" t="s">
        <v>75</v>
      </c>
      <c r="E25" t="s">
        <v>76</v>
      </c>
      <c r="F25" t="s">
        <v>77</v>
      </c>
      <c r="G25" s="5">
        <v>42292</v>
      </c>
      <c r="H25" s="6">
        <f>SUM(Tasks!I52:I57) * 10</f>
        <v>50</v>
      </c>
      <c r="I25" s="14" t="s">
        <v>341</v>
      </c>
    </row>
    <row r="26" spans="1:9" ht="72" x14ac:dyDescent="0.3">
      <c r="A26">
        <v>2</v>
      </c>
      <c r="B26">
        <v>3</v>
      </c>
      <c r="C26">
        <v>1</v>
      </c>
      <c r="D26" t="s">
        <v>78</v>
      </c>
      <c r="E26" t="s">
        <v>69</v>
      </c>
      <c r="F26" t="s">
        <v>79</v>
      </c>
      <c r="G26" t="s">
        <v>85</v>
      </c>
      <c r="H26" s="6">
        <f>SUM(Tasks!I59:I61) * 10</f>
        <v>0</v>
      </c>
      <c r="I26" s="14" t="s">
        <v>342</v>
      </c>
    </row>
    <row r="27" spans="1:9" x14ac:dyDescent="0.3">
      <c r="A27">
        <v>2</v>
      </c>
      <c r="B27">
        <v>3</v>
      </c>
      <c r="C27">
        <v>2</v>
      </c>
      <c r="D27" t="s">
        <v>374</v>
      </c>
      <c r="E27" t="s">
        <v>69</v>
      </c>
      <c r="F27" t="s">
        <v>80</v>
      </c>
      <c r="G27" t="s">
        <v>85</v>
      </c>
      <c r="H27" s="6">
        <f>SUM(Tasks!I62:I64) * 10</f>
        <v>65</v>
      </c>
      <c r="I27" s="14" t="s">
        <v>343</v>
      </c>
    </row>
    <row r="28" spans="1:9" ht="28.8" x14ac:dyDescent="0.3">
      <c r="A28">
        <v>2</v>
      </c>
      <c r="B28">
        <v>3</v>
      </c>
      <c r="C28">
        <v>3</v>
      </c>
      <c r="D28" t="s">
        <v>81</v>
      </c>
      <c r="E28" t="s">
        <v>69</v>
      </c>
      <c r="F28" t="s">
        <v>82</v>
      </c>
      <c r="G28" s="5">
        <v>42339</v>
      </c>
      <c r="H28" s="6">
        <f>SUM(Tasks!I65:I67) * 10</f>
        <v>60</v>
      </c>
      <c r="I28" s="14" t="s">
        <v>344</v>
      </c>
    </row>
    <row r="29" spans="1:9" ht="43.2" x14ac:dyDescent="0.3">
      <c r="A29">
        <v>2</v>
      </c>
      <c r="B29">
        <v>3</v>
      </c>
      <c r="C29">
        <v>4</v>
      </c>
      <c r="D29" t="s">
        <v>83</v>
      </c>
      <c r="E29" t="s">
        <v>52</v>
      </c>
      <c r="F29" t="s">
        <v>84</v>
      </c>
      <c r="G29" s="5">
        <v>42491</v>
      </c>
      <c r="H29" s="6">
        <f>SUM(Tasks!I68:I68) * 10</f>
        <v>0</v>
      </c>
      <c r="I29" s="14" t="s">
        <v>345</v>
      </c>
    </row>
    <row r="30" spans="1:9" ht="28.8" x14ac:dyDescent="0.3">
      <c r="A30">
        <v>2</v>
      </c>
      <c r="B30">
        <v>4</v>
      </c>
      <c r="C30">
        <v>1</v>
      </c>
      <c r="D30" t="s">
        <v>136</v>
      </c>
      <c r="E30" t="s">
        <v>137</v>
      </c>
      <c r="F30" t="s">
        <v>138</v>
      </c>
      <c r="G30" s="5">
        <v>42430</v>
      </c>
      <c r="H30" s="6">
        <f>SUM(Tasks!I70:I72) * 10</f>
        <v>100</v>
      </c>
      <c r="I30" s="14" t="s">
        <v>346</v>
      </c>
    </row>
    <row r="31" spans="1:9" ht="28.8" x14ac:dyDescent="0.3">
      <c r="A31">
        <v>2</v>
      </c>
      <c r="B31">
        <v>4</v>
      </c>
      <c r="C31">
        <v>2</v>
      </c>
      <c r="D31" t="s">
        <v>139</v>
      </c>
      <c r="E31" t="s">
        <v>137</v>
      </c>
      <c r="F31" t="s">
        <v>140</v>
      </c>
      <c r="G31" s="5">
        <v>42614</v>
      </c>
      <c r="H31" s="6">
        <f>SUM(Tasks!I73:I75) * 10</f>
        <v>65</v>
      </c>
      <c r="I31" s="14" t="s">
        <v>347</v>
      </c>
    </row>
    <row r="32" spans="1:9" ht="28.8" x14ac:dyDescent="0.3">
      <c r="A32">
        <v>2</v>
      </c>
      <c r="B32">
        <v>4</v>
      </c>
      <c r="C32">
        <v>3</v>
      </c>
      <c r="D32" t="s">
        <v>141</v>
      </c>
      <c r="E32" t="s">
        <v>137</v>
      </c>
      <c r="F32" t="s">
        <v>142</v>
      </c>
      <c r="G32" s="5">
        <v>42430</v>
      </c>
      <c r="H32" s="6">
        <f>SUM(Tasks!I76:I78) * 10</f>
        <v>100</v>
      </c>
      <c r="I32" s="14" t="s">
        <v>348</v>
      </c>
    </row>
    <row r="33" spans="1:9" ht="57.6" x14ac:dyDescent="0.3">
      <c r="A33">
        <v>3</v>
      </c>
      <c r="B33">
        <v>1</v>
      </c>
      <c r="C33">
        <v>1</v>
      </c>
      <c r="D33" t="s">
        <v>86</v>
      </c>
      <c r="E33" t="s">
        <v>87</v>
      </c>
      <c r="F33" t="s">
        <v>88</v>
      </c>
      <c r="G33" t="s">
        <v>85</v>
      </c>
      <c r="H33" s="6">
        <f>SUM(Tasks!I79:I81) * 10</f>
        <v>60</v>
      </c>
      <c r="I33" s="14" t="s">
        <v>349</v>
      </c>
    </row>
    <row r="34" spans="1:9" ht="43.2" x14ac:dyDescent="0.3">
      <c r="A34">
        <v>3</v>
      </c>
      <c r="B34">
        <v>1</v>
      </c>
      <c r="C34">
        <v>2</v>
      </c>
      <c r="D34" t="s">
        <v>89</v>
      </c>
      <c r="E34" t="s">
        <v>87</v>
      </c>
      <c r="F34" t="s">
        <v>47</v>
      </c>
      <c r="G34" t="s">
        <v>85</v>
      </c>
      <c r="H34" s="6">
        <f>SUM(Tasks!I83:I85) * 10</f>
        <v>55</v>
      </c>
      <c r="I34" s="14" t="s">
        <v>350</v>
      </c>
    </row>
    <row r="35" spans="1:9" ht="72" x14ac:dyDescent="0.3">
      <c r="A35">
        <v>3</v>
      </c>
      <c r="B35">
        <v>1</v>
      </c>
      <c r="C35">
        <v>3</v>
      </c>
      <c r="D35" t="s">
        <v>90</v>
      </c>
      <c r="E35" t="s">
        <v>87</v>
      </c>
      <c r="F35" t="s">
        <v>351</v>
      </c>
      <c r="G35" t="s">
        <v>85</v>
      </c>
      <c r="H35" s="6">
        <f>SUM(Tasks!I86:I89) * 10</f>
        <v>100</v>
      </c>
      <c r="I35" s="14" t="s">
        <v>352</v>
      </c>
    </row>
    <row r="36" spans="1:9" ht="72" x14ac:dyDescent="0.3">
      <c r="A36">
        <v>3</v>
      </c>
      <c r="B36">
        <v>2</v>
      </c>
      <c r="C36">
        <v>1</v>
      </c>
      <c r="D36" t="s">
        <v>94</v>
      </c>
      <c r="E36" t="s">
        <v>91</v>
      </c>
      <c r="F36" t="s">
        <v>92</v>
      </c>
      <c r="G36" t="s">
        <v>93</v>
      </c>
      <c r="H36" s="6">
        <f>SUM(Tasks!I90:I92) * 10</f>
        <v>0</v>
      </c>
      <c r="I36" s="14" t="s">
        <v>353</v>
      </c>
    </row>
    <row r="37" spans="1:9" ht="43.2" x14ac:dyDescent="0.3">
      <c r="A37">
        <v>3</v>
      </c>
      <c r="B37">
        <v>2</v>
      </c>
      <c r="C37">
        <v>2</v>
      </c>
      <c r="D37" t="s">
        <v>95</v>
      </c>
      <c r="F37" t="s">
        <v>96</v>
      </c>
      <c r="G37" s="5">
        <v>42401</v>
      </c>
      <c r="H37" s="6" t="e">
        <f>SUM(Tasks!#REF!) * 10</f>
        <v>#REF!</v>
      </c>
      <c r="I37" s="14" t="s">
        <v>354</v>
      </c>
    </row>
    <row r="38" spans="1:9" ht="28.8" x14ac:dyDescent="0.3">
      <c r="A38">
        <v>3</v>
      </c>
      <c r="B38">
        <v>2</v>
      </c>
      <c r="C38">
        <v>3</v>
      </c>
      <c r="D38" t="s">
        <v>97</v>
      </c>
      <c r="F38" t="s">
        <v>96</v>
      </c>
      <c r="G38" s="5">
        <v>42401</v>
      </c>
      <c r="H38" s="6">
        <f>SUM(Tasks!I93:I93) * 10</f>
        <v>0</v>
      </c>
      <c r="I38" s="14" t="s">
        <v>355</v>
      </c>
    </row>
    <row r="39" spans="1:9" ht="43.2" x14ac:dyDescent="0.3">
      <c r="A39">
        <v>3</v>
      </c>
      <c r="B39">
        <v>2</v>
      </c>
      <c r="C39">
        <v>4</v>
      </c>
      <c r="D39" t="s">
        <v>98</v>
      </c>
      <c r="F39" t="s">
        <v>96</v>
      </c>
      <c r="G39" s="5">
        <v>42401</v>
      </c>
      <c r="H39" s="6" t="e">
        <f>SUM(Tasks!#REF!) * 10</f>
        <v>#REF!</v>
      </c>
      <c r="I39" s="14" t="s">
        <v>356</v>
      </c>
    </row>
    <row r="40" spans="1:9" ht="43.2" x14ac:dyDescent="0.3">
      <c r="A40">
        <v>3</v>
      </c>
      <c r="B40">
        <v>3</v>
      </c>
      <c r="C40">
        <v>1</v>
      </c>
      <c r="D40" t="s">
        <v>99</v>
      </c>
      <c r="E40" t="s">
        <v>100</v>
      </c>
      <c r="F40" t="s">
        <v>91</v>
      </c>
      <c r="G40" s="5">
        <v>42248</v>
      </c>
      <c r="H40" s="6">
        <f>SUM(Tasks!I94:I95) * 10</f>
        <v>50</v>
      </c>
      <c r="I40" s="14" t="s">
        <v>357</v>
      </c>
    </row>
    <row r="41" spans="1:9" ht="43.2" x14ac:dyDescent="0.3">
      <c r="A41">
        <v>3</v>
      </c>
      <c r="B41">
        <v>3</v>
      </c>
      <c r="C41">
        <v>2</v>
      </c>
      <c r="D41" t="s">
        <v>101</v>
      </c>
      <c r="E41" t="s">
        <v>76</v>
      </c>
      <c r="F41" t="s">
        <v>102</v>
      </c>
      <c r="G41" s="5">
        <v>42401</v>
      </c>
      <c r="H41" s="6">
        <f>SUM(Tasks!I96:I97) * 10</f>
        <v>0</v>
      </c>
      <c r="I41" s="14" t="s">
        <v>358</v>
      </c>
    </row>
    <row r="42" spans="1:9" ht="43.2" x14ac:dyDescent="0.3">
      <c r="A42">
        <v>3</v>
      </c>
      <c r="B42">
        <v>3</v>
      </c>
      <c r="C42">
        <v>3</v>
      </c>
      <c r="D42" t="s">
        <v>103</v>
      </c>
      <c r="E42" t="s">
        <v>100</v>
      </c>
      <c r="F42" t="s">
        <v>91</v>
      </c>
      <c r="G42" s="5">
        <v>42401</v>
      </c>
      <c r="H42" s="6">
        <f>SUM(Tasks!I137:I139) * 10</f>
        <v>50</v>
      </c>
      <c r="I42" s="14" t="s">
        <v>359</v>
      </c>
    </row>
    <row r="43" spans="1:9" ht="28.8" x14ac:dyDescent="0.3">
      <c r="A43">
        <v>3</v>
      </c>
      <c r="B43">
        <v>3</v>
      </c>
      <c r="C43">
        <v>4</v>
      </c>
      <c r="D43" t="s">
        <v>375</v>
      </c>
      <c r="E43" t="s">
        <v>100</v>
      </c>
      <c r="F43" t="s">
        <v>91</v>
      </c>
      <c r="G43" s="5">
        <v>42401</v>
      </c>
      <c r="H43" s="6">
        <f>SUM(Tasks!I138:I140) * 10</f>
        <v>0</v>
      </c>
      <c r="I43" s="14" t="s">
        <v>360</v>
      </c>
    </row>
    <row r="44" spans="1:9" ht="57.6" x14ac:dyDescent="0.3">
      <c r="A44">
        <v>3</v>
      </c>
      <c r="B44">
        <v>3</v>
      </c>
      <c r="C44">
        <v>5</v>
      </c>
      <c r="D44" t="s">
        <v>104</v>
      </c>
      <c r="E44" t="s">
        <v>100</v>
      </c>
      <c r="F44" t="s">
        <v>91</v>
      </c>
      <c r="G44" s="5">
        <v>42401</v>
      </c>
      <c r="H44" s="6">
        <f>SUM(Tasks!I139:I141) * 10</f>
        <v>0</v>
      </c>
      <c r="I44" s="14" t="s">
        <v>361</v>
      </c>
    </row>
    <row r="45" spans="1:9" ht="43.2" x14ac:dyDescent="0.3">
      <c r="A45">
        <v>3</v>
      </c>
      <c r="B45">
        <v>4</v>
      </c>
      <c r="C45">
        <v>1</v>
      </c>
      <c r="D45" t="s">
        <v>105</v>
      </c>
      <c r="E45" t="s">
        <v>100</v>
      </c>
      <c r="G45" s="5">
        <v>42401</v>
      </c>
      <c r="H45" s="6">
        <f>SUM(Tasks!I140:I144) * 10</f>
        <v>35</v>
      </c>
      <c r="I45" s="14" t="s">
        <v>362</v>
      </c>
    </row>
    <row r="46" spans="1:9" ht="28.8" x14ac:dyDescent="0.3">
      <c r="A46">
        <v>3</v>
      </c>
      <c r="B46">
        <v>4</v>
      </c>
      <c r="C46">
        <v>2</v>
      </c>
      <c r="D46" t="s">
        <v>106</v>
      </c>
      <c r="E46" t="s">
        <v>100</v>
      </c>
      <c r="F46" t="s">
        <v>107</v>
      </c>
      <c r="G46" s="5">
        <v>42248</v>
      </c>
      <c r="H46" s="6">
        <f>SUM(Tasks!I141:I146) * 10</f>
        <v>100</v>
      </c>
      <c r="I46" s="14" t="s">
        <v>363</v>
      </c>
    </row>
    <row r="47" spans="1:9" ht="28.8" x14ac:dyDescent="0.3">
      <c r="A47">
        <v>3</v>
      </c>
      <c r="B47">
        <v>4</v>
      </c>
      <c r="C47">
        <v>3</v>
      </c>
      <c r="D47" t="s">
        <v>108</v>
      </c>
      <c r="E47" t="s">
        <v>100</v>
      </c>
      <c r="F47" t="s">
        <v>109</v>
      </c>
      <c r="G47" s="5">
        <v>42401</v>
      </c>
      <c r="H47" s="6">
        <f>SUM(Tasks!I144:I147) * 10</f>
        <v>200</v>
      </c>
      <c r="I47" s="14" t="s">
        <v>364</v>
      </c>
    </row>
    <row r="48" spans="1:9" ht="57.6" x14ac:dyDescent="0.3">
      <c r="A48">
        <v>3</v>
      </c>
      <c r="B48">
        <v>4</v>
      </c>
      <c r="C48">
        <v>4</v>
      </c>
      <c r="D48" t="s">
        <v>110</v>
      </c>
      <c r="E48" t="s">
        <v>91</v>
      </c>
      <c r="F48" t="s">
        <v>72</v>
      </c>
      <c r="G48" s="5">
        <v>42401</v>
      </c>
      <c r="H48" s="6">
        <f>SUM(Tasks!I147:I148) * 10</f>
        <v>200</v>
      </c>
      <c r="I48" s="14" t="s">
        <v>376</v>
      </c>
    </row>
    <row r="49" spans="1:9" x14ac:dyDescent="0.3">
      <c r="A49">
        <v>3</v>
      </c>
      <c r="B49">
        <v>4</v>
      </c>
      <c r="C49">
        <v>5</v>
      </c>
      <c r="D49" t="s">
        <v>111</v>
      </c>
      <c r="E49" t="s">
        <v>100</v>
      </c>
      <c r="G49" s="5">
        <v>42401</v>
      </c>
      <c r="H49" s="6">
        <f>SUM(Tasks!I147:I149) * 10</f>
        <v>200</v>
      </c>
      <c r="I49" s="14" t="s">
        <v>365</v>
      </c>
    </row>
    <row r="50" spans="1:9" ht="57.6" x14ac:dyDescent="0.3">
      <c r="A50">
        <v>3</v>
      </c>
      <c r="B50">
        <v>5</v>
      </c>
      <c r="C50">
        <v>1</v>
      </c>
      <c r="D50" t="s">
        <v>112</v>
      </c>
      <c r="E50" t="s">
        <v>113</v>
      </c>
      <c r="F50" t="s">
        <v>114</v>
      </c>
      <c r="G50" s="5">
        <v>42491</v>
      </c>
      <c r="H50" s="6">
        <f>SUM(Tasks!I114:I116) * 10</f>
        <v>20</v>
      </c>
      <c r="I50" s="14" t="s">
        <v>366</v>
      </c>
    </row>
    <row r="51" spans="1:9" ht="72" x14ac:dyDescent="0.3">
      <c r="A51">
        <v>4</v>
      </c>
      <c r="B51">
        <v>1</v>
      </c>
      <c r="C51">
        <v>1</v>
      </c>
      <c r="D51" t="s">
        <v>115</v>
      </c>
      <c r="E51" t="s">
        <v>116</v>
      </c>
      <c r="F51" t="s">
        <v>117</v>
      </c>
      <c r="G51" t="s">
        <v>85</v>
      </c>
      <c r="H51" s="6">
        <f>SUM(Tasks!I130:I131) * 10</f>
        <v>100</v>
      </c>
      <c r="I51" s="14" t="s">
        <v>377</v>
      </c>
    </row>
    <row r="52" spans="1:9" ht="57.6" x14ac:dyDescent="0.3">
      <c r="A52">
        <v>4</v>
      </c>
      <c r="B52">
        <v>1</v>
      </c>
      <c r="C52">
        <v>2</v>
      </c>
      <c r="D52" t="s">
        <v>118</v>
      </c>
      <c r="E52" t="s">
        <v>116</v>
      </c>
      <c r="F52" t="s">
        <v>119</v>
      </c>
      <c r="G52" t="s">
        <v>120</v>
      </c>
      <c r="H52" s="6">
        <f>SUM(Tasks!I132:I134) * 10</f>
        <v>70</v>
      </c>
      <c r="I52" s="14" t="s">
        <v>367</v>
      </c>
    </row>
    <row r="53" spans="1:9" x14ac:dyDescent="0.3">
      <c r="A53">
        <v>4</v>
      </c>
      <c r="B53">
        <v>2</v>
      </c>
      <c r="C53">
        <v>1</v>
      </c>
      <c r="D53" t="s">
        <v>121</v>
      </c>
      <c r="E53" t="s">
        <v>63</v>
      </c>
      <c r="F53" t="s">
        <v>63</v>
      </c>
      <c r="G53" s="5">
        <v>42262</v>
      </c>
      <c r="H53" s="6">
        <f>SUM(Tasks!I135:I135) * 10</f>
        <v>50</v>
      </c>
      <c r="I53" s="14" t="s">
        <v>301</v>
      </c>
    </row>
    <row r="54" spans="1:9" ht="43.2" x14ac:dyDescent="0.3">
      <c r="A54">
        <v>4</v>
      </c>
      <c r="B54">
        <v>2</v>
      </c>
      <c r="C54">
        <v>2</v>
      </c>
      <c r="D54" t="s">
        <v>122</v>
      </c>
      <c r="E54" t="s">
        <v>63</v>
      </c>
      <c r="F54" t="s">
        <v>123</v>
      </c>
      <c r="G54" t="s">
        <v>85</v>
      </c>
      <c r="H54" s="6">
        <f>SUM(Tasks!I137:I139) * 10</f>
        <v>50</v>
      </c>
      <c r="I54" s="14" t="s">
        <v>368</v>
      </c>
    </row>
    <row r="55" spans="1:9" ht="28.8" x14ac:dyDescent="0.3">
      <c r="A55">
        <v>4</v>
      </c>
      <c r="B55">
        <v>3</v>
      </c>
      <c r="C55">
        <v>1</v>
      </c>
      <c r="D55" t="s">
        <v>124</v>
      </c>
      <c r="E55" t="s">
        <v>100</v>
      </c>
      <c r="F55" t="s">
        <v>125</v>
      </c>
      <c r="G55" s="5">
        <v>42401</v>
      </c>
      <c r="H55" s="6">
        <f>SUM(Tasks!I140:I146) * 10</f>
        <v>100</v>
      </c>
      <c r="I55" s="14" t="s">
        <v>369</v>
      </c>
    </row>
    <row r="56" spans="1:9" x14ac:dyDescent="0.3">
      <c r="A56">
        <v>4</v>
      </c>
      <c r="B56">
        <v>4</v>
      </c>
      <c r="C56">
        <v>1</v>
      </c>
      <c r="D56" t="s">
        <v>126</v>
      </c>
      <c r="E56" t="s">
        <v>35</v>
      </c>
      <c r="F56" t="s">
        <v>127</v>
      </c>
      <c r="G56" s="5">
        <v>42401</v>
      </c>
      <c r="H56" s="6">
        <f>SUM(Tasks!I147:I149) * 10</f>
        <v>200</v>
      </c>
      <c r="I56" s="14" t="s">
        <v>370</v>
      </c>
    </row>
    <row r="57" spans="1:9" x14ac:dyDescent="0.3">
      <c r="A57">
        <v>4</v>
      </c>
      <c r="B57">
        <v>4</v>
      </c>
      <c r="C57">
        <v>2</v>
      </c>
      <c r="D57" t="s">
        <v>128</v>
      </c>
      <c r="E57" t="s">
        <v>35</v>
      </c>
      <c r="F57" t="s">
        <v>127</v>
      </c>
      <c r="G57" s="5">
        <v>42401</v>
      </c>
      <c r="H57" s="6">
        <f>SUM(Tasks!I153:I156) * 10</f>
        <v>35</v>
      </c>
      <c r="I57" s="14" t="s">
        <v>371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zoomScale="90" zoomScaleNormal="90" workbookViewId="0">
      <selection activeCell="H170" sqref="H170"/>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9" x14ac:dyDescent="0.3">
      <c r="A1" t="s">
        <v>0</v>
      </c>
      <c r="B1" t="s">
        <v>7</v>
      </c>
      <c r="C1" t="s">
        <v>24</v>
      </c>
      <c r="D1" t="s">
        <v>129</v>
      </c>
      <c r="E1" t="s">
        <v>1</v>
      </c>
      <c r="F1" t="s">
        <v>65</v>
      </c>
      <c r="G1" t="s">
        <v>130</v>
      </c>
      <c r="H1" t="s">
        <v>134</v>
      </c>
      <c r="I1" t="s">
        <v>135</v>
      </c>
    </row>
    <row r="2" spans="1:9" x14ac:dyDescent="0.3">
      <c r="A2" s="1">
        <v>1</v>
      </c>
      <c r="B2" s="3">
        <v>1</v>
      </c>
      <c r="C2" s="3">
        <v>1</v>
      </c>
      <c r="D2">
        <v>1</v>
      </c>
      <c r="E2" t="s">
        <v>196</v>
      </c>
      <c r="F2" s="5">
        <v>42282</v>
      </c>
      <c r="G2">
        <v>5</v>
      </c>
      <c r="H2">
        <v>1</v>
      </c>
      <c r="I2">
        <f>IF(Table48[[#This Row],[Complete]]&gt;0,Table48[[#This Row],[Weight]],0)</f>
        <v>5</v>
      </c>
    </row>
    <row r="3" spans="1:9" x14ac:dyDescent="0.3">
      <c r="A3" s="7">
        <v>1</v>
      </c>
      <c r="B3" s="8">
        <v>1</v>
      </c>
      <c r="C3" s="8">
        <v>1</v>
      </c>
      <c r="D3">
        <v>2</v>
      </c>
      <c r="E3" t="s">
        <v>197</v>
      </c>
      <c r="F3" s="5">
        <v>42308</v>
      </c>
      <c r="G3">
        <v>5</v>
      </c>
      <c r="H3">
        <v>1</v>
      </c>
      <c r="I3" s="9">
        <f>IF(Table48[[#This Row],[Complete]]&gt;0,Table48[[#This Row],[Weight]],0)</f>
        <v>5</v>
      </c>
    </row>
    <row r="4" spans="1:9" x14ac:dyDescent="0.3">
      <c r="A4" s="2">
        <v>1</v>
      </c>
      <c r="B4" s="4">
        <v>1</v>
      </c>
      <c r="C4" s="4">
        <v>2</v>
      </c>
      <c r="D4">
        <v>1</v>
      </c>
      <c r="E4" t="s">
        <v>198</v>
      </c>
      <c r="F4" s="5">
        <v>42319</v>
      </c>
      <c r="G4">
        <v>5</v>
      </c>
      <c r="H4">
        <v>1</v>
      </c>
      <c r="I4">
        <f>IF(Table48[[#This Row],[Complete]]&gt;0,Table48[[#This Row],[Weight]],0)</f>
        <v>5</v>
      </c>
    </row>
    <row r="5" spans="1:9" x14ac:dyDescent="0.3">
      <c r="A5" s="7">
        <v>1</v>
      </c>
      <c r="B5" s="8">
        <v>1</v>
      </c>
      <c r="C5" s="8">
        <v>2</v>
      </c>
      <c r="D5">
        <v>2</v>
      </c>
      <c r="E5" t="s">
        <v>199</v>
      </c>
      <c r="F5" s="5">
        <v>42353</v>
      </c>
      <c r="G5">
        <v>5</v>
      </c>
      <c r="H5">
        <v>1</v>
      </c>
      <c r="I5" s="9">
        <f>IF(Table48[[#This Row],[Complete]]&gt;0,Table48[[#This Row],[Weight]],0)</f>
        <v>5</v>
      </c>
    </row>
    <row r="6" spans="1:9" x14ac:dyDescent="0.3">
      <c r="A6" s="1">
        <v>1</v>
      </c>
      <c r="B6" s="3">
        <v>1</v>
      </c>
      <c r="C6" s="3">
        <v>3</v>
      </c>
      <c r="D6">
        <v>1</v>
      </c>
      <c r="E6" t="s">
        <v>200</v>
      </c>
      <c r="F6" s="5">
        <v>42241</v>
      </c>
      <c r="G6">
        <v>5</v>
      </c>
      <c r="H6">
        <v>1</v>
      </c>
      <c r="I6">
        <f>IF(Table48[[#This Row],[Complete]]&gt;0,Table48[[#This Row],[Weight]],0)</f>
        <v>5</v>
      </c>
    </row>
    <row r="7" spans="1:9" x14ac:dyDescent="0.3">
      <c r="A7" s="7">
        <v>1</v>
      </c>
      <c r="B7" s="8">
        <v>1</v>
      </c>
      <c r="C7" s="8">
        <v>3</v>
      </c>
      <c r="D7">
        <v>2</v>
      </c>
      <c r="E7" t="s">
        <v>201</v>
      </c>
      <c r="F7" s="5">
        <v>42353</v>
      </c>
      <c r="G7">
        <v>5</v>
      </c>
      <c r="H7">
        <v>1</v>
      </c>
      <c r="I7" s="9">
        <f>IF(Table48[[#This Row],[Complete]]&gt;0,Table48[[#This Row],[Weight]],0)</f>
        <v>5</v>
      </c>
    </row>
    <row r="8" spans="1:9" x14ac:dyDescent="0.3">
      <c r="A8" s="2">
        <v>1</v>
      </c>
      <c r="B8" s="4">
        <v>1</v>
      </c>
      <c r="C8" s="4">
        <v>4</v>
      </c>
      <c r="D8">
        <v>1</v>
      </c>
      <c r="E8" t="s">
        <v>202</v>
      </c>
      <c r="F8" s="5">
        <v>42285</v>
      </c>
      <c r="G8">
        <v>5</v>
      </c>
      <c r="H8">
        <v>1</v>
      </c>
      <c r="I8">
        <f>IF(Table48[[#This Row],[Complete]]&gt;0,Table48[[#This Row],[Weight]],0)</f>
        <v>5</v>
      </c>
    </row>
    <row r="9" spans="1:9" x14ac:dyDescent="0.3">
      <c r="A9" s="7">
        <v>1</v>
      </c>
      <c r="B9" s="8">
        <v>1</v>
      </c>
      <c r="C9" s="8">
        <v>4</v>
      </c>
      <c r="D9">
        <v>2</v>
      </c>
      <c r="E9" t="s">
        <v>197</v>
      </c>
      <c r="F9" s="5">
        <v>42353</v>
      </c>
      <c r="G9">
        <v>5</v>
      </c>
      <c r="H9">
        <v>1</v>
      </c>
      <c r="I9" s="9">
        <f>IF(Table48[[#This Row],[Complete]]&gt;0,Table48[[#This Row],[Weight]],0)</f>
        <v>5</v>
      </c>
    </row>
    <row r="10" spans="1:9" x14ac:dyDescent="0.3">
      <c r="A10" s="1">
        <v>1</v>
      </c>
      <c r="B10" s="3">
        <v>2</v>
      </c>
      <c r="C10" s="3">
        <v>1</v>
      </c>
      <c r="D10">
        <v>1</v>
      </c>
      <c r="E10" t="s">
        <v>378</v>
      </c>
      <c r="F10" s="5">
        <v>42352</v>
      </c>
      <c r="G10">
        <v>3.5</v>
      </c>
      <c r="H10">
        <v>0</v>
      </c>
      <c r="I10">
        <f>IF(Table48[[#This Row],[Complete]]&gt;0,Table48[[#This Row],[Weight]],0)</f>
        <v>0</v>
      </c>
    </row>
    <row r="11" spans="1:9" x14ac:dyDescent="0.3">
      <c r="A11" s="7">
        <v>1</v>
      </c>
      <c r="B11" s="8">
        <v>2</v>
      </c>
      <c r="C11" s="8">
        <v>1</v>
      </c>
      <c r="D11">
        <v>2</v>
      </c>
      <c r="E11" t="s">
        <v>203</v>
      </c>
      <c r="F11" s="5">
        <v>42389</v>
      </c>
      <c r="G11">
        <v>3.5</v>
      </c>
      <c r="H11">
        <v>0</v>
      </c>
      <c r="I11" s="9">
        <f>IF(Table48[[#This Row],[Complete]]&gt;0,Table48[[#This Row],[Weight]],0)</f>
        <v>0</v>
      </c>
    </row>
    <row r="12" spans="1:9" x14ac:dyDescent="0.3">
      <c r="A12" s="7">
        <v>1</v>
      </c>
      <c r="B12" s="8">
        <v>2</v>
      </c>
      <c r="C12" s="8">
        <v>1</v>
      </c>
      <c r="D12">
        <v>3</v>
      </c>
      <c r="E12" t="s">
        <v>204</v>
      </c>
      <c r="F12" s="5">
        <v>42424</v>
      </c>
      <c r="G12">
        <v>3</v>
      </c>
      <c r="H12">
        <v>0</v>
      </c>
      <c r="I12" s="9">
        <f>IF(Table48[[#This Row],[Complete]]&gt;0,Table48[[#This Row],[Weight]],0)</f>
        <v>0</v>
      </c>
    </row>
    <row r="13" spans="1:9" x14ac:dyDescent="0.3">
      <c r="A13" s="7">
        <v>1</v>
      </c>
      <c r="B13" s="8">
        <v>2</v>
      </c>
      <c r="C13" s="8">
        <v>2</v>
      </c>
      <c r="D13">
        <v>1</v>
      </c>
      <c r="E13" t="s">
        <v>205</v>
      </c>
      <c r="F13" s="5">
        <v>42166</v>
      </c>
      <c r="G13">
        <v>2.5</v>
      </c>
      <c r="H13">
        <v>1</v>
      </c>
      <c r="I13" s="9">
        <f>IF(Table48[[#This Row],[Complete]]&gt;0,Table48[[#This Row],[Weight]],0)</f>
        <v>2.5</v>
      </c>
    </row>
    <row r="14" spans="1:9" x14ac:dyDescent="0.3">
      <c r="A14" s="2">
        <v>1</v>
      </c>
      <c r="B14" s="4">
        <v>2</v>
      </c>
      <c r="C14" s="4">
        <v>2</v>
      </c>
      <c r="D14">
        <v>2</v>
      </c>
      <c r="E14" t="s">
        <v>206</v>
      </c>
      <c r="F14" s="5">
        <v>42309</v>
      </c>
      <c r="G14">
        <v>2.5</v>
      </c>
      <c r="H14">
        <v>1</v>
      </c>
      <c r="I14">
        <f>IF(Table48[[#This Row],[Complete]]&gt;0,Table48[[#This Row],[Weight]],0)</f>
        <v>2.5</v>
      </c>
    </row>
    <row r="15" spans="1:9" x14ac:dyDescent="0.3">
      <c r="A15" s="7">
        <v>1</v>
      </c>
      <c r="B15" s="8">
        <v>2</v>
      </c>
      <c r="C15" s="8">
        <v>2</v>
      </c>
      <c r="D15">
        <v>3</v>
      </c>
      <c r="E15" t="s">
        <v>207</v>
      </c>
      <c r="F15" s="5">
        <v>42369</v>
      </c>
      <c r="G15">
        <v>2.5</v>
      </c>
      <c r="H15">
        <v>0</v>
      </c>
      <c r="I15" s="9">
        <f>IF(Table48[[#This Row],[Complete]]&gt;0,Table48[[#This Row],[Weight]],0)</f>
        <v>0</v>
      </c>
    </row>
    <row r="16" spans="1:9" x14ac:dyDescent="0.3">
      <c r="A16" s="7">
        <v>1</v>
      </c>
      <c r="B16" s="8">
        <v>2</v>
      </c>
      <c r="C16" s="8">
        <v>2</v>
      </c>
      <c r="D16">
        <v>4</v>
      </c>
      <c r="E16" t="s">
        <v>208</v>
      </c>
      <c r="F16" s="5">
        <v>42430</v>
      </c>
      <c r="G16">
        <v>2.5</v>
      </c>
      <c r="H16">
        <v>0</v>
      </c>
      <c r="I16" s="9">
        <f>IF(Table48[[#This Row],[Complete]]&gt;0,Table48[[#This Row],[Weight]],0)</f>
        <v>0</v>
      </c>
    </row>
    <row r="17" spans="1:9" x14ac:dyDescent="0.3">
      <c r="A17" s="1">
        <v>1</v>
      </c>
      <c r="B17" s="3">
        <v>3</v>
      </c>
      <c r="C17" s="3">
        <v>1</v>
      </c>
      <c r="D17">
        <v>1</v>
      </c>
      <c r="E17" t="s">
        <v>209</v>
      </c>
      <c r="F17" s="5">
        <v>42300</v>
      </c>
      <c r="G17">
        <v>3.5</v>
      </c>
      <c r="H17">
        <v>1</v>
      </c>
      <c r="I17">
        <f>IF(Table48[[#This Row],[Complete]]&gt;0,Table48[[#This Row],[Weight]],0)</f>
        <v>3.5</v>
      </c>
    </row>
    <row r="18" spans="1:9" x14ac:dyDescent="0.3">
      <c r="A18" s="7">
        <v>1</v>
      </c>
      <c r="B18" s="8">
        <v>3</v>
      </c>
      <c r="C18" s="8">
        <v>1</v>
      </c>
      <c r="D18">
        <v>2</v>
      </c>
      <c r="E18" t="s">
        <v>210</v>
      </c>
      <c r="F18" s="5">
        <v>42377</v>
      </c>
      <c r="G18">
        <v>3.5</v>
      </c>
      <c r="H18">
        <v>1</v>
      </c>
      <c r="I18" s="9">
        <f>IF(Table48[[#This Row],[Complete]]&gt;0,Table48[[#This Row],[Weight]],0)</f>
        <v>3.5</v>
      </c>
    </row>
    <row r="19" spans="1:9" x14ac:dyDescent="0.3">
      <c r="A19" s="7">
        <v>1</v>
      </c>
      <c r="B19" s="8">
        <v>3</v>
      </c>
      <c r="C19" s="8">
        <v>1</v>
      </c>
      <c r="D19">
        <v>3</v>
      </c>
      <c r="E19" t="s">
        <v>211</v>
      </c>
      <c r="F19" s="5">
        <v>42418</v>
      </c>
      <c r="G19">
        <v>3</v>
      </c>
      <c r="H19">
        <v>1</v>
      </c>
      <c r="I19" s="9">
        <f>IF(Table48[[#This Row],[Complete]]&gt;0,Table48[[#This Row],[Weight]],0)</f>
        <v>3</v>
      </c>
    </row>
    <row r="20" spans="1:9" x14ac:dyDescent="0.3">
      <c r="A20" s="2">
        <v>1</v>
      </c>
      <c r="B20" s="4">
        <v>3</v>
      </c>
      <c r="C20" s="4">
        <v>2</v>
      </c>
      <c r="D20">
        <v>1</v>
      </c>
      <c r="E20" t="s">
        <v>212</v>
      </c>
      <c r="F20" s="5">
        <v>42405</v>
      </c>
      <c r="G20">
        <v>3.5</v>
      </c>
      <c r="H20">
        <v>1</v>
      </c>
      <c r="I20">
        <f>IF(Table48[[#This Row],[Complete]]&gt;0,Table48[[#This Row],[Weight]],0)</f>
        <v>3.5</v>
      </c>
    </row>
    <row r="21" spans="1:9" x14ac:dyDescent="0.3">
      <c r="A21" s="7">
        <v>1</v>
      </c>
      <c r="B21" s="8">
        <v>3</v>
      </c>
      <c r="C21" s="8">
        <v>2</v>
      </c>
      <c r="D21">
        <v>2</v>
      </c>
      <c r="E21" t="s">
        <v>379</v>
      </c>
      <c r="F21" s="5">
        <v>42399</v>
      </c>
      <c r="G21">
        <v>3.5</v>
      </c>
      <c r="H21">
        <v>1</v>
      </c>
      <c r="I21" s="9">
        <f>IF(Table48[[#This Row],[Complete]]&gt;0,Table48[[#This Row],[Weight]],0)</f>
        <v>3.5</v>
      </c>
    </row>
    <row r="22" spans="1:9" x14ac:dyDescent="0.3">
      <c r="A22" s="7">
        <v>1</v>
      </c>
      <c r="B22" s="8">
        <v>3</v>
      </c>
      <c r="C22" s="8">
        <v>2</v>
      </c>
      <c r="D22">
        <v>3</v>
      </c>
      <c r="E22" t="s">
        <v>213</v>
      </c>
      <c r="F22" s="5">
        <v>42411</v>
      </c>
      <c r="G22">
        <v>3</v>
      </c>
      <c r="H22">
        <v>0</v>
      </c>
      <c r="I22" s="9">
        <f>IF(Table48[[#This Row],[Complete]]&gt;0,Table48[[#This Row],[Weight]],0)</f>
        <v>0</v>
      </c>
    </row>
    <row r="23" spans="1:9" x14ac:dyDescent="0.3">
      <c r="A23" s="1">
        <v>1</v>
      </c>
      <c r="B23" s="3">
        <v>4</v>
      </c>
      <c r="C23" s="3">
        <v>1</v>
      </c>
      <c r="D23">
        <v>1</v>
      </c>
      <c r="F23" s="5"/>
    </row>
    <row r="24" spans="1:9" x14ac:dyDescent="0.3">
      <c r="A24" s="7">
        <v>1</v>
      </c>
      <c r="B24" s="8">
        <v>4</v>
      </c>
      <c r="C24" s="8">
        <v>1</v>
      </c>
      <c r="D24">
        <v>2</v>
      </c>
      <c r="E24" t="s">
        <v>214</v>
      </c>
      <c r="F24" s="5">
        <v>42309</v>
      </c>
      <c r="G24">
        <v>5</v>
      </c>
      <c r="H24">
        <v>1</v>
      </c>
      <c r="I24" s="9">
        <f>IF(Table48[[#This Row],[Complete]]&gt;0,Table48[[#This Row],[Weight]],0)</f>
        <v>5</v>
      </c>
    </row>
    <row r="25" spans="1:9" x14ac:dyDescent="0.3">
      <c r="A25" s="7">
        <v>1</v>
      </c>
      <c r="B25" s="8">
        <v>4</v>
      </c>
      <c r="C25" s="8">
        <v>1</v>
      </c>
      <c r="D25">
        <v>3</v>
      </c>
      <c r="E25" t="s">
        <v>215</v>
      </c>
      <c r="F25" s="5">
        <v>42339</v>
      </c>
      <c r="G25">
        <v>5</v>
      </c>
      <c r="H25">
        <v>1</v>
      </c>
      <c r="I25" s="9">
        <f>IF(Table48[[#This Row],[Complete]]&gt;0,Table48[[#This Row],[Weight]],0)</f>
        <v>5</v>
      </c>
    </row>
    <row r="26" spans="1:9" x14ac:dyDescent="0.3">
      <c r="A26" s="2">
        <v>1</v>
      </c>
      <c r="B26" s="4">
        <v>4</v>
      </c>
      <c r="C26" s="4">
        <v>2</v>
      </c>
      <c r="D26">
        <v>1</v>
      </c>
      <c r="E26" t="s">
        <v>216</v>
      </c>
      <c r="F26" s="5">
        <v>42278</v>
      </c>
      <c r="G26">
        <v>3.5</v>
      </c>
      <c r="H26">
        <v>1</v>
      </c>
      <c r="I26">
        <f>IF(Table48[[#This Row],[Complete]]&gt;0,Table48[[#This Row],[Weight]],0)</f>
        <v>3.5</v>
      </c>
    </row>
    <row r="27" spans="1:9" x14ac:dyDescent="0.3">
      <c r="A27" s="7">
        <v>1</v>
      </c>
      <c r="B27" s="8">
        <v>4</v>
      </c>
      <c r="C27" s="8">
        <v>2</v>
      </c>
      <c r="D27">
        <v>2</v>
      </c>
      <c r="E27" t="s">
        <v>217</v>
      </c>
      <c r="F27" s="5">
        <v>42292</v>
      </c>
      <c r="G27">
        <v>3.5</v>
      </c>
      <c r="H27">
        <v>1</v>
      </c>
      <c r="I27" s="9">
        <f>IF(Table48[[#This Row],[Complete]]&gt;0,Table48[[#This Row],[Weight]],0)</f>
        <v>3.5</v>
      </c>
    </row>
    <row r="28" spans="1:9" x14ac:dyDescent="0.3">
      <c r="A28" s="7">
        <v>1</v>
      </c>
      <c r="B28" s="8">
        <v>4</v>
      </c>
      <c r="C28" s="8">
        <v>2</v>
      </c>
      <c r="D28">
        <v>3</v>
      </c>
      <c r="E28" t="s">
        <v>218</v>
      </c>
      <c r="F28" s="5">
        <v>42474</v>
      </c>
      <c r="G28">
        <v>3</v>
      </c>
      <c r="H28">
        <v>0</v>
      </c>
      <c r="I28" s="9">
        <f>IF(Table48[[#This Row],[Complete]]&gt;0,Table48[[#This Row],[Weight]],0)</f>
        <v>0</v>
      </c>
    </row>
    <row r="29" spans="1:9" x14ac:dyDescent="0.3">
      <c r="A29" s="1">
        <v>1</v>
      </c>
      <c r="B29" s="3">
        <v>4</v>
      </c>
      <c r="C29" s="3">
        <v>3</v>
      </c>
      <c r="D29">
        <v>1</v>
      </c>
      <c r="E29" t="s">
        <v>219</v>
      </c>
      <c r="F29" s="5">
        <v>42248</v>
      </c>
      <c r="G29">
        <v>3.5</v>
      </c>
      <c r="H29">
        <v>1</v>
      </c>
      <c r="I29">
        <f>IF(Table48[[#This Row],[Complete]]&gt;0,Table48[[#This Row],[Weight]],0)</f>
        <v>3.5</v>
      </c>
    </row>
    <row r="30" spans="1:9" x14ac:dyDescent="0.3">
      <c r="A30" s="7">
        <v>1</v>
      </c>
      <c r="B30" s="8">
        <v>4</v>
      </c>
      <c r="C30" s="8">
        <v>3</v>
      </c>
      <c r="D30">
        <v>2</v>
      </c>
      <c r="E30" t="s">
        <v>380</v>
      </c>
      <c r="F30" s="5">
        <v>42278</v>
      </c>
      <c r="G30">
        <v>3.5</v>
      </c>
      <c r="H30">
        <v>1</v>
      </c>
      <c r="I30" s="9">
        <f>IF(Table48[[#This Row],[Complete]]&gt;0,Table48[[#This Row],[Weight]],0)</f>
        <v>3.5</v>
      </c>
    </row>
    <row r="31" spans="1:9" x14ac:dyDescent="0.3">
      <c r="A31" s="7">
        <v>1</v>
      </c>
      <c r="B31" s="8">
        <v>4</v>
      </c>
      <c r="C31" s="8">
        <v>3</v>
      </c>
      <c r="D31">
        <v>3</v>
      </c>
      <c r="E31" t="s">
        <v>220</v>
      </c>
      <c r="F31" s="5">
        <v>42401</v>
      </c>
      <c r="G31">
        <v>3</v>
      </c>
      <c r="H31">
        <v>1</v>
      </c>
      <c r="I31" s="9">
        <f>IF(Table48[[#This Row],[Complete]]&gt;0,Table48[[#This Row],[Weight]],0)</f>
        <v>3</v>
      </c>
    </row>
    <row r="32" spans="1:9" x14ac:dyDescent="0.3">
      <c r="A32" s="2">
        <v>2</v>
      </c>
      <c r="B32" s="4">
        <v>1</v>
      </c>
      <c r="C32" s="4">
        <v>1</v>
      </c>
      <c r="D32">
        <v>1</v>
      </c>
      <c r="E32" t="s">
        <v>143</v>
      </c>
      <c r="F32" s="5">
        <v>42401</v>
      </c>
      <c r="G32">
        <v>3</v>
      </c>
      <c r="H32">
        <v>1</v>
      </c>
      <c r="I32">
        <f>IF(Table48[[#This Row],[Complete]]&gt;0,Table48[[#This Row],[Weight]],0)</f>
        <v>3</v>
      </c>
    </row>
    <row r="33" spans="1:9" x14ac:dyDescent="0.3">
      <c r="A33" s="7">
        <v>2</v>
      </c>
      <c r="B33" s="8">
        <v>1</v>
      </c>
      <c r="C33" s="8">
        <v>1</v>
      </c>
      <c r="D33">
        <v>2</v>
      </c>
      <c r="E33" t="s">
        <v>144</v>
      </c>
      <c r="F33" s="5">
        <v>42461</v>
      </c>
      <c r="G33">
        <v>3.5</v>
      </c>
      <c r="H33">
        <v>0</v>
      </c>
      <c r="I33" s="9">
        <f>IF(Table48[[#This Row],[Complete]]&gt;0,Table48[[#This Row],[Weight]],0)</f>
        <v>0</v>
      </c>
    </row>
    <row r="34" spans="1:9" x14ac:dyDescent="0.3">
      <c r="A34" s="7">
        <v>2</v>
      </c>
      <c r="B34" s="8">
        <v>1</v>
      </c>
      <c r="C34" s="8">
        <v>1</v>
      </c>
      <c r="D34">
        <v>3</v>
      </c>
      <c r="E34" t="s">
        <v>145</v>
      </c>
      <c r="F34" s="5">
        <v>42614</v>
      </c>
      <c r="G34">
        <v>3.5</v>
      </c>
      <c r="H34">
        <v>0</v>
      </c>
      <c r="I34" s="9">
        <f>IF(Table48[[#This Row],[Complete]]&gt;0,Table48[[#This Row],[Weight]],0)</f>
        <v>0</v>
      </c>
    </row>
    <row r="35" spans="1:9" x14ac:dyDescent="0.3">
      <c r="A35" s="1">
        <v>2</v>
      </c>
      <c r="B35" s="3">
        <v>1</v>
      </c>
      <c r="C35" s="3">
        <v>2</v>
      </c>
      <c r="D35">
        <v>1</v>
      </c>
      <c r="E35" t="s">
        <v>54</v>
      </c>
      <c r="F35" s="5">
        <v>42338</v>
      </c>
      <c r="G35">
        <v>10</v>
      </c>
      <c r="H35">
        <v>1</v>
      </c>
      <c r="I35">
        <f>IF(Table48[[#This Row],[Complete]]&gt;0,Table48[[#This Row],[Weight]],0)</f>
        <v>10</v>
      </c>
    </row>
    <row r="36" spans="1:9" x14ac:dyDescent="0.3">
      <c r="A36" s="2">
        <v>2</v>
      </c>
      <c r="B36" s="4">
        <v>1</v>
      </c>
      <c r="C36" s="4">
        <v>3</v>
      </c>
      <c r="D36">
        <v>1</v>
      </c>
      <c r="E36" t="s">
        <v>146</v>
      </c>
      <c r="F36" s="5">
        <v>42307</v>
      </c>
      <c r="G36">
        <v>2.5</v>
      </c>
      <c r="H36">
        <v>1</v>
      </c>
      <c r="I36">
        <f>IF(Table48[[#This Row],[Complete]]&gt;0,Table48[[#This Row],[Weight]],0)</f>
        <v>2.5</v>
      </c>
    </row>
    <row r="37" spans="1:9" x14ac:dyDescent="0.3">
      <c r="A37" s="7">
        <v>2</v>
      </c>
      <c r="B37" s="8">
        <v>1</v>
      </c>
      <c r="C37" s="8">
        <v>3</v>
      </c>
      <c r="D37">
        <v>2</v>
      </c>
      <c r="E37" t="s">
        <v>147</v>
      </c>
      <c r="F37" s="5">
        <v>42338</v>
      </c>
      <c r="G37">
        <v>2.5</v>
      </c>
      <c r="H37">
        <v>1</v>
      </c>
      <c r="I37" s="9">
        <f>IF(Table48[[#This Row],[Complete]]&gt;0,Table48[[#This Row],[Weight]],0)</f>
        <v>2.5</v>
      </c>
    </row>
    <row r="38" spans="1:9" x14ac:dyDescent="0.3">
      <c r="A38" s="7">
        <v>2</v>
      </c>
      <c r="B38" s="8">
        <v>1</v>
      </c>
      <c r="C38" s="8">
        <v>3</v>
      </c>
      <c r="D38">
        <v>3</v>
      </c>
      <c r="E38" t="s">
        <v>148</v>
      </c>
      <c r="F38" s="5">
        <v>42369</v>
      </c>
      <c r="G38">
        <v>2.5</v>
      </c>
      <c r="H38">
        <v>1</v>
      </c>
      <c r="I38" s="9">
        <f>IF(Table48[[#This Row],[Complete]]&gt;0,Table48[[#This Row],[Weight]],0)</f>
        <v>2.5</v>
      </c>
    </row>
    <row r="39" spans="1:9" x14ac:dyDescent="0.3">
      <c r="A39" s="7">
        <v>2</v>
      </c>
      <c r="B39" s="8">
        <v>1</v>
      </c>
      <c r="C39" s="8">
        <v>3</v>
      </c>
      <c r="D39">
        <v>4</v>
      </c>
      <c r="E39" t="s">
        <v>149</v>
      </c>
      <c r="F39" s="5">
        <v>42399</v>
      </c>
      <c r="G39">
        <v>2.5</v>
      </c>
      <c r="H39">
        <v>1</v>
      </c>
      <c r="I39" s="9">
        <f>IF(Table48[[#This Row],[Complete]]&gt;0,Table48[[#This Row],[Weight]],0)</f>
        <v>2.5</v>
      </c>
    </row>
    <row r="40" spans="1:9" x14ac:dyDescent="0.3">
      <c r="A40" s="1">
        <v>2</v>
      </c>
      <c r="B40" s="3">
        <v>1</v>
      </c>
      <c r="C40" s="3">
        <v>4</v>
      </c>
      <c r="D40">
        <v>1</v>
      </c>
      <c r="E40" t="s">
        <v>150</v>
      </c>
      <c r="F40" s="5">
        <v>42309</v>
      </c>
      <c r="G40">
        <v>2.5</v>
      </c>
      <c r="H40">
        <v>1</v>
      </c>
      <c r="I40">
        <f>IF(Table48[[#This Row],[Complete]]&gt;0,Table48[[#This Row],[Weight]],0)</f>
        <v>2.5</v>
      </c>
    </row>
    <row r="41" spans="1:9" x14ac:dyDescent="0.3">
      <c r="A41" s="7">
        <v>2</v>
      </c>
      <c r="B41" s="8">
        <v>1</v>
      </c>
      <c r="C41" s="8">
        <v>4</v>
      </c>
      <c r="D41">
        <v>2</v>
      </c>
      <c r="E41" t="s">
        <v>151</v>
      </c>
      <c r="F41" s="5">
        <v>42323</v>
      </c>
      <c r="G41">
        <v>2.5</v>
      </c>
      <c r="H41">
        <v>1</v>
      </c>
      <c r="I41" s="9">
        <f>IF(Table48[[#This Row],[Complete]]&gt;0,Table48[[#This Row],[Weight]],0)</f>
        <v>2.5</v>
      </c>
    </row>
    <row r="42" spans="1:9" x14ac:dyDescent="0.3">
      <c r="A42" s="7">
        <v>2</v>
      </c>
      <c r="B42" s="8">
        <v>1</v>
      </c>
      <c r="C42" s="8">
        <v>4</v>
      </c>
      <c r="D42">
        <v>3</v>
      </c>
      <c r="E42" t="s">
        <v>152</v>
      </c>
      <c r="F42" s="5">
        <v>42348</v>
      </c>
      <c r="G42">
        <v>2.5</v>
      </c>
      <c r="H42">
        <v>0</v>
      </c>
      <c r="I42" s="9">
        <f>IF(Table48[[#This Row],[Complete]]&gt;0,Table48[[#This Row],[Weight]],0)</f>
        <v>0</v>
      </c>
    </row>
    <row r="43" spans="1:9" x14ac:dyDescent="0.3">
      <c r="A43" s="7">
        <v>2</v>
      </c>
      <c r="B43" s="8">
        <v>1</v>
      </c>
      <c r="C43" s="8">
        <v>4</v>
      </c>
      <c r="D43">
        <v>4</v>
      </c>
      <c r="E43" t="s">
        <v>153</v>
      </c>
      <c r="F43" s="5">
        <v>42368</v>
      </c>
      <c r="G43">
        <v>2.5</v>
      </c>
      <c r="H43">
        <v>0</v>
      </c>
      <c r="I43" s="9">
        <f>IF(Table48[[#This Row],[Complete]]&gt;0,Table48[[#This Row],[Weight]],0)</f>
        <v>0</v>
      </c>
    </row>
    <row r="44" spans="1:9" x14ac:dyDescent="0.3">
      <c r="A44" s="2">
        <v>2</v>
      </c>
      <c r="B44" s="4">
        <v>1</v>
      </c>
      <c r="C44" s="4">
        <v>5</v>
      </c>
      <c r="D44">
        <v>1</v>
      </c>
      <c r="E44" t="s">
        <v>131</v>
      </c>
      <c r="F44" s="5">
        <v>42339</v>
      </c>
      <c r="G44">
        <v>3.5</v>
      </c>
      <c r="H44">
        <v>1</v>
      </c>
      <c r="I44">
        <f>IF(Table48[[#This Row],[Complete]]&gt;0,Table48[[#This Row],[Weight]],0)</f>
        <v>3.5</v>
      </c>
    </row>
    <row r="45" spans="1:9" x14ac:dyDescent="0.3">
      <c r="A45" s="1">
        <v>2</v>
      </c>
      <c r="B45" s="3">
        <v>1</v>
      </c>
      <c r="C45" s="3">
        <v>5</v>
      </c>
      <c r="D45">
        <v>2</v>
      </c>
      <c r="E45" t="s">
        <v>132</v>
      </c>
      <c r="F45" s="16">
        <v>42490</v>
      </c>
      <c r="G45">
        <v>3</v>
      </c>
      <c r="H45">
        <v>0</v>
      </c>
      <c r="I45">
        <f>IF(Table48[[#This Row],[Complete]]&gt;0,Table48[[#This Row],[Weight]],0)</f>
        <v>0</v>
      </c>
    </row>
    <row r="46" spans="1:9" x14ac:dyDescent="0.3">
      <c r="A46">
        <v>2</v>
      </c>
      <c r="B46">
        <v>1</v>
      </c>
      <c r="C46">
        <v>5</v>
      </c>
      <c r="D46">
        <v>3</v>
      </c>
      <c r="E46" t="s">
        <v>133</v>
      </c>
      <c r="F46" s="15">
        <v>42613</v>
      </c>
      <c r="G46">
        <v>3.5</v>
      </c>
      <c r="H46">
        <v>0</v>
      </c>
      <c r="I46">
        <f>IF(Table48[[#This Row],[Complete]]&gt;0,Table48[[#This Row],[Weight]],0)</f>
        <v>0</v>
      </c>
    </row>
    <row r="47" spans="1:9" x14ac:dyDescent="0.3">
      <c r="A47" s="1">
        <v>2</v>
      </c>
      <c r="B47" s="3">
        <v>2</v>
      </c>
      <c r="C47" s="3">
        <v>1</v>
      </c>
      <c r="D47">
        <v>1</v>
      </c>
      <c r="E47" t="s">
        <v>154</v>
      </c>
      <c r="F47" s="5">
        <v>42244</v>
      </c>
      <c r="G47">
        <v>5</v>
      </c>
      <c r="H47">
        <v>1</v>
      </c>
      <c r="I47">
        <f>IF(Table48[[#This Row],[Complete]]&gt;0,Table48[[#This Row],[Weight]],0)</f>
        <v>5</v>
      </c>
    </row>
    <row r="48" spans="1:9" x14ac:dyDescent="0.3">
      <c r="A48" s="7">
        <v>2</v>
      </c>
      <c r="B48" s="8">
        <v>2</v>
      </c>
      <c r="C48" s="8">
        <v>1</v>
      </c>
      <c r="D48">
        <v>2</v>
      </c>
      <c r="E48" t="s">
        <v>155</v>
      </c>
      <c r="F48" s="5">
        <v>42277</v>
      </c>
      <c r="G48">
        <v>5</v>
      </c>
      <c r="H48">
        <v>1</v>
      </c>
      <c r="I48" s="9">
        <f>IF(Table48[[#This Row],[Complete]]&gt;0,Table48[[#This Row],[Weight]],0)</f>
        <v>5</v>
      </c>
    </row>
    <row r="49" spans="1:9" x14ac:dyDescent="0.3">
      <c r="A49" s="2">
        <v>2</v>
      </c>
      <c r="B49" s="4">
        <v>2</v>
      </c>
      <c r="C49" s="4">
        <v>2</v>
      </c>
      <c r="D49">
        <v>1</v>
      </c>
      <c r="E49" t="s">
        <v>293</v>
      </c>
      <c r="F49" s="16">
        <v>42383</v>
      </c>
      <c r="G49">
        <v>10</v>
      </c>
      <c r="H49">
        <v>1</v>
      </c>
      <c r="I49">
        <f>IF(Table48[[#This Row],[Complete]]&gt;0,Table48[[#This Row],[Weight]],0)</f>
        <v>10</v>
      </c>
    </row>
    <row r="50" spans="1:9" x14ac:dyDescent="0.3">
      <c r="A50" s="7">
        <v>2</v>
      </c>
      <c r="B50" s="8">
        <v>2</v>
      </c>
      <c r="C50" s="8">
        <v>2</v>
      </c>
      <c r="D50">
        <v>2</v>
      </c>
      <c r="F50" s="15"/>
      <c r="I50" s="9"/>
    </row>
    <row r="51" spans="1:9" x14ac:dyDescent="0.3">
      <c r="A51" s="7">
        <v>2</v>
      </c>
      <c r="B51" s="8">
        <v>2</v>
      </c>
      <c r="C51" s="8">
        <v>2</v>
      </c>
      <c r="D51">
        <v>3</v>
      </c>
      <c r="F51" s="16"/>
      <c r="I51" s="9"/>
    </row>
    <row r="52" spans="1:9" x14ac:dyDescent="0.3">
      <c r="A52" s="1">
        <v>2</v>
      </c>
      <c r="B52" s="3">
        <v>2</v>
      </c>
      <c r="C52" s="3">
        <v>3</v>
      </c>
      <c r="D52">
        <v>1</v>
      </c>
      <c r="E52" t="s">
        <v>221</v>
      </c>
      <c r="F52" s="15">
        <v>42628</v>
      </c>
      <c r="G52">
        <v>10</v>
      </c>
      <c r="H52">
        <v>1</v>
      </c>
      <c r="I52">
        <f>IF(Table48[[#This Row],[Complete]]&gt;0,Table48[[#This Row],[Weight]],0)</f>
        <v>10</v>
      </c>
    </row>
    <row r="53" spans="1:9" x14ac:dyDescent="0.3">
      <c r="A53" s="2">
        <v>2</v>
      </c>
      <c r="B53" s="4">
        <v>2</v>
      </c>
      <c r="C53" s="4">
        <v>4</v>
      </c>
      <c r="D53">
        <v>1</v>
      </c>
      <c r="E53" t="s">
        <v>156</v>
      </c>
      <c r="F53" s="5">
        <v>42309</v>
      </c>
      <c r="G53">
        <v>2.5</v>
      </c>
      <c r="H53">
        <v>1</v>
      </c>
      <c r="I53">
        <f>IF(Table48[[#This Row],[Complete]]&gt;0,Table48[[#This Row],[Weight]],0)</f>
        <v>2.5</v>
      </c>
    </row>
    <row r="54" spans="1:9" x14ac:dyDescent="0.3">
      <c r="A54" s="7">
        <v>2</v>
      </c>
      <c r="B54" s="8">
        <v>2</v>
      </c>
      <c r="C54" s="8">
        <v>4</v>
      </c>
      <c r="D54">
        <v>2</v>
      </c>
      <c r="E54" t="s">
        <v>157</v>
      </c>
      <c r="F54" s="5">
        <v>42353</v>
      </c>
      <c r="G54">
        <v>2.5</v>
      </c>
      <c r="H54">
        <v>1</v>
      </c>
      <c r="I54" s="9">
        <f>IF(Table48[[#This Row],[Complete]]&gt;0,Table48[[#This Row],[Weight]],0)</f>
        <v>2.5</v>
      </c>
    </row>
    <row r="55" spans="1:9" x14ac:dyDescent="0.3">
      <c r="A55" s="7">
        <v>2</v>
      </c>
      <c r="B55" s="8">
        <v>2</v>
      </c>
      <c r="C55" s="8">
        <v>4</v>
      </c>
      <c r="D55">
        <v>3</v>
      </c>
      <c r="E55" t="s">
        <v>158</v>
      </c>
      <c r="F55" s="5">
        <v>42399</v>
      </c>
      <c r="G55">
        <v>2.5</v>
      </c>
      <c r="H55">
        <v>1</v>
      </c>
      <c r="I55" s="9">
        <f>IF(Table48[[#This Row],[Complete]]&gt;0,Table48[[#This Row],[Weight]],0)</f>
        <v>2.5</v>
      </c>
    </row>
    <row r="56" spans="1:9" x14ac:dyDescent="0.3">
      <c r="A56" s="7">
        <v>2</v>
      </c>
      <c r="B56" s="8">
        <v>2</v>
      </c>
      <c r="C56" s="8">
        <v>4</v>
      </c>
      <c r="D56">
        <v>4</v>
      </c>
      <c r="E56" t="s">
        <v>159</v>
      </c>
      <c r="F56" s="5">
        <v>42459</v>
      </c>
      <c r="G56">
        <v>2.5</v>
      </c>
      <c r="H56">
        <v>0</v>
      </c>
      <c r="I56" s="9">
        <f>IF(Table48[[#This Row],[Complete]]&gt;0,Table48[[#This Row],[Weight]],0)</f>
        <v>0</v>
      </c>
    </row>
    <row r="57" spans="1:9" x14ac:dyDescent="0.3">
      <c r="A57" s="1">
        <v>2</v>
      </c>
      <c r="B57" s="3">
        <v>2</v>
      </c>
      <c r="C57" s="3">
        <v>5</v>
      </c>
      <c r="D57">
        <v>1</v>
      </c>
      <c r="E57" t="s">
        <v>161</v>
      </c>
      <c r="F57" s="5">
        <v>42309</v>
      </c>
      <c r="G57">
        <v>3.5</v>
      </c>
      <c r="H57">
        <v>1</v>
      </c>
      <c r="I57">
        <f>IF(Table48[[#This Row],[Complete]]&gt;0,Table48[[#This Row],[Weight]],0)</f>
        <v>3.5</v>
      </c>
    </row>
    <row r="58" spans="1:9" x14ac:dyDescent="0.3">
      <c r="A58" s="7">
        <v>2</v>
      </c>
      <c r="B58" s="8">
        <v>2</v>
      </c>
      <c r="C58" s="8">
        <v>5</v>
      </c>
      <c r="D58">
        <v>2</v>
      </c>
      <c r="E58" t="s">
        <v>294</v>
      </c>
      <c r="F58" s="5">
        <v>42323</v>
      </c>
      <c r="G58">
        <v>3</v>
      </c>
      <c r="H58">
        <v>1</v>
      </c>
      <c r="I58" s="9">
        <f>IF(Table48[[#This Row],[Complete]]&gt;0,Table48[[#This Row],[Weight]],0)</f>
        <v>3</v>
      </c>
    </row>
    <row r="59" spans="1:9" x14ac:dyDescent="0.3">
      <c r="A59" s="7">
        <v>2</v>
      </c>
      <c r="B59" s="8">
        <v>2</v>
      </c>
      <c r="C59" s="8">
        <v>5</v>
      </c>
      <c r="D59">
        <v>3</v>
      </c>
      <c r="E59" t="s">
        <v>162</v>
      </c>
      <c r="F59" s="5">
        <v>42328</v>
      </c>
      <c r="G59">
        <v>3.5</v>
      </c>
      <c r="H59">
        <v>1</v>
      </c>
      <c r="I59" s="9">
        <f>IF(Table48[[#This Row],[Complete]]&gt;0,Table48[[#This Row],[Weight]],0)</f>
        <v>3.5</v>
      </c>
    </row>
    <row r="60" spans="1:9" x14ac:dyDescent="0.3">
      <c r="A60" s="2">
        <v>2</v>
      </c>
      <c r="B60" s="4">
        <v>2</v>
      </c>
      <c r="C60" s="4">
        <v>6</v>
      </c>
      <c r="D60">
        <v>1</v>
      </c>
      <c r="E60" t="s">
        <v>163</v>
      </c>
      <c r="F60" s="5">
        <v>42287</v>
      </c>
      <c r="G60">
        <v>2.5</v>
      </c>
      <c r="H60">
        <v>1</v>
      </c>
      <c r="I60">
        <f>IF(Table48[[#This Row],[Complete]]&gt;0,Table48[[#This Row],[Weight]],0)</f>
        <v>2.5</v>
      </c>
    </row>
    <row r="61" spans="1:9" x14ac:dyDescent="0.3">
      <c r="A61" s="7">
        <v>2</v>
      </c>
      <c r="B61" s="8">
        <v>2</v>
      </c>
      <c r="C61" s="8">
        <v>6</v>
      </c>
      <c r="D61">
        <v>2</v>
      </c>
      <c r="E61" t="s">
        <v>164</v>
      </c>
      <c r="F61" s="5">
        <v>42307</v>
      </c>
      <c r="G61">
        <v>2.5</v>
      </c>
      <c r="H61">
        <v>1</v>
      </c>
      <c r="I61" s="9">
        <f>IF(Table48[[#This Row],[Complete]]&gt;0,Table48[[#This Row],[Weight]],0)</f>
        <v>2.5</v>
      </c>
    </row>
    <row r="62" spans="1:9" x14ac:dyDescent="0.3">
      <c r="A62" s="7">
        <v>2</v>
      </c>
      <c r="B62" s="8">
        <v>2</v>
      </c>
      <c r="C62" s="8">
        <v>6</v>
      </c>
      <c r="D62">
        <v>3</v>
      </c>
      <c r="E62" t="s">
        <v>165</v>
      </c>
      <c r="F62" s="5">
        <v>42338</v>
      </c>
      <c r="G62">
        <v>2.5</v>
      </c>
      <c r="H62">
        <v>1</v>
      </c>
      <c r="I62" s="9">
        <f>IF(Table48[[#This Row],[Complete]]&gt;0,Table48[[#This Row],[Weight]],0)</f>
        <v>2.5</v>
      </c>
    </row>
    <row r="63" spans="1:9" x14ac:dyDescent="0.3">
      <c r="A63" s="7">
        <v>2</v>
      </c>
      <c r="B63" s="8">
        <v>2</v>
      </c>
      <c r="C63" s="8">
        <v>6</v>
      </c>
      <c r="D63">
        <v>4</v>
      </c>
      <c r="E63" t="s">
        <v>166</v>
      </c>
      <c r="F63" s="5">
        <v>42368</v>
      </c>
      <c r="G63">
        <v>2.5</v>
      </c>
      <c r="H63">
        <v>0</v>
      </c>
      <c r="I63" s="9">
        <f>IF(Table48[[#This Row],[Complete]]&gt;0,Table48[[#This Row],[Weight]],0)</f>
        <v>0</v>
      </c>
    </row>
    <row r="64" spans="1:9" x14ac:dyDescent="0.3">
      <c r="A64" s="1">
        <v>2</v>
      </c>
      <c r="B64" s="3">
        <v>2</v>
      </c>
      <c r="C64" s="3">
        <v>7</v>
      </c>
      <c r="D64">
        <v>1</v>
      </c>
      <c r="E64" t="s">
        <v>167</v>
      </c>
      <c r="F64" s="5">
        <v>42034</v>
      </c>
      <c r="G64">
        <v>3.5</v>
      </c>
      <c r="H64">
        <v>1</v>
      </c>
      <c r="I64">
        <f>IF(Table48[[#This Row],[Complete]]&gt;0,Table48[[#This Row],[Weight]],0)</f>
        <v>3.5</v>
      </c>
    </row>
    <row r="65" spans="1:9" x14ac:dyDescent="0.3">
      <c r="A65" s="7">
        <v>2</v>
      </c>
      <c r="B65" s="8">
        <v>2</v>
      </c>
      <c r="C65" s="8">
        <v>7</v>
      </c>
      <c r="D65">
        <v>2</v>
      </c>
      <c r="E65" t="s">
        <v>168</v>
      </c>
      <c r="F65" s="5">
        <v>42036</v>
      </c>
      <c r="G65">
        <v>3.5</v>
      </c>
      <c r="H65">
        <v>1</v>
      </c>
      <c r="I65" s="9">
        <f>IF(Table48[[#This Row],[Complete]]&gt;0,Table48[[#This Row],[Weight]],0)</f>
        <v>3.5</v>
      </c>
    </row>
    <row r="66" spans="1:9" x14ac:dyDescent="0.3">
      <c r="A66" s="7">
        <v>2</v>
      </c>
      <c r="B66" s="8">
        <v>2</v>
      </c>
      <c r="C66" s="8">
        <v>7</v>
      </c>
      <c r="D66">
        <v>3</v>
      </c>
      <c r="E66" t="s">
        <v>169</v>
      </c>
      <c r="F66" s="5">
        <v>42338</v>
      </c>
      <c r="G66">
        <v>3</v>
      </c>
      <c r="H66">
        <v>1</v>
      </c>
      <c r="I66" s="9">
        <f>IF(Table48[[#This Row],[Complete]]&gt;0,Table48[[#This Row],[Weight]],0)</f>
        <v>3</v>
      </c>
    </row>
    <row r="67" spans="1:9" x14ac:dyDescent="0.3">
      <c r="A67" s="2">
        <v>2</v>
      </c>
      <c r="B67" s="4">
        <v>2</v>
      </c>
      <c r="C67" s="4">
        <v>8</v>
      </c>
      <c r="D67">
        <v>1</v>
      </c>
      <c r="E67" t="s">
        <v>170</v>
      </c>
      <c r="F67" s="5">
        <v>42226</v>
      </c>
      <c r="G67">
        <v>1</v>
      </c>
      <c r="H67">
        <v>1</v>
      </c>
      <c r="I67">
        <f>IF(Table48[[#This Row],[Complete]]&gt;0,Table48[[#This Row],[Weight]],0)</f>
        <v>1</v>
      </c>
    </row>
    <row r="68" spans="1:9" x14ac:dyDescent="0.3">
      <c r="A68" s="7">
        <v>2</v>
      </c>
      <c r="B68" s="8">
        <v>2</v>
      </c>
      <c r="C68" s="8">
        <v>8</v>
      </c>
      <c r="D68">
        <v>2</v>
      </c>
      <c r="E68" t="s">
        <v>171</v>
      </c>
      <c r="F68" s="5">
        <v>42277</v>
      </c>
      <c r="G68">
        <v>2</v>
      </c>
      <c r="H68">
        <v>1</v>
      </c>
      <c r="I68" s="9">
        <f>IF(Table48[[#This Row],[Complete]]&gt;0,Table48[[#This Row],[Weight]],0)</f>
        <v>2</v>
      </c>
    </row>
    <row r="69" spans="1:9" x14ac:dyDescent="0.3">
      <c r="A69" s="7">
        <v>2</v>
      </c>
      <c r="B69" s="8">
        <v>2</v>
      </c>
      <c r="C69" s="8">
        <v>8</v>
      </c>
      <c r="D69">
        <v>3</v>
      </c>
      <c r="E69" t="s">
        <v>172</v>
      </c>
      <c r="F69" s="5">
        <v>42292</v>
      </c>
      <c r="G69">
        <v>1</v>
      </c>
      <c r="H69">
        <v>1</v>
      </c>
      <c r="I69" s="9">
        <f>IF(Table48[[#This Row],[Complete]]&gt;0,Table48[[#This Row],[Weight]],0)</f>
        <v>1</v>
      </c>
    </row>
    <row r="70" spans="1:9" x14ac:dyDescent="0.3">
      <c r="A70" s="7">
        <v>2</v>
      </c>
      <c r="B70" s="8">
        <v>2</v>
      </c>
      <c r="C70" s="8">
        <v>8</v>
      </c>
      <c r="D70">
        <v>4</v>
      </c>
      <c r="E70" t="s">
        <v>173</v>
      </c>
      <c r="F70" s="5">
        <v>42353</v>
      </c>
      <c r="G70">
        <v>2</v>
      </c>
      <c r="H70">
        <v>1</v>
      </c>
      <c r="I70" s="9">
        <f>IF(Table48[[#This Row],[Complete]]&gt;0,Table48[[#This Row],[Weight]],0)</f>
        <v>2</v>
      </c>
    </row>
    <row r="71" spans="1:9" x14ac:dyDescent="0.3">
      <c r="A71" s="7">
        <v>2</v>
      </c>
      <c r="B71" s="8">
        <v>2</v>
      </c>
      <c r="C71" s="8">
        <v>8</v>
      </c>
      <c r="D71">
        <v>5</v>
      </c>
      <c r="E71" t="s">
        <v>381</v>
      </c>
      <c r="F71" s="5">
        <v>42368</v>
      </c>
      <c r="G71">
        <v>2</v>
      </c>
      <c r="H71">
        <v>0</v>
      </c>
      <c r="I71" s="9">
        <f>IF(Table48[[#This Row],[Complete]]&gt;0,Table48[[#This Row],[Weight]],0)</f>
        <v>0</v>
      </c>
    </row>
    <row r="72" spans="1:9" x14ac:dyDescent="0.3">
      <c r="A72" s="7">
        <v>2</v>
      </c>
      <c r="B72" s="8">
        <v>2</v>
      </c>
      <c r="C72" s="8">
        <v>8</v>
      </c>
      <c r="D72">
        <v>6</v>
      </c>
      <c r="E72" t="s">
        <v>382</v>
      </c>
      <c r="F72" s="5">
        <v>42399</v>
      </c>
      <c r="G72">
        <v>2</v>
      </c>
      <c r="H72">
        <v>0</v>
      </c>
      <c r="I72" s="9">
        <f>IF(Table48[[#This Row],[Complete]]&gt;0,Table48[[#This Row],[Weight]],0)</f>
        <v>0</v>
      </c>
    </row>
    <row r="73" spans="1:9" x14ac:dyDescent="0.3">
      <c r="A73" s="1">
        <v>2</v>
      </c>
      <c r="B73" s="3">
        <v>3</v>
      </c>
      <c r="C73" s="3">
        <v>1</v>
      </c>
      <c r="D73">
        <v>1</v>
      </c>
      <c r="E73" t="s">
        <v>174</v>
      </c>
      <c r="F73" s="5">
        <v>42248</v>
      </c>
      <c r="G73">
        <v>2.5</v>
      </c>
      <c r="H73">
        <v>1</v>
      </c>
      <c r="I73">
        <f>IF(Table48[[#This Row],[Complete]]&gt;0,Table48[[#This Row],[Weight]],0)</f>
        <v>2.5</v>
      </c>
    </row>
    <row r="74" spans="1:9" x14ac:dyDescent="0.3">
      <c r="A74" s="7">
        <v>2</v>
      </c>
      <c r="B74" s="8">
        <v>3</v>
      </c>
      <c r="C74" s="8">
        <v>1</v>
      </c>
      <c r="D74">
        <v>2</v>
      </c>
      <c r="E74" t="s">
        <v>175</v>
      </c>
      <c r="F74" s="5">
        <v>42278</v>
      </c>
      <c r="G74">
        <v>2.5</v>
      </c>
      <c r="H74">
        <v>1</v>
      </c>
      <c r="I74" s="9">
        <f>IF(Table48[[#This Row],[Complete]]&gt;0,Table48[[#This Row],[Weight]],0)</f>
        <v>2.5</v>
      </c>
    </row>
    <row r="75" spans="1:9" x14ac:dyDescent="0.3">
      <c r="A75" s="7">
        <v>2</v>
      </c>
      <c r="B75" s="8">
        <v>3</v>
      </c>
      <c r="C75" s="8">
        <v>1</v>
      </c>
      <c r="D75">
        <v>3</v>
      </c>
      <c r="E75" t="s">
        <v>176</v>
      </c>
      <c r="F75" s="5">
        <v>42428</v>
      </c>
      <c r="G75">
        <v>2.5</v>
      </c>
      <c r="H75">
        <v>0</v>
      </c>
      <c r="I75" s="9">
        <f>IF(Table48[[#This Row],[Complete]]&gt;0,Table48[[#This Row],[Weight]],0)</f>
        <v>0</v>
      </c>
    </row>
    <row r="76" spans="1:9" x14ac:dyDescent="0.3">
      <c r="A76" s="7">
        <v>2</v>
      </c>
      <c r="B76" s="8">
        <v>3</v>
      </c>
      <c r="C76" s="8">
        <v>1</v>
      </c>
      <c r="D76">
        <v>4</v>
      </c>
      <c r="E76" t="s">
        <v>177</v>
      </c>
      <c r="F76" s="5">
        <v>42384</v>
      </c>
      <c r="G76">
        <v>2.5</v>
      </c>
      <c r="H76">
        <v>1</v>
      </c>
      <c r="I76" s="9">
        <f>IF(Table48[[#This Row],[Complete]]&gt;0,Table48[[#This Row],[Weight]],0)</f>
        <v>2.5</v>
      </c>
    </row>
    <row r="77" spans="1:9" x14ac:dyDescent="0.3">
      <c r="A77" s="2">
        <v>2</v>
      </c>
      <c r="B77" s="4">
        <v>3</v>
      </c>
      <c r="C77" s="4">
        <v>2</v>
      </c>
      <c r="D77">
        <v>1</v>
      </c>
      <c r="E77" t="s">
        <v>178</v>
      </c>
      <c r="F77" s="5">
        <v>42323</v>
      </c>
      <c r="G77">
        <v>2.5</v>
      </c>
      <c r="H77">
        <v>1</v>
      </c>
      <c r="I77">
        <f>IF(Table48[[#This Row],[Complete]]&gt;0,Table48[[#This Row],[Weight]],0)</f>
        <v>2.5</v>
      </c>
    </row>
    <row r="78" spans="1:9" x14ac:dyDescent="0.3">
      <c r="A78" s="7">
        <v>2</v>
      </c>
      <c r="B78" s="8">
        <v>3</v>
      </c>
      <c r="C78" s="8">
        <v>2</v>
      </c>
      <c r="D78">
        <v>2</v>
      </c>
      <c r="E78" t="s">
        <v>179</v>
      </c>
      <c r="F78" s="5">
        <v>42338</v>
      </c>
      <c r="G78">
        <v>2.5</v>
      </c>
      <c r="H78">
        <v>1</v>
      </c>
      <c r="I78" s="9">
        <f>IF(Table48[[#This Row],[Complete]]&gt;0,Table48[[#This Row],[Weight]],0)</f>
        <v>2.5</v>
      </c>
    </row>
    <row r="79" spans="1:9" x14ac:dyDescent="0.3">
      <c r="A79" s="7">
        <v>2</v>
      </c>
      <c r="B79" s="8">
        <v>3</v>
      </c>
      <c r="C79" s="8">
        <v>2</v>
      </c>
      <c r="D79">
        <v>3</v>
      </c>
      <c r="E79" t="s">
        <v>180</v>
      </c>
      <c r="F79" s="5">
        <v>42339</v>
      </c>
      <c r="G79">
        <v>2.5</v>
      </c>
      <c r="H79">
        <v>1</v>
      </c>
      <c r="I79" s="9">
        <f>IF(Table48[[#This Row],[Complete]]&gt;0,Table48[[#This Row],[Weight]],0)</f>
        <v>2.5</v>
      </c>
    </row>
    <row r="80" spans="1:9" x14ac:dyDescent="0.3">
      <c r="A80" s="7">
        <v>2</v>
      </c>
      <c r="B80" s="8">
        <v>3</v>
      </c>
      <c r="C80" s="8">
        <v>2</v>
      </c>
      <c r="D80">
        <v>4</v>
      </c>
      <c r="E80" t="s">
        <v>181</v>
      </c>
      <c r="F80" s="5">
        <v>42398</v>
      </c>
      <c r="G80">
        <v>2.5</v>
      </c>
      <c r="H80">
        <v>1</v>
      </c>
      <c r="I80" s="9">
        <f>IF(Table48[[#This Row],[Complete]]&gt;0,Table48[[#This Row],[Weight]],0)</f>
        <v>2.5</v>
      </c>
    </row>
    <row r="81" spans="1:9" x14ac:dyDescent="0.3">
      <c r="A81" s="1">
        <v>2</v>
      </c>
      <c r="B81" s="3">
        <v>3</v>
      </c>
      <c r="C81" s="3">
        <v>3</v>
      </c>
      <c r="D81">
        <v>1</v>
      </c>
      <c r="E81" t="s">
        <v>182</v>
      </c>
      <c r="F81" s="5">
        <v>42309</v>
      </c>
      <c r="G81">
        <v>3</v>
      </c>
      <c r="H81">
        <v>1</v>
      </c>
      <c r="I81">
        <f>IF(Table48[[#This Row],[Complete]]&gt;0,Table48[[#This Row],[Weight]],0)</f>
        <v>3</v>
      </c>
    </row>
    <row r="82" spans="1:9" x14ac:dyDescent="0.3">
      <c r="A82" s="7">
        <v>2</v>
      </c>
      <c r="B82" s="8">
        <v>3</v>
      </c>
      <c r="C82" s="8">
        <v>3</v>
      </c>
      <c r="D82">
        <v>2</v>
      </c>
      <c r="E82" t="s">
        <v>183</v>
      </c>
      <c r="F82" s="5">
        <v>42353</v>
      </c>
      <c r="G82">
        <v>3.5</v>
      </c>
      <c r="H82">
        <v>1</v>
      </c>
      <c r="I82" s="9">
        <f>IF(Table48[[#This Row],[Complete]]&gt;0,Table48[[#This Row],[Weight]],0)</f>
        <v>3.5</v>
      </c>
    </row>
    <row r="83" spans="1:9" x14ac:dyDescent="0.3">
      <c r="A83" s="7">
        <v>2</v>
      </c>
      <c r="B83" s="8">
        <v>3</v>
      </c>
      <c r="C83" s="8">
        <v>3</v>
      </c>
      <c r="D83">
        <v>3</v>
      </c>
      <c r="E83" t="s">
        <v>184</v>
      </c>
      <c r="F83" s="5">
        <v>42368</v>
      </c>
      <c r="G83">
        <v>3.5</v>
      </c>
      <c r="H83">
        <v>1</v>
      </c>
      <c r="I83" s="9">
        <f>IF(Table48[[#This Row],[Complete]]&gt;0,Table48[[#This Row],[Weight]],0)</f>
        <v>3.5</v>
      </c>
    </row>
    <row r="84" spans="1:9" x14ac:dyDescent="0.3">
      <c r="A84" s="2">
        <v>2</v>
      </c>
      <c r="B84" s="4">
        <v>3</v>
      </c>
      <c r="C84" s="4">
        <v>4</v>
      </c>
      <c r="D84">
        <v>1</v>
      </c>
      <c r="E84" t="s">
        <v>185</v>
      </c>
      <c r="F84" s="5">
        <v>42379</v>
      </c>
      <c r="G84">
        <v>2.5</v>
      </c>
      <c r="H84">
        <v>1</v>
      </c>
      <c r="I84">
        <f>IF(Table48[[#This Row],[Complete]]&gt;0,Table48[[#This Row],[Weight]],0)</f>
        <v>2.5</v>
      </c>
    </row>
    <row r="85" spans="1:9" x14ac:dyDescent="0.3">
      <c r="A85" s="7">
        <v>2</v>
      </c>
      <c r="B85" s="8">
        <v>3</v>
      </c>
      <c r="C85" s="8">
        <v>4</v>
      </c>
      <c r="D85">
        <v>2</v>
      </c>
      <c r="E85" t="s">
        <v>186</v>
      </c>
      <c r="F85" s="5">
        <v>42391</v>
      </c>
      <c r="G85">
        <v>2.5</v>
      </c>
      <c r="H85">
        <v>0</v>
      </c>
      <c r="I85" s="9">
        <f>IF(Table48[[#This Row],[Complete]]&gt;0,Table48[[#This Row],[Weight]],0)</f>
        <v>0</v>
      </c>
    </row>
    <row r="86" spans="1:9" x14ac:dyDescent="0.3">
      <c r="A86" s="7">
        <v>2</v>
      </c>
      <c r="B86" s="8">
        <v>3</v>
      </c>
      <c r="C86" s="8">
        <v>4</v>
      </c>
      <c r="D86">
        <v>3</v>
      </c>
      <c r="E86" t="s">
        <v>187</v>
      </c>
      <c r="F86" s="5">
        <v>42430</v>
      </c>
      <c r="G86">
        <v>2.5</v>
      </c>
      <c r="H86">
        <v>0</v>
      </c>
      <c r="I86" s="9">
        <f>IF(Table48[[#This Row],[Complete]]&gt;0,Table48[[#This Row],[Weight]],0)</f>
        <v>0</v>
      </c>
    </row>
    <row r="87" spans="1:9" x14ac:dyDescent="0.3">
      <c r="A87" s="7">
        <v>2</v>
      </c>
      <c r="B87" s="8">
        <v>3</v>
      </c>
      <c r="C87" s="8">
        <v>4</v>
      </c>
      <c r="D87">
        <v>4</v>
      </c>
      <c r="E87" t="s">
        <v>188</v>
      </c>
      <c r="F87" s="5">
        <v>42491</v>
      </c>
      <c r="G87">
        <v>2.5</v>
      </c>
      <c r="H87">
        <v>1</v>
      </c>
      <c r="I87" s="9">
        <f>IF(Table48[[#This Row],[Complete]]&gt;0,Table48[[#This Row],[Weight]],0)</f>
        <v>2.5</v>
      </c>
    </row>
    <row r="88" spans="1:9" x14ac:dyDescent="0.3">
      <c r="A88" s="1">
        <v>2</v>
      </c>
      <c r="B88" s="3">
        <v>4</v>
      </c>
      <c r="C88" s="3">
        <v>1</v>
      </c>
      <c r="D88">
        <v>1</v>
      </c>
      <c r="E88" t="s">
        <v>295</v>
      </c>
      <c r="F88" s="5">
        <v>42277</v>
      </c>
      <c r="G88">
        <v>3.5</v>
      </c>
      <c r="H88">
        <v>1</v>
      </c>
      <c r="I88">
        <f>IF(Table48[[#This Row],[Complete]]&gt;0,Table48[[#This Row],[Weight]],0)</f>
        <v>3.5</v>
      </c>
    </row>
    <row r="89" spans="1:9" x14ac:dyDescent="0.3">
      <c r="A89" s="7">
        <v>2</v>
      </c>
      <c r="B89" s="8">
        <v>4</v>
      </c>
      <c r="C89" s="8">
        <v>1</v>
      </c>
      <c r="D89">
        <v>2</v>
      </c>
      <c r="E89" t="s">
        <v>189</v>
      </c>
      <c r="F89" s="5">
        <v>42415</v>
      </c>
      <c r="G89">
        <v>3.5</v>
      </c>
      <c r="H89">
        <v>1</v>
      </c>
      <c r="I89" s="9">
        <f>IF(Table48[[#This Row],[Complete]]&gt;0,Table48[[#This Row],[Weight]],0)</f>
        <v>3.5</v>
      </c>
    </row>
    <row r="90" spans="1:9" x14ac:dyDescent="0.3">
      <c r="A90" s="7">
        <v>2</v>
      </c>
      <c r="B90" s="8">
        <v>4</v>
      </c>
      <c r="C90" s="8">
        <v>1</v>
      </c>
      <c r="D90">
        <v>3</v>
      </c>
      <c r="E90" t="s">
        <v>190</v>
      </c>
      <c r="F90" s="5">
        <v>42459</v>
      </c>
      <c r="G90">
        <v>3</v>
      </c>
      <c r="H90">
        <v>0</v>
      </c>
      <c r="I90" s="9">
        <f>IF(Table48[[#This Row],[Complete]]&gt;0,Table48[[#This Row],[Weight]],0)</f>
        <v>0</v>
      </c>
    </row>
    <row r="91" spans="1:9" x14ac:dyDescent="0.3">
      <c r="A91" s="2">
        <v>2</v>
      </c>
      <c r="B91" s="4">
        <v>4</v>
      </c>
      <c r="C91" s="4">
        <v>2</v>
      </c>
      <c r="D91">
        <v>1</v>
      </c>
      <c r="E91" t="s">
        <v>383</v>
      </c>
      <c r="F91" s="5">
        <v>42399</v>
      </c>
      <c r="G91">
        <v>3</v>
      </c>
      <c r="H91">
        <v>1</v>
      </c>
      <c r="I91">
        <f>IF(Table48[[#This Row],[Complete]]&gt;0,Table48[[#This Row],[Weight]],0)</f>
        <v>3</v>
      </c>
    </row>
    <row r="92" spans="1:9" x14ac:dyDescent="0.3">
      <c r="A92" s="7">
        <v>2</v>
      </c>
      <c r="B92" s="8">
        <v>4</v>
      </c>
      <c r="C92" s="8">
        <v>2</v>
      </c>
      <c r="D92">
        <v>2</v>
      </c>
      <c r="E92" t="s">
        <v>191</v>
      </c>
      <c r="F92" s="5">
        <v>42428</v>
      </c>
      <c r="G92">
        <v>3.5</v>
      </c>
      <c r="H92">
        <v>1</v>
      </c>
      <c r="I92" s="9">
        <f>IF(Table48[[#This Row],[Complete]]&gt;0,Table48[[#This Row],[Weight]],0)</f>
        <v>3.5</v>
      </c>
    </row>
    <row r="93" spans="1:9" x14ac:dyDescent="0.3">
      <c r="A93" s="7">
        <v>2</v>
      </c>
      <c r="B93" s="8">
        <v>4</v>
      </c>
      <c r="C93" s="8">
        <v>2</v>
      </c>
      <c r="D93">
        <v>3</v>
      </c>
      <c r="E93" t="s">
        <v>192</v>
      </c>
      <c r="F93" s="5">
        <v>42461</v>
      </c>
      <c r="G93">
        <v>3.5</v>
      </c>
      <c r="H93">
        <v>0</v>
      </c>
      <c r="I93" s="9">
        <f>IF(Table48[[#This Row],[Complete]]&gt;0,Table48[[#This Row],[Weight]],0)</f>
        <v>0</v>
      </c>
    </row>
    <row r="94" spans="1:9" x14ac:dyDescent="0.3">
      <c r="A94" s="1">
        <v>2</v>
      </c>
      <c r="B94" s="3">
        <v>4</v>
      </c>
      <c r="C94" s="3">
        <v>3</v>
      </c>
      <c r="D94">
        <v>1</v>
      </c>
      <c r="E94" t="s">
        <v>193</v>
      </c>
      <c r="F94" s="5">
        <v>42343</v>
      </c>
      <c r="G94">
        <v>3</v>
      </c>
      <c r="H94">
        <v>1</v>
      </c>
      <c r="I94">
        <f>IF(Table48[[#This Row],[Complete]]&gt;0,Table48[[#This Row],[Weight]],0)</f>
        <v>3</v>
      </c>
    </row>
    <row r="95" spans="1:9" x14ac:dyDescent="0.3">
      <c r="A95" s="7">
        <v>2</v>
      </c>
      <c r="B95" s="8">
        <v>4</v>
      </c>
      <c r="C95" s="8">
        <v>3</v>
      </c>
      <c r="D95">
        <v>2</v>
      </c>
      <c r="E95" t="s">
        <v>194</v>
      </c>
      <c r="F95" s="5">
        <v>42368</v>
      </c>
      <c r="G95">
        <v>3.5</v>
      </c>
      <c r="H95">
        <v>1</v>
      </c>
      <c r="I95" s="9">
        <f>IF(Table48[[#This Row],[Complete]]&gt;0,Table48[[#This Row],[Weight]],0)</f>
        <v>3.5</v>
      </c>
    </row>
    <row r="96" spans="1:9" x14ac:dyDescent="0.3">
      <c r="A96" s="7">
        <v>2</v>
      </c>
      <c r="B96" s="8">
        <v>4</v>
      </c>
      <c r="C96" s="8">
        <v>3</v>
      </c>
      <c r="D96">
        <v>3</v>
      </c>
      <c r="E96" t="s">
        <v>195</v>
      </c>
      <c r="F96" s="5">
        <v>42459</v>
      </c>
      <c r="G96">
        <v>3.5</v>
      </c>
      <c r="H96">
        <v>0</v>
      </c>
      <c r="I96" s="9">
        <f>IF(Table48[[#This Row],[Complete]]&gt;0,Table48[[#This Row],[Weight]],0)</f>
        <v>0</v>
      </c>
    </row>
    <row r="97" spans="1:9" x14ac:dyDescent="0.3">
      <c r="A97" s="1">
        <v>3</v>
      </c>
      <c r="B97" s="3">
        <v>1</v>
      </c>
      <c r="C97" s="3">
        <v>1</v>
      </c>
      <c r="D97">
        <v>1</v>
      </c>
      <c r="E97" t="s">
        <v>222</v>
      </c>
      <c r="F97" s="5">
        <v>42156</v>
      </c>
      <c r="G97">
        <v>3.5</v>
      </c>
      <c r="H97">
        <v>1</v>
      </c>
      <c r="I97">
        <f>IF(Table48[[#This Row],[Complete]]&gt;0,Table48[[#This Row],[Weight]],0)</f>
        <v>3.5</v>
      </c>
    </row>
    <row r="98" spans="1:9" x14ac:dyDescent="0.3">
      <c r="A98" s="7">
        <v>3</v>
      </c>
      <c r="B98" s="8">
        <v>1</v>
      </c>
      <c r="C98" s="8">
        <v>1</v>
      </c>
      <c r="D98">
        <v>2</v>
      </c>
      <c r="E98" t="s">
        <v>223</v>
      </c>
      <c r="F98" s="5">
        <v>42248</v>
      </c>
      <c r="G98">
        <v>3.5</v>
      </c>
      <c r="H98">
        <v>1</v>
      </c>
      <c r="I98" s="9">
        <f>IF(Table48[[#This Row],[Complete]]&gt;0,Table48[[#This Row],[Weight]],0)</f>
        <v>3.5</v>
      </c>
    </row>
    <row r="99" spans="1:9" x14ac:dyDescent="0.3">
      <c r="A99" s="7">
        <v>3</v>
      </c>
      <c r="B99" s="8">
        <v>1</v>
      </c>
      <c r="C99" s="8">
        <v>1</v>
      </c>
      <c r="D99">
        <v>3</v>
      </c>
      <c r="E99" t="s">
        <v>224</v>
      </c>
      <c r="F99" s="5">
        <v>42319</v>
      </c>
      <c r="G99">
        <v>3</v>
      </c>
      <c r="H99">
        <v>1</v>
      </c>
      <c r="I99" s="9">
        <f>IF(Table48[[#This Row],[Complete]]&gt;0,Table48[[#This Row],[Weight]],0)</f>
        <v>3</v>
      </c>
    </row>
    <row r="100" spans="1:9" x14ac:dyDescent="0.3">
      <c r="A100" s="2">
        <v>3</v>
      </c>
      <c r="B100" s="4">
        <v>1</v>
      </c>
      <c r="C100" s="4">
        <v>2</v>
      </c>
      <c r="D100">
        <v>1</v>
      </c>
      <c r="E100" t="s">
        <v>296</v>
      </c>
      <c r="F100" s="5">
        <v>42246</v>
      </c>
      <c r="G100">
        <v>3.5</v>
      </c>
      <c r="H100">
        <v>1</v>
      </c>
      <c r="I100">
        <f>IF(Table48[[#This Row],[Complete]]&gt;0,Table48[[#This Row],[Weight]],0)</f>
        <v>3.5</v>
      </c>
    </row>
    <row r="101" spans="1:9" x14ac:dyDescent="0.3">
      <c r="A101" s="7">
        <v>3</v>
      </c>
      <c r="B101" s="8">
        <v>1</v>
      </c>
      <c r="C101" s="8">
        <v>2</v>
      </c>
      <c r="D101">
        <v>2</v>
      </c>
      <c r="E101" t="s">
        <v>225</v>
      </c>
      <c r="F101" s="5">
        <v>42277</v>
      </c>
      <c r="G101">
        <v>3.5</v>
      </c>
      <c r="H101">
        <v>1</v>
      </c>
      <c r="I101" s="9">
        <f>IF(Table48[[#This Row],[Complete]]&gt;0,Table48[[#This Row],[Weight]],0)</f>
        <v>3.5</v>
      </c>
    </row>
    <row r="102" spans="1:9" x14ac:dyDescent="0.3">
      <c r="A102" s="7">
        <v>3</v>
      </c>
      <c r="B102" s="8">
        <v>1</v>
      </c>
      <c r="C102" s="8">
        <v>2</v>
      </c>
      <c r="D102">
        <v>3</v>
      </c>
      <c r="E102" t="s">
        <v>226</v>
      </c>
      <c r="F102" s="5">
        <v>42368</v>
      </c>
      <c r="G102">
        <v>3</v>
      </c>
      <c r="H102">
        <v>1</v>
      </c>
      <c r="I102" s="9">
        <f>IF(Table48[[#This Row],[Complete]]&gt;0,Table48[[#This Row],[Weight]],0)</f>
        <v>3</v>
      </c>
    </row>
    <row r="103" spans="1:9" x14ac:dyDescent="0.3">
      <c r="A103" s="7">
        <v>3</v>
      </c>
      <c r="B103" s="8">
        <v>1</v>
      </c>
      <c r="C103" s="8">
        <v>3</v>
      </c>
      <c r="D103">
        <v>1</v>
      </c>
      <c r="E103" t="s">
        <v>227</v>
      </c>
      <c r="F103" s="5">
        <v>42368</v>
      </c>
      <c r="G103">
        <v>2.5</v>
      </c>
      <c r="H103">
        <v>1</v>
      </c>
      <c r="I103" s="9">
        <f>IF(Table48[[#This Row],[Complete]]&gt;0,Table48[[#This Row],[Weight]],0)</f>
        <v>2.5</v>
      </c>
    </row>
    <row r="104" spans="1:9" x14ac:dyDescent="0.3">
      <c r="A104" s="7">
        <v>3</v>
      </c>
      <c r="B104" s="8">
        <v>1</v>
      </c>
      <c r="C104" s="8">
        <v>3</v>
      </c>
      <c r="D104">
        <v>2</v>
      </c>
      <c r="E104" t="s">
        <v>228</v>
      </c>
      <c r="F104" s="5">
        <v>42368</v>
      </c>
      <c r="G104">
        <v>2.5</v>
      </c>
      <c r="H104">
        <v>1</v>
      </c>
      <c r="I104" s="9">
        <f>IF(Table48[[#This Row],[Complete]]&gt;0,Table48[[#This Row],[Weight]],0)</f>
        <v>2.5</v>
      </c>
    </row>
    <row r="105" spans="1:9" x14ac:dyDescent="0.3">
      <c r="A105" s="7">
        <v>3</v>
      </c>
      <c r="B105" s="8">
        <v>1</v>
      </c>
      <c r="C105" s="8">
        <v>3</v>
      </c>
      <c r="D105">
        <v>3</v>
      </c>
      <c r="E105" t="s">
        <v>229</v>
      </c>
      <c r="F105" s="5">
        <v>42368</v>
      </c>
      <c r="G105">
        <v>2.5</v>
      </c>
      <c r="H105">
        <v>1</v>
      </c>
      <c r="I105" s="9">
        <f>IF(Table48[[#This Row],[Complete]]&gt;0,Table48[[#This Row],[Weight]],0)</f>
        <v>2.5</v>
      </c>
    </row>
    <row r="106" spans="1:9" x14ac:dyDescent="0.3">
      <c r="A106" s="7">
        <v>3</v>
      </c>
      <c r="B106" s="8">
        <v>1</v>
      </c>
      <c r="C106" s="8">
        <v>3</v>
      </c>
      <c r="D106">
        <v>4</v>
      </c>
      <c r="E106" t="s">
        <v>297</v>
      </c>
      <c r="F106" s="5">
        <v>42368</v>
      </c>
      <c r="G106">
        <v>2.5</v>
      </c>
      <c r="H106">
        <v>1</v>
      </c>
      <c r="I106" s="9">
        <f>IF(Table48[[#This Row],[Complete]]&gt;0,Table48[[#This Row],[Weight]],0)</f>
        <v>2.5</v>
      </c>
    </row>
    <row r="107" spans="1:9" x14ac:dyDescent="0.3">
      <c r="A107" s="1">
        <v>3</v>
      </c>
      <c r="B107" s="3">
        <v>2</v>
      </c>
      <c r="C107" s="3">
        <v>1</v>
      </c>
      <c r="D107">
        <v>1</v>
      </c>
      <c r="E107" t="s">
        <v>298</v>
      </c>
      <c r="F107" s="5">
        <v>42036</v>
      </c>
      <c r="G107">
        <v>1</v>
      </c>
      <c r="H107">
        <v>1</v>
      </c>
      <c r="I107">
        <f>IF(Table48[[#This Row],[Complete]]&gt;0,Table48[[#This Row],[Weight]],0)</f>
        <v>1</v>
      </c>
    </row>
    <row r="108" spans="1:9" x14ac:dyDescent="0.3">
      <c r="A108" s="7">
        <v>3</v>
      </c>
      <c r="B108" s="8">
        <v>2</v>
      </c>
      <c r="C108" s="8">
        <v>1</v>
      </c>
      <c r="D108">
        <v>2</v>
      </c>
      <c r="E108" t="s">
        <v>230</v>
      </c>
      <c r="F108" s="5">
        <v>42124</v>
      </c>
      <c r="G108">
        <v>1</v>
      </c>
      <c r="H108">
        <v>1</v>
      </c>
      <c r="I108" s="9">
        <f>IF(Table48[[#This Row],[Complete]]&gt;0,Table48[[#This Row],[Weight]],0)</f>
        <v>1</v>
      </c>
    </row>
    <row r="109" spans="1:9" x14ac:dyDescent="0.3">
      <c r="A109" s="7">
        <v>3</v>
      </c>
      <c r="B109" s="8">
        <v>2</v>
      </c>
      <c r="C109" s="8">
        <v>1</v>
      </c>
      <c r="D109">
        <v>3</v>
      </c>
      <c r="E109" t="s">
        <v>231</v>
      </c>
      <c r="F109" s="5">
        <v>42185</v>
      </c>
      <c r="G109">
        <v>2</v>
      </c>
      <c r="H109">
        <v>1</v>
      </c>
      <c r="I109" s="9">
        <f>IF(Table48[[#This Row],[Complete]]&gt;0,Table48[[#This Row],[Weight]],0)</f>
        <v>2</v>
      </c>
    </row>
    <row r="110" spans="1:9" x14ac:dyDescent="0.3">
      <c r="A110" s="7">
        <v>3</v>
      </c>
      <c r="B110" s="8">
        <v>2</v>
      </c>
      <c r="C110" s="8">
        <v>1</v>
      </c>
      <c r="D110">
        <v>4</v>
      </c>
      <c r="E110" t="s">
        <v>232</v>
      </c>
      <c r="F110" s="5">
        <v>42124</v>
      </c>
      <c r="G110">
        <v>2</v>
      </c>
      <c r="H110">
        <v>1</v>
      </c>
      <c r="I110" s="9">
        <f>IF(Table48[[#This Row],[Complete]]&gt;0,Table48[[#This Row],[Weight]],0)</f>
        <v>2</v>
      </c>
    </row>
    <row r="111" spans="1:9" x14ac:dyDescent="0.3">
      <c r="A111" s="7">
        <v>3</v>
      </c>
      <c r="B111" s="8">
        <v>2</v>
      </c>
      <c r="C111" s="8">
        <v>1</v>
      </c>
      <c r="D111">
        <v>5</v>
      </c>
      <c r="E111" t="s">
        <v>233</v>
      </c>
      <c r="F111" s="5">
        <v>42430</v>
      </c>
      <c r="G111">
        <v>2</v>
      </c>
      <c r="H111">
        <v>1</v>
      </c>
      <c r="I111" s="9">
        <f>IF(Table48[[#This Row],[Complete]]&gt;0,Table48[[#This Row],[Weight]],0)</f>
        <v>2</v>
      </c>
    </row>
    <row r="112" spans="1:9" x14ac:dyDescent="0.3">
      <c r="A112" s="7">
        <v>3</v>
      </c>
      <c r="B112" s="8">
        <v>2</v>
      </c>
      <c r="C112" s="8">
        <v>1</v>
      </c>
      <c r="D112">
        <v>6</v>
      </c>
      <c r="E112" t="s">
        <v>234</v>
      </c>
      <c r="F112" s="5">
        <v>42551</v>
      </c>
      <c r="G112">
        <v>2</v>
      </c>
      <c r="H112">
        <v>0</v>
      </c>
      <c r="I112" s="9">
        <f>IF(Table48[[#This Row],[Complete]]&gt;0,Table48[[#This Row],[Weight]],0)</f>
        <v>0</v>
      </c>
    </row>
    <row r="113" spans="1:9" x14ac:dyDescent="0.3">
      <c r="A113" s="1">
        <v>3</v>
      </c>
      <c r="B113" s="3">
        <v>2</v>
      </c>
      <c r="C113" s="3">
        <v>2</v>
      </c>
      <c r="D113">
        <v>1</v>
      </c>
      <c r="E113" t="s">
        <v>235</v>
      </c>
      <c r="F113" s="5">
        <v>42339</v>
      </c>
      <c r="G113">
        <v>10</v>
      </c>
      <c r="H113">
        <v>1</v>
      </c>
      <c r="I113">
        <f>IF(Table48[[#This Row],[Complete]]&gt;0,Table48[[#This Row],[Weight]],0)</f>
        <v>10</v>
      </c>
    </row>
    <row r="114" spans="1:9" x14ac:dyDescent="0.3">
      <c r="A114" s="7">
        <v>3</v>
      </c>
      <c r="B114" s="8">
        <v>2</v>
      </c>
      <c r="C114" s="8">
        <v>3</v>
      </c>
      <c r="D114">
        <v>1</v>
      </c>
      <c r="E114" t="s">
        <v>236</v>
      </c>
      <c r="F114" s="5">
        <v>42217</v>
      </c>
      <c r="G114">
        <v>3.5</v>
      </c>
      <c r="H114">
        <v>1</v>
      </c>
      <c r="I114" s="9">
        <f>IF(Table48[[#This Row],[Complete]]&gt;0,Table48[[#This Row],[Weight]],0)</f>
        <v>3.5</v>
      </c>
    </row>
    <row r="115" spans="1:9" x14ac:dyDescent="0.3">
      <c r="A115" s="7">
        <v>3</v>
      </c>
      <c r="B115" s="8">
        <v>2</v>
      </c>
      <c r="C115" s="8">
        <v>3</v>
      </c>
      <c r="D115">
        <v>2</v>
      </c>
      <c r="E115" t="s">
        <v>237</v>
      </c>
      <c r="F115" s="5">
        <v>42246</v>
      </c>
      <c r="G115">
        <v>3.5</v>
      </c>
      <c r="H115">
        <v>1</v>
      </c>
      <c r="I115" s="9">
        <f>IF(Table48[[#This Row],[Complete]]&gt;0,Table48[[#This Row],[Weight]],0)</f>
        <v>3.5</v>
      </c>
    </row>
    <row r="116" spans="1:9" x14ac:dyDescent="0.3">
      <c r="A116" s="7">
        <v>3</v>
      </c>
      <c r="B116" s="8">
        <v>2</v>
      </c>
      <c r="C116" s="8">
        <v>3</v>
      </c>
      <c r="D116">
        <v>3</v>
      </c>
      <c r="E116" t="s">
        <v>238</v>
      </c>
      <c r="F116" s="5">
        <v>42248</v>
      </c>
      <c r="G116">
        <v>3</v>
      </c>
      <c r="H116">
        <v>1</v>
      </c>
      <c r="I116" s="9">
        <f>IF(Table48[[#This Row],[Complete]]&gt;0,Table48[[#This Row],[Weight]],0)</f>
        <v>3</v>
      </c>
    </row>
    <row r="117" spans="1:9" x14ac:dyDescent="0.3">
      <c r="A117" s="7">
        <v>3</v>
      </c>
      <c r="B117" s="8">
        <v>2</v>
      </c>
      <c r="C117" s="8">
        <v>4</v>
      </c>
      <c r="D117">
        <v>1</v>
      </c>
      <c r="E117" t="s">
        <v>239</v>
      </c>
      <c r="F117" s="5">
        <v>42399</v>
      </c>
      <c r="G117">
        <v>2.5</v>
      </c>
      <c r="H117">
        <v>1</v>
      </c>
      <c r="I117" s="9">
        <f>IF(Table48[[#This Row],[Complete]]&gt;0,Table48[[#This Row],[Weight]],0)</f>
        <v>2.5</v>
      </c>
    </row>
    <row r="118" spans="1:9" x14ac:dyDescent="0.3">
      <c r="A118" s="7">
        <v>3</v>
      </c>
      <c r="B118" s="8">
        <v>2</v>
      </c>
      <c r="C118" s="8">
        <v>4</v>
      </c>
      <c r="D118">
        <v>2</v>
      </c>
      <c r="E118" t="s">
        <v>240</v>
      </c>
      <c r="F118" s="5">
        <v>42428</v>
      </c>
      <c r="G118">
        <v>2.5</v>
      </c>
      <c r="H118">
        <v>1</v>
      </c>
      <c r="I118" s="9">
        <f>IF(Table48[[#This Row],[Complete]]&gt;0,Table48[[#This Row],[Weight]],0)</f>
        <v>2.5</v>
      </c>
    </row>
    <row r="119" spans="1:9" x14ac:dyDescent="0.3">
      <c r="A119" s="7">
        <v>3</v>
      </c>
      <c r="B119" s="8">
        <v>2</v>
      </c>
      <c r="C119" s="8">
        <v>4</v>
      </c>
      <c r="D119">
        <v>3</v>
      </c>
      <c r="E119" t="s">
        <v>241</v>
      </c>
      <c r="F119" s="5">
        <v>42459</v>
      </c>
      <c r="G119">
        <v>2.5</v>
      </c>
      <c r="H119">
        <v>1</v>
      </c>
      <c r="I119" s="9">
        <f>IF(Table48[[#This Row],[Complete]]&gt;0,Table48[[#This Row],[Weight]],0)</f>
        <v>2.5</v>
      </c>
    </row>
    <row r="120" spans="1:9" x14ac:dyDescent="0.3">
      <c r="A120" s="7">
        <v>3</v>
      </c>
      <c r="B120" s="8">
        <v>2</v>
      </c>
      <c r="C120" s="8">
        <v>4</v>
      </c>
      <c r="D120">
        <v>4</v>
      </c>
      <c r="E120" t="s">
        <v>242</v>
      </c>
      <c r="F120" s="5">
        <v>42338</v>
      </c>
      <c r="G120">
        <v>2.5</v>
      </c>
      <c r="H120">
        <v>1</v>
      </c>
      <c r="I120" s="9">
        <f>IF(Table48[[#This Row],[Complete]]&gt;0,Table48[[#This Row],[Weight]],0)</f>
        <v>2.5</v>
      </c>
    </row>
    <row r="121" spans="1:9" x14ac:dyDescent="0.3">
      <c r="A121" s="7">
        <v>3</v>
      </c>
      <c r="B121" s="8">
        <v>3</v>
      </c>
      <c r="C121" s="8">
        <v>1</v>
      </c>
      <c r="D121">
        <v>1</v>
      </c>
      <c r="E121" t="s">
        <v>243</v>
      </c>
      <c r="F121" s="5">
        <v>42217</v>
      </c>
      <c r="G121">
        <v>5</v>
      </c>
      <c r="H121">
        <v>1</v>
      </c>
      <c r="I121" s="9">
        <f>IF(Table48[[#This Row],[Complete]]&gt;0,Table48[[#This Row],[Weight]],0)</f>
        <v>5</v>
      </c>
    </row>
    <row r="122" spans="1:9" x14ac:dyDescent="0.3">
      <c r="A122" s="7">
        <v>3</v>
      </c>
      <c r="B122" s="8">
        <v>3</v>
      </c>
      <c r="C122" s="8">
        <v>1</v>
      </c>
      <c r="D122">
        <v>2</v>
      </c>
      <c r="E122" t="s">
        <v>244</v>
      </c>
      <c r="F122" s="5">
        <v>42248</v>
      </c>
      <c r="G122">
        <v>5</v>
      </c>
      <c r="H122">
        <v>1</v>
      </c>
      <c r="I122" s="9">
        <f>IF(Table48[[#This Row],[Complete]]&gt;0,Table48[[#This Row],[Weight]],0)</f>
        <v>5</v>
      </c>
    </row>
    <row r="123" spans="1:9" x14ac:dyDescent="0.3">
      <c r="A123" s="7">
        <v>3</v>
      </c>
      <c r="B123" s="8">
        <v>3</v>
      </c>
      <c r="C123" s="8">
        <v>2</v>
      </c>
      <c r="D123">
        <v>1</v>
      </c>
      <c r="E123" t="s">
        <v>245</v>
      </c>
      <c r="F123" s="5">
        <v>42217</v>
      </c>
      <c r="G123">
        <v>2.5</v>
      </c>
      <c r="H123">
        <v>1</v>
      </c>
      <c r="I123" s="9">
        <f>IF(Table48[[#This Row],[Complete]]&gt;0,Table48[[#This Row],[Weight]],0)</f>
        <v>2.5</v>
      </c>
    </row>
    <row r="124" spans="1:9" x14ac:dyDescent="0.3">
      <c r="A124" s="7">
        <v>3</v>
      </c>
      <c r="B124" s="8">
        <v>3</v>
      </c>
      <c r="C124" s="8">
        <v>2</v>
      </c>
      <c r="D124">
        <v>2</v>
      </c>
      <c r="E124" t="s">
        <v>246</v>
      </c>
      <c r="F124" s="5">
        <v>42674</v>
      </c>
      <c r="G124">
        <v>2.5</v>
      </c>
      <c r="H124">
        <v>1</v>
      </c>
      <c r="I124" s="9">
        <f>IF(Table48[[#This Row],[Complete]]&gt;0,Table48[[#This Row],[Weight]],0)</f>
        <v>2.5</v>
      </c>
    </row>
    <row r="125" spans="1:9" x14ac:dyDescent="0.3">
      <c r="A125" s="7">
        <v>3</v>
      </c>
      <c r="B125" s="8">
        <v>3</v>
      </c>
      <c r="C125" s="8">
        <v>2</v>
      </c>
      <c r="D125">
        <v>3</v>
      </c>
      <c r="E125" t="s">
        <v>247</v>
      </c>
      <c r="F125" s="5">
        <v>42384</v>
      </c>
      <c r="G125">
        <v>2.5</v>
      </c>
      <c r="H125">
        <v>1</v>
      </c>
      <c r="I125" s="9">
        <f>IF(Table48[[#This Row],[Complete]]&gt;0,Table48[[#This Row],[Weight]],0)</f>
        <v>2.5</v>
      </c>
    </row>
    <row r="126" spans="1:9" x14ac:dyDescent="0.3">
      <c r="A126" s="7">
        <v>3</v>
      </c>
      <c r="B126" s="8">
        <v>3</v>
      </c>
      <c r="C126" s="8">
        <v>2</v>
      </c>
      <c r="D126">
        <v>4</v>
      </c>
      <c r="E126" t="s">
        <v>248</v>
      </c>
      <c r="F126" s="5">
        <v>42428</v>
      </c>
      <c r="G126">
        <v>2.5</v>
      </c>
      <c r="H126">
        <v>1</v>
      </c>
      <c r="I126" s="9">
        <f>IF(Table48[[#This Row],[Complete]]&gt;0,Table48[[#This Row],[Weight]],0)</f>
        <v>2.5</v>
      </c>
    </row>
    <row r="127" spans="1:9" x14ac:dyDescent="0.3">
      <c r="A127" s="7">
        <v>3</v>
      </c>
      <c r="B127" s="8">
        <v>3</v>
      </c>
      <c r="C127" s="8">
        <v>3</v>
      </c>
      <c r="D127">
        <v>1</v>
      </c>
      <c r="E127" t="s">
        <v>249</v>
      </c>
      <c r="F127" s="5">
        <v>42309</v>
      </c>
      <c r="G127">
        <v>2.5</v>
      </c>
      <c r="H127">
        <v>1</v>
      </c>
      <c r="I127" s="9">
        <f>IF(Table48[[#This Row],[Complete]]&gt;0,Table48[[#This Row],[Weight]],0)</f>
        <v>2.5</v>
      </c>
    </row>
    <row r="128" spans="1:9" x14ac:dyDescent="0.3">
      <c r="A128" s="7">
        <v>3</v>
      </c>
      <c r="B128" s="8">
        <v>3</v>
      </c>
      <c r="C128" s="8">
        <v>3</v>
      </c>
      <c r="D128">
        <v>2</v>
      </c>
      <c r="E128" t="s">
        <v>250</v>
      </c>
      <c r="F128" s="5">
        <v>42368</v>
      </c>
      <c r="G128">
        <v>2.5</v>
      </c>
      <c r="H128">
        <v>1</v>
      </c>
      <c r="I128" s="9">
        <f>IF(Table48[[#This Row],[Complete]]&gt;0,Table48[[#This Row],[Weight]],0)</f>
        <v>2.5</v>
      </c>
    </row>
    <row r="129" spans="1:9" x14ac:dyDescent="0.3">
      <c r="A129" s="7">
        <v>3</v>
      </c>
      <c r="B129" s="8">
        <v>3</v>
      </c>
      <c r="C129" s="8">
        <v>3</v>
      </c>
      <c r="D129">
        <v>3</v>
      </c>
      <c r="E129" t="s">
        <v>251</v>
      </c>
      <c r="F129" s="5">
        <v>42583</v>
      </c>
      <c r="G129">
        <v>2.5</v>
      </c>
      <c r="H129">
        <v>0</v>
      </c>
      <c r="I129" s="9">
        <f>IF(Table48[[#This Row],[Complete]]&gt;0,Table48[[#This Row],[Weight]],0)</f>
        <v>0</v>
      </c>
    </row>
    <row r="130" spans="1:9" x14ac:dyDescent="0.3">
      <c r="A130" s="7">
        <v>3</v>
      </c>
      <c r="B130" s="8">
        <v>3</v>
      </c>
      <c r="C130" s="8">
        <v>3</v>
      </c>
      <c r="D130">
        <v>4</v>
      </c>
      <c r="E130" t="s">
        <v>252</v>
      </c>
      <c r="F130" s="5">
        <v>42597</v>
      </c>
      <c r="G130">
        <v>2.5</v>
      </c>
      <c r="H130">
        <v>0</v>
      </c>
      <c r="I130" s="9">
        <f>IF(Table48[[#This Row],[Complete]]&gt;0,Table48[[#This Row],[Weight]],0)</f>
        <v>0</v>
      </c>
    </row>
    <row r="131" spans="1:9" x14ac:dyDescent="0.3">
      <c r="A131" s="7">
        <v>3</v>
      </c>
      <c r="B131" s="8">
        <v>3</v>
      </c>
      <c r="C131" s="8">
        <v>4</v>
      </c>
      <c r="D131">
        <v>1</v>
      </c>
      <c r="E131" t="s">
        <v>253</v>
      </c>
      <c r="F131" s="5">
        <v>42292</v>
      </c>
      <c r="G131">
        <v>3.5</v>
      </c>
      <c r="H131">
        <v>1</v>
      </c>
      <c r="I131" s="9">
        <f>IF(Table48[[#This Row],[Complete]]&gt;0,Table48[[#This Row],[Weight]],0)</f>
        <v>3.5</v>
      </c>
    </row>
    <row r="132" spans="1:9" x14ac:dyDescent="0.3">
      <c r="A132" s="7">
        <v>3</v>
      </c>
      <c r="B132" s="8">
        <v>3</v>
      </c>
      <c r="C132" s="8">
        <v>4</v>
      </c>
      <c r="D132">
        <v>2</v>
      </c>
      <c r="E132" t="s">
        <v>254</v>
      </c>
      <c r="F132" s="5">
        <v>42309</v>
      </c>
      <c r="G132">
        <v>3.5</v>
      </c>
      <c r="H132">
        <v>1</v>
      </c>
      <c r="I132" s="9">
        <f>IF(Table48[[#This Row],[Complete]]&gt;0,Table48[[#This Row],[Weight]],0)</f>
        <v>3.5</v>
      </c>
    </row>
    <row r="133" spans="1:9" x14ac:dyDescent="0.3">
      <c r="A133" s="7">
        <v>3</v>
      </c>
      <c r="B133" s="8">
        <v>3</v>
      </c>
      <c r="C133" s="8">
        <v>4</v>
      </c>
      <c r="D133">
        <v>3</v>
      </c>
      <c r="E133" t="s">
        <v>255</v>
      </c>
      <c r="F133" s="5">
        <v>42338</v>
      </c>
      <c r="G133">
        <v>3</v>
      </c>
      <c r="H133">
        <v>1</v>
      </c>
      <c r="I133" s="9">
        <f>IF(Table48[[#This Row],[Complete]]&gt;0,Table48[[#This Row],[Weight]],0)</f>
        <v>3</v>
      </c>
    </row>
    <row r="134" spans="1:9" x14ac:dyDescent="0.3">
      <c r="A134" s="7">
        <v>3</v>
      </c>
      <c r="B134" s="8">
        <v>3</v>
      </c>
      <c r="C134" s="8">
        <v>5</v>
      </c>
      <c r="D134">
        <v>1</v>
      </c>
      <c r="E134" t="s">
        <v>256</v>
      </c>
      <c r="F134" s="5">
        <v>42368</v>
      </c>
      <c r="G134">
        <v>3.5</v>
      </c>
      <c r="H134">
        <v>0</v>
      </c>
      <c r="I134" s="9">
        <f>IF(Table48[[#This Row],[Complete]]&gt;0,Table48[[#This Row],[Weight]],0)</f>
        <v>0</v>
      </c>
    </row>
    <row r="135" spans="1:9" x14ac:dyDescent="0.3">
      <c r="A135" s="7">
        <v>3</v>
      </c>
      <c r="B135" s="8">
        <v>3</v>
      </c>
      <c r="C135" s="8">
        <v>5</v>
      </c>
      <c r="D135">
        <v>2</v>
      </c>
      <c r="E135" t="s">
        <v>257</v>
      </c>
      <c r="F135" s="5">
        <v>42384</v>
      </c>
      <c r="G135">
        <v>3.5</v>
      </c>
      <c r="H135">
        <v>0</v>
      </c>
      <c r="I135" s="9">
        <f>IF(Table48[[#This Row],[Complete]]&gt;0,Table48[[#This Row],[Weight]],0)</f>
        <v>0</v>
      </c>
    </row>
    <row r="136" spans="1:9" x14ac:dyDescent="0.3">
      <c r="A136" s="7">
        <v>3</v>
      </c>
      <c r="B136" s="8">
        <v>3</v>
      </c>
      <c r="C136" s="8">
        <v>5</v>
      </c>
      <c r="D136">
        <v>3</v>
      </c>
      <c r="E136" t="s">
        <v>258</v>
      </c>
      <c r="F136" s="5">
        <v>42428</v>
      </c>
      <c r="G136">
        <v>3</v>
      </c>
      <c r="H136">
        <v>0</v>
      </c>
      <c r="I136" s="9">
        <f>IF(Table48[[#This Row],[Complete]]&gt;0,Table48[[#This Row],[Weight]],0)</f>
        <v>0</v>
      </c>
    </row>
    <row r="137" spans="1:9" x14ac:dyDescent="0.3">
      <c r="A137" s="7">
        <v>3</v>
      </c>
      <c r="B137" s="8">
        <v>4</v>
      </c>
      <c r="C137" s="8">
        <v>1</v>
      </c>
      <c r="D137">
        <v>1</v>
      </c>
      <c r="E137" t="s">
        <v>259</v>
      </c>
      <c r="F137" s="5">
        <v>42368</v>
      </c>
      <c r="G137">
        <v>3.5</v>
      </c>
      <c r="H137">
        <v>1</v>
      </c>
      <c r="I137" s="9">
        <f>IF(Table48[[#This Row],[Complete]]&gt;0,Table48[[#This Row],[Weight]],0)</f>
        <v>3.5</v>
      </c>
    </row>
    <row r="138" spans="1:9" x14ac:dyDescent="0.3">
      <c r="A138" s="7">
        <v>3</v>
      </c>
      <c r="B138" s="8">
        <v>4</v>
      </c>
      <c r="C138" s="8">
        <v>1</v>
      </c>
      <c r="D138">
        <v>2</v>
      </c>
      <c r="E138" t="s">
        <v>260</v>
      </c>
      <c r="F138" s="5">
        <v>42374</v>
      </c>
      <c r="G138">
        <v>3.5</v>
      </c>
      <c r="H138">
        <v>1</v>
      </c>
      <c r="I138" s="9">
        <f>IF(Table48[[#This Row],[Complete]]&gt;0,Table48[[#This Row],[Weight]],0)</f>
        <v>3.5</v>
      </c>
    </row>
    <row r="139" spans="1:9" x14ac:dyDescent="0.3">
      <c r="A139" s="7">
        <v>3</v>
      </c>
      <c r="B139" s="8">
        <v>4</v>
      </c>
      <c r="C139" s="8">
        <v>1</v>
      </c>
      <c r="D139">
        <v>3</v>
      </c>
      <c r="E139" t="s">
        <v>261</v>
      </c>
      <c r="F139" s="5">
        <v>42428</v>
      </c>
      <c r="G139">
        <v>3</v>
      </c>
      <c r="H139">
        <v>0</v>
      </c>
      <c r="I139" s="9">
        <f>IF(Table48[[#This Row],[Complete]]&gt;0,Table48[[#This Row],[Weight]],0)</f>
        <v>0</v>
      </c>
    </row>
    <row r="140" spans="1:9" x14ac:dyDescent="0.3">
      <c r="A140" s="7">
        <v>3</v>
      </c>
      <c r="B140" s="8">
        <v>4</v>
      </c>
      <c r="C140" s="8">
        <v>2</v>
      </c>
      <c r="D140">
        <v>1</v>
      </c>
      <c r="E140" t="s">
        <v>262</v>
      </c>
      <c r="F140" s="5">
        <v>42217</v>
      </c>
      <c r="G140">
        <v>5</v>
      </c>
      <c r="H140">
        <v>1</v>
      </c>
      <c r="I140" s="9">
        <f>IF(Table48[[#This Row],[Complete]]&gt;0,Table48[[#This Row],[Weight]],0)</f>
        <v>5</v>
      </c>
    </row>
    <row r="141" spans="1:9" x14ac:dyDescent="0.3">
      <c r="A141" s="7">
        <v>3</v>
      </c>
      <c r="B141" s="8">
        <v>4</v>
      </c>
      <c r="C141" s="8">
        <v>2</v>
      </c>
      <c r="D141">
        <v>2</v>
      </c>
      <c r="E141" t="s">
        <v>263</v>
      </c>
      <c r="F141" s="5">
        <v>42248</v>
      </c>
      <c r="G141">
        <v>5</v>
      </c>
      <c r="H141">
        <v>1</v>
      </c>
      <c r="I141" s="9">
        <f>IF(Table48[[#This Row],[Complete]]&gt;0,Table48[[#This Row],[Weight]],0)</f>
        <v>5</v>
      </c>
    </row>
    <row r="142" spans="1:9" x14ac:dyDescent="0.3">
      <c r="A142" s="7">
        <v>3</v>
      </c>
      <c r="B142" s="8">
        <v>4</v>
      </c>
      <c r="C142" s="8">
        <v>3</v>
      </c>
      <c r="D142">
        <v>1</v>
      </c>
      <c r="E142" t="s">
        <v>264</v>
      </c>
      <c r="F142" s="5">
        <v>42287</v>
      </c>
      <c r="G142">
        <v>3.5</v>
      </c>
      <c r="H142">
        <v>1</v>
      </c>
      <c r="I142" s="9">
        <f>IF(Table48[[#This Row],[Complete]]&gt;0,Table48[[#This Row],[Weight]],0)</f>
        <v>3.5</v>
      </c>
    </row>
    <row r="143" spans="1:9" x14ac:dyDescent="0.3">
      <c r="A143" s="7">
        <v>3</v>
      </c>
      <c r="B143" s="8">
        <v>4</v>
      </c>
      <c r="C143" s="8">
        <v>3</v>
      </c>
      <c r="D143">
        <v>2</v>
      </c>
      <c r="E143" t="s">
        <v>265</v>
      </c>
      <c r="F143" s="5">
        <v>42384</v>
      </c>
      <c r="G143">
        <v>3.5</v>
      </c>
      <c r="H143">
        <v>1</v>
      </c>
      <c r="I143" s="9">
        <f>IF(Table48[[#This Row],[Complete]]&gt;0,Table48[[#This Row],[Weight]],0)</f>
        <v>3.5</v>
      </c>
    </row>
    <row r="144" spans="1:9" x14ac:dyDescent="0.3">
      <c r="A144" s="7">
        <v>3</v>
      </c>
      <c r="B144" s="8">
        <v>4</v>
      </c>
      <c r="C144" s="8">
        <v>3</v>
      </c>
      <c r="D144">
        <v>3</v>
      </c>
      <c r="E144" t="s">
        <v>266</v>
      </c>
      <c r="F144" s="5">
        <v>42428</v>
      </c>
      <c r="G144">
        <v>3</v>
      </c>
      <c r="H144">
        <v>0</v>
      </c>
      <c r="I144" s="9">
        <f>IF(Table48[[#This Row],[Complete]]&gt;0,Table48[[#This Row],[Weight]],0)</f>
        <v>0</v>
      </c>
    </row>
    <row r="145" spans="1:9" x14ac:dyDescent="0.3">
      <c r="A145" s="7">
        <v>3</v>
      </c>
      <c r="B145" s="8">
        <v>4</v>
      </c>
      <c r="C145" s="8">
        <v>4</v>
      </c>
      <c r="D145">
        <v>1</v>
      </c>
      <c r="E145" t="s">
        <v>267</v>
      </c>
      <c r="F145" s="5">
        <v>42389</v>
      </c>
      <c r="G145">
        <v>5</v>
      </c>
      <c r="H145">
        <v>0</v>
      </c>
      <c r="I145" s="9">
        <f>IF(Table48[[#This Row],[Complete]]&gt;0,Table48[[#This Row],[Weight]],0)</f>
        <v>0</v>
      </c>
    </row>
    <row r="146" spans="1:9" x14ac:dyDescent="0.3">
      <c r="A146" s="7">
        <v>3</v>
      </c>
      <c r="B146" s="8">
        <v>4</v>
      </c>
      <c r="C146" s="8">
        <v>4</v>
      </c>
      <c r="D146">
        <v>2</v>
      </c>
      <c r="E146" t="s">
        <v>268</v>
      </c>
      <c r="F146" s="5">
        <v>42401</v>
      </c>
      <c r="G146">
        <v>5</v>
      </c>
      <c r="H146">
        <v>1</v>
      </c>
      <c r="I146" s="9">
        <f>IF(Table48[[#This Row],[Complete]]&gt;0,Table48[[#This Row],[Weight]],0)</f>
        <v>5</v>
      </c>
    </row>
    <row r="147" spans="1:9" x14ac:dyDescent="0.3">
      <c r="A147" s="7">
        <v>3</v>
      </c>
      <c r="B147" s="8">
        <v>4</v>
      </c>
      <c r="C147" s="8">
        <v>5</v>
      </c>
      <c r="D147">
        <v>1</v>
      </c>
      <c r="E147" t="s">
        <v>299</v>
      </c>
      <c r="F147" s="5">
        <v>42338</v>
      </c>
      <c r="G147">
        <v>5</v>
      </c>
      <c r="H147">
        <v>1</v>
      </c>
      <c r="I147" s="9">
        <f>IF(Table48[[#This Row],[Complete]]&gt;0,Table48[[#This Row],[Weight]],0)</f>
        <v>5</v>
      </c>
    </row>
    <row r="148" spans="1:9" x14ac:dyDescent="0.3">
      <c r="A148" s="7">
        <v>3</v>
      </c>
      <c r="B148" s="8">
        <v>4</v>
      </c>
      <c r="C148" s="8">
        <v>5</v>
      </c>
      <c r="D148">
        <v>2</v>
      </c>
      <c r="E148" t="s">
        <v>269</v>
      </c>
      <c r="F148" s="5">
        <v>42384</v>
      </c>
      <c r="G148">
        <v>5</v>
      </c>
      <c r="H148">
        <v>0</v>
      </c>
      <c r="I148" s="9">
        <f>IF(Table48[[#This Row],[Complete]]&gt;0,Table48[[#This Row],[Weight]],0)</f>
        <v>0</v>
      </c>
    </row>
    <row r="149" spans="1:9" x14ac:dyDescent="0.3">
      <c r="A149" s="7">
        <v>3</v>
      </c>
      <c r="B149" s="8">
        <v>5</v>
      </c>
      <c r="C149" s="8">
        <v>1</v>
      </c>
      <c r="D149">
        <v>1</v>
      </c>
      <c r="E149" t="s">
        <v>270</v>
      </c>
      <c r="F149" s="5">
        <v>42401</v>
      </c>
      <c r="G149">
        <v>5</v>
      </c>
      <c r="H149">
        <v>1</v>
      </c>
      <c r="I149" s="9">
        <f>IF(Table48[[#This Row],[Complete]]&gt;0,Table48[[#This Row],[Weight]],0)</f>
        <v>5</v>
      </c>
    </row>
    <row r="150" spans="1:9" x14ac:dyDescent="0.3">
      <c r="A150" s="7">
        <v>3</v>
      </c>
      <c r="B150" s="8">
        <v>5</v>
      </c>
      <c r="C150" s="8">
        <v>1</v>
      </c>
      <c r="D150">
        <v>2</v>
      </c>
      <c r="E150" t="s">
        <v>271</v>
      </c>
      <c r="F150" s="5">
        <v>42430</v>
      </c>
      <c r="G150">
        <v>5</v>
      </c>
      <c r="H150">
        <v>1</v>
      </c>
      <c r="I150" s="9">
        <f>IF(Table48[[#This Row],[Complete]]&gt;0,Table48[[#This Row],[Weight]],0)</f>
        <v>5</v>
      </c>
    </row>
    <row r="151" spans="1:9" x14ac:dyDescent="0.3">
      <c r="A151" s="7">
        <v>3</v>
      </c>
      <c r="B151" s="8">
        <v>5</v>
      </c>
      <c r="C151" s="8">
        <v>1</v>
      </c>
      <c r="D151">
        <v>3</v>
      </c>
      <c r="F151" s="5"/>
      <c r="I151" s="9"/>
    </row>
    <row r="152" spans="1:9" x14ac:dyDescent="0.3">
      <c r="A152" s="7">
        <v>4</v>
      </c>
      <c r="B152" s="8">
        <v>1</v>
      </c>
      <c r="C152" s="8">
        <v>1</v>
      </c>
      <c r="D152">
        <v>1</v>
      </c>
      <c r="E152" t="s">
        <v>272</v>
      </c>
      <c r="F152" s="5">
        <v>42278</v>
      </c>
      <c r="G152">
        <v>4</v>
      </c>
      <c r="H152">
        <v>1</v>
      </c>
      <c r="I152" s="9">
        <f>IF(Table48[[#This Row],[Complete]]&gt;0,Table48[[#This Row],[Weight]],0)</f>
        <v>4</v>
      </c>
    </row>
    <row r="153" spans="1:9" x14ac:dyDescent="0.3">
      <c r="A153" s="7">
        <v>4</v>
      </c>
      <c r="B153" s="8">
        <v>1</v>
      </c>
      <c r="C153" s="8">
        <v>1</v>
      </c>
      <c r="D153">
        <v>2</v>
      </c>
      <c r="E153" t="s">
        <v>273</v>
      </c>
      <c r="F153" s="5">
        <v>42384</v>
      </c>
      <c r="G153">
        <v>3</v>
      </c>
      <c r="H153">
        <v>1</v>
      </c>
      <c r="I153" s="9">
        <f>IF(Table48[[#This Row],[Complete]]&gt;0,Table48[[#This Row],[Weight]],0)</f>
        <v>3</v>
      </c>
    </row>
    <row r="154" spans="1:9" x14ac:dyDescent="0.3">
      <c r="A154" s="7">
        <v>4</v>
      </c>
      <c r="B154" s="8">
        <v>1</v>
      </c>
      <c r="C154" s="8">
        <v>1</v>
      </c>
      <c r="D154">
        <v>3</v>
      </c>
      <c r="E154" t="s">
        <v>274</v>
      </c>
      <c r="F154" s="5">
        <v>42399</v>
      </c>
      <c r="G154">
        <v>3</v>
      </c>
      <c r="H154">
        <v>0</v>
      </c>
      <c r="I154" s="9">
        <f>IF(Table48[[#This Row],[Complete]]&gt;0,Table48[[#This Row],[Weight]],0)</f>
        <v>0</v>
      </c>
    </row>
    <row r="155" spans="1:9" x14ac:dyDescent="0.3">
      <c r="A155" s="2">
        <v>4</v>
      </c>
      <c r="B155" s="4">
        <v>1</v>
      </c>
      <c r="C155" s="4">
        <v>2</v>
      </c>
      <c r="D155">
        <v>1</v>
      </c>
      <c r="E155" t="s">
        <v>275</v>
      </c>
      <c r="F155" s="5">
        <v>42308</v>
      </c>
      <c r="G155">
        <v>4</v>
      </c>
      <c r="H155">
        <v>1</v>
      </c>
      <c r="I155">
        <f>IF(Table48[[#This Row],[Complete]]&gt;0,Table48[[#This Row],[Weight]],0)</f>
        <v>4</v>
      </c>
    </row>
    <row r="156" spans="1:9" x14ac:dyDescent="0.3">
      <c r="A156" s="1">
        <v>4</v>
      </c>
      <c r="B156" s="3">
        <v>1</v>
      </c>
      <c r="C156" s="3">
        <v>2</v>
      </c>
      <c r="D156">
        <v>2</v>
      </c>
      <c r="E156" t="s">
        <v>276</v>
      </c>
      <c r="F156" s="5">
        <v>42339</v>
      </c>
      <c r="G156">
        <v>3</v>
      </c>
      <c r="H156">
        <v>1</v>
      </c>
      <c r="I156">
        <f>IF(Table48[[#This Row],[Complete]]&gt;0,Table48[[#This Row],[Weight]],0)</f>
        <v>3</v>
      </c>
    </row>
    <row r="157" spans="1:9" x14ac:dyDescent="0.3">
      <c r="A157" s="2">
        <v>4</v>
      </c>
      <c r="B157" s="4">
        <v>1</v>
      </c>
      <c r="C157" s="4">
        <v>2</v>
      </c>
      <c r="D157">
        <v>3</v>
      </c>
      <c r="E157" t="s">
        <v>277</v>
      </c>
      <c r="F157" s="5">
        <v>42384</v>
      </c>
      <c r="G157">
        <v>3</v>
      </c>
      <c r="H157">
        <v>1</v>
      </c>
      <c r="I157">
        <f>IF(Table48[[#This Row],[Complete]]&gt;0,Table48[[#This Row],[Weight]],0)</f>
        <v>3</v>
      </c>
    </row>
    <row r="158" spans="1:9" x14ac:dyDescent="0.3">
      <c r="A158" s="1">
        <v>4</v>
      </c>
      <c r="B158" s="3">
        <v>2</v>
      </c>
      <c r="C158" s="3">
        <v>1</v>
      </c>
      <c r="D158">
        <v>1</v>
      </c>
      <c r="E158" t="s">
        <v>278</v>
      </c>
      <c r="F158" s="5">
        <v>42252</v>
      </c>
      <c r="G158">
        <v>10</v>
      </c>
      <c r="H158">
        <v>1</v>
      </c>
      <c r="I158">
        <f>IF(Table48[[#This Row],[Complete]]&gt;0,Table48[[#This Row],[Weight]],0)</f>
        <v>10</v>
      </c>
    </row>
    <row r="159" spans="1:9" x14ac:dyDescent="0.3">
      <c r="A159" s="2">
        <v>4</v>
      </c>
      <c r="B159" s="4">
        <v>2</v>
      </c>
      <c r="C159" s="4">
        <v>2</v>
      </c>
      <c r="D159">
        <v>1</v>
      </c>
      <c r="E159" t="s">
        <v>300</v>
      </c>
      <c r="F159" s="5">
        <v>41547</v>
      </c>
      <c r="G159">
        <v>4</v>
      </c>
      <c r="H159">
        <v>1</v>
      </c>
      <c r="I159">
        <f>IF(Table48[[#This Row],[Complete]]&gt;0,Table48[[#This Row],[Weight]],0)</f>
        <v>4</v>
      </c>
    </row>
    <row r="160" spans="1:9" x14ac:dyDescent="0.3">
      <c r="A160" s="1">
        <v>4</v>
      </c>
      <c r="B160" s="3">
        <v>2</v>
      </c>
      <c r="C160" s="3">
        <v>2</v>
      </c>
      <c r="D160">
        <v>2</v>
      </c>
      <c r="E160" t="s">
        <v>279</v>
      </c>
      <c r="F160" s="5">
        <v>42262</v>
      </c>
      <c r="G160">
        <v>3</v>
      </c>
      <c r="H160">
        <v>1</v>
      </c>
      <c r="I160">
        <f>IF(Table48[[#This Row],[Complete]]&gt;0,Table48[[#This Row],[Weight]],0)</f>
        <v>3</v>
      </c>
    </row>
    <row r="161" spans="1:9" x14ac:dyDescent="0.3">
      <c r="A161" s="2">
        <v>4</v>
      </c>
      <c r="B161" s="4">
        <v>2</v>
      </c>
      <c r="C161" s="4">
        <v>2</v>
      </c>
      <c r="D161">
        <v>3</v>
      </c>
      <c r="E161" t="s">
        <v>280</v>
      </c>
      <c r="F161" s="5">
        <v>42368</v>
      </c>
      <c r="G161">
        <v>3</v>
      </c>
      <c r="H161">
        <v>0</v>
      </c>
      <c r="I161">
        <f>IF(Table48[[#This Row],[Complete]]&gt;0,Table48[[#This Row],[Weight]],0)</f>
        <v>0</v>
      </c>
    </row>
    <row r="162" spans="1:9" x14ac:dyDescent="0.3">
      <c r="A162" s="1">
        <v>4</v>
      </c>
      <c r="B162" s="3">
        <v>3</v>
      </c>
      <c r="C162" s="3">
        <v>1</v>
      </c>
      <c r="D162">
        <v>1</v>
      </c>
      <c r="E162" t="s">
        <v>281</v>
      </c>
      <c r="F162" s="5">
        <v>42185</v>
      </c>
      <c r="G162">
        <v>2.5</v>
      </c>
      <c r="H162">
        <v>1</v>
      </c>
      <c r="I162">
        <f>IF(Table48[[#This Row],[Complete]]&gt;0,Table48[[#This Row],[Weight]],0)</f>
        <v>2.5</v>
      </c>
    </row>
    <row r="163" spans="1:9" x14ac:dyDescent="0.3">
      <c r="A163" s="2">
        <v>4</v>
      </c>
      <c r="B163" s="4">
        <v>3</v>
      </c>
      <c r="C163" s="4">
        <v>1</v>
      </c>
      <c r="D163">
        <v>2</v>
      </c>
      <c r="E163" t="s">
        <v>282</v>
      </c>
      <c r="F163" s="5">
        <v>42185</v>
      </c>
      <c r="G163">
        <v>2.5</v>
      </c>
      <c r="H163">
        <v>1</v>
      </c>
      <c r="I163">
        <f>IF(Table48[[#This Row],[Complete]]&gt;0,Table48[[#This Row],[Weight]],0)</f>
        <v>2.5</v>
      </c>
    </row>
    <row r="164" spans="1:9" x14ac:dyDescent="0.3">
      <c r="A164" s="1">
        <v>4</v>
      </c>
      <c r="B164" s="3">
        <v>3</v>
      </c>
      <c r="C164" s="3">
        <v>1</v>
      </c>
      <c r="D164">
        <v>3</v>
      </c>
      <c r="E164" t="s">
        <v>283</v>
      </c>
      <c r="F164" s="5">
        <v>42459</v>
      </c>
      <c r="G164">
        <v>2.5</v>
      </c>
      <c r="H164">
        <v>0</v>
      </c>
      <c r="I164">
        <f>IF(Table48[[#This Row],[Complete]]&gt;0,Table48[[#This Row],[Weight]],0)</f>
        <v>0</v>
      </c>
    </row>
    <row r="165" spans="1:9" x14ac:dyDescent="0.3">
      <c r="A165" s="2">
        <v>4</v>
      </c>
      <c r="B165" s="4">
        <v>3</v>
      </c>
      <c r="C165" s="4">
        <v>1</v>
      </c>
      <c r="D165">
        <v>4</v>
      </c>
      <c r="E165" t="s">
        <v>284</v>
      </c>
      <c r="F165" s="5">
        <v>42459</v>
      </c>
      <c r="G165">
        <v>2.5</v>
      </c>
      <c r="H165">
        <v>0</v>
      </c>
      <c r="I165">
        <f>IF(Table48[[#This Row],[Complete]]&gt;0,Table48[[#This Row],[Weight]],0)</f>
        <v>0</v>
      </c>
    </row>
    <row r="166" spans="1:9" x14ac:dyDescent="0.3">
      <c r="A166" s="1">
        <v>4</v>
      </c>
      <c r="B166" s="3">
        <v>4</v>
      </c>
      <c r="C166" s="3">
        <v>1</v>
      </c>
      <c r="D166">
        <v>1</v>
      </c>
      <c r="E166" t="s">
        <v>285</v>
      </c>
      <c r="F166" s="5">
        <v>42307</v>
      </c>
      <c r="G166">
        <v>3.5</v>
      </c>
      <c r="H166">
        <v>1</v>
      </c>
      <c r="I166">
        <f>IF(Table48[[#This Row],[Complete]]&gt;0,Table48[[#This Row],[Weight]],0)</f>
        <v>3.5</v>
      </c>
    </row>
    <row r="167" spans="1:9" x14ac:dyDescent="0.3">
      <c r="A167" s="2">
        <v>4</v>
      </c>
      <c r="B167" s="4">
        <v>4</v>
      </c>
      <c r="C167" s="4">
        <v>1</v>
      </c>
      <c r="D167">
        <v>2</v>
      </c>
      <c r="E167" t="s">
        <v>286</v>
      </c>
      <c r="F167" s="5">
        <v>42368</v>
      </c>
      <c r="G167">
        <v>3</v>
      </c>
      <c r="H167">
        <v>0</v>
      </c>
      <c r="I167">
        <f>IF(Table48[[#This Row],[Complete]]&gt;0,Table48[[#This Row],[Weight]],0)</f>
        <v>0</v>
      </c>
    </row>
    <row r="168" spans="1:9" x14ac:dyDescent="0.3">
      <c r="A168" s="1">
        <v>4</v>
      </c>
      <c r="B168" s="3">
        <v>4</v>
      </c>
      <c r="C168" s="3">
        <v>1</v>
      </c>
      <c r="D168">
        <v>3</v>
      </c>
      <c r="E168" t="s">
        <v>287</v>
      </c>
      <c r="F168" s="5">
        <v>42428</v>
      </c>
      <c r="G168">
        <v>3</v>
      </c>
      <c r="H168">
        <v>0</v>
      </c>
      <c r="I168">
        <f>IF(Table48[[#This Row],[Complete]]&gt;0,Table48[[#This Row],[Weight]],0)</f>
        <v>0</v>
      </c>
    </row>
    <row r="169" spans="1:9" x14ac:dyDescent="0.3">
      <c r="A169" s="2">
        <v>4</v>
      </c>
      <c r="B169" s="4">
        <v>4</v>
      </c>
      <c r="C169" s="4">
        <v>2</v>
      </c>
      <c r="D169">
        <v>1</v>
      </c>
      <c r="E169" t="s">
        <v>288</v>
      </c>
      <c r="F169" s="5">
        <v>42338</v>
      </c>
      <c r="G169">
        <v>5</v>
      </c>
      <c r="H169">
        <v>0</v>
      </c>
      <c r="I169">
        <f>IF(Table48[[#This Row],[Complete]]&gt;0,Table48[[#This Row],[Weight]],0)</f>
        <v>0</v>
      </c>
    </row>
    <row r="170" spans="1:9" x14ac:dyDescent="0.3">
      <c r="A170" s="2">
        <v>4</v>
      </c>
      <c r="B170" s="4">
        <v>4</v>
      </c>
      <c r="C170" s="4">
        <v>2</v>
      </c>
      <c r="D170">
        <v>2</v>
      </c>
      <c r="E170" t="s">
        <v>289</v>
      </c>
      <c r="F170" s="5">
        <v>42338</v>
      </c>
      <c r="G170">
        <v>5</v>
      </c>
      <c r="H170">
        <v>0</v>
      </c>
      <c r="I170">
        <f>IF(Table48[[#This Row],[Complete]]&gt;0,Table48[[#This Row],[Weight]],0)</f>
        <v>0</v>
      </c>
    </row>
  </sheetData>
  <pageMargins left="0.7" right="0.7" top="0.75" bottom="0.75" header="0.3" footer="0.3"/>
  <pageSetup scale="5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Perspectives</vt:lpstr>
      <vt:lpstr>Initiatives</vt:lpstr>
      <vt:lpstr>Actions</vt:lpstr>
      <vt:lpstr>Tasks</vt:lpstr>
      <vt:lpstr>Initiatives FY16</vt:lpstr>
      <vt:lpstr>Actions FY16</vt:lpstr>
      <vt:lpstr>Tasks FY16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2016-03-22T16:27:18Z</cp:lastPrinted>
  <dcterms:created xsi:type="dcterms:W3CDTF">2015-11-05T14:10:57Z</dcterms:created>
  <dcterms:modified xsi:type="dcterms:W3CDTF">2016-07-11T16:58:42Z</dcterms:modified>
</cp:coreProperties>
</file>