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inetpub\wwwroot\MKCoop\UploadedFiles\"/>
    </mc:Choice>
  </mc:AlternateContent>
  <bookViews>
    <workbookView xWindow="0" yWindow="0" windowWidth="17256" windowHeight="5952" activeTab="3"/>
  </bookViews>
  <sheets>
    <sheet name="Perspectives" sheetId="1" r:id="rId1"/>
    <sheet name="Initiatives" sheetId="2" r:id="rId2"/>
    <sheet name="Actions" sheetId="3" r:id="rId3"/>
    <sheet name="Tasks" sheetId="4" r:id="rId4"/>
    <sheet name="Initiatives FY16" sheetId="6" r:id="rId5"/>
    <sheet name="Actions FY16" sheetId="7" r:id="rId6"/>
    <sheet name="Tasks FY16" sheetId="8" r:id="rId7"/>
    <sheet name="Sheet1" sheetId="5" r:id="rId8"/>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61" i="3" l="1"/>
  <c r="H60" i="3"/>
  <c r="H59" i="3"/>
  <c r="H58" i="3"/>
  <c r="H57" i="3"/>
  <c r="H56" i="3"/>
  <c r="H55" i="3"/>
  <c r="H54" i="3"/>
  <c r="H53" i="3"/>
  <c r="H52" i="3"/>
  <c r="H50" i="3"/>
  <c r="D15" i="2" s="1"/>
  <c r="H49" i="3"/>
  <c r="H48" i="3"/>
  <c r="H47" i="3"/>
  <c r="H46" i="3"/>
  <c r="H45" i="3"/>
  <c r="H38" i="3"/>
  <c r="H37" i="3"/>
  <c r="H36" i="3"/>
  <c r="H35" i="3"/>
  <c r="H34" i="3"/>
  <c r="H33" i="3"/>
  <c r="H32" i="3"/>
  <c r="H31" i="3"/>
  <c r="H30" i="3"/>
  <c r="H29" i="3"/>
  <c r="H28" i="3"/>
  <c r="H27" i="3"/>
  <c r="H26" i="3"/>
  <c r="H25" i="3"/>
  <c r="H24" i="3"/>
  <c r="H23" i="3"/>
  <c r="H22" i="3"/>
  <c r="H21" i="3"/>
  <c r="H20" i="3"/>
  <c r="H19" i="3"/>
  <c r="H18" i="3"/>
  <c r="H17" i="3"/>
  <c r="H16" i="3"/>
  <c r="H15" i="3"/>
  <c r="H14" i="3"/>
  <c r="H13" i="3"/>
  <c r="H11" i="3"/>
  <c r="H10" i="3"/>
  <c r="H9" i="3"/>
  <c r="H12" i="3"/>
  <c r="H7" i="3"/>
  <c r="D3" i="2"/>
  <c r="D2" i="2"/>
  <c r="D18" i="2" l="1"/>
  <c r="D17" i="2"/>
  <c r="D14" i="2"/>
  <c r="D11" i="2"/>
  <c r="D10" i="2"/>
  <c r="D4" i="2"/>
  <c r="D8" i="2"/>
  <c r="D7" i="2"/>
  <c r="D6" i="2"/>
  <c r="D5" i="2"/>
  <c r="I40" i="4"/>
  <c r="I137" i="4" l="1"/>
  <c r="I69" i="4" l="1"/>
  <c r="I167" i="4"/>
  <c r="I166" i="4"/>
  <c r="I164" i="4"/>
  <c r="I162" i="4"/>
  <c r="I160" i="4"/>
  <c r="I159" i="4"/>
  <c r="I158" i="4"/>
  <c r="I161" i="4"/>
  <c r="I163" i="4"/>
  <c r="I165" i="4"/>
  <c r="I156" i="4" l="1"/>
  <c r="I155" i="4"/>
  <c r="I151" i="4"/>
  <c r="I152" i="4"/>
  <c r="I153" i="4"/>
  <c r="I144" i="4"/>
  <c r="I146" i="4"/>
  <c r="H51" i="3" s="1"/>
  <c r="D16" i="2" s="1"/>
  <c r="I147" i="4"/>
  <c r="I143" i="4"/>
  <c r="I58" i="4"/>
  <c r="I169" i="4" l="1"/>
  <c r="I168" i="4"/>
  <c r="I126" i="4"/>
  <c r="I127" i="4"/>
  <c r="I128" i="4"/>
  <c r="I122" i="4"/>
  <c r="I123" i="4"/>
  <c r="I124" i="4"/>
  <c r="I125" i="4"/>
  <c r="I129" i="4"/>
  <c r="I119" i="4"/>
  <c r="I117" i="4"/>
  <c r="I118" i="4"/>
  <c r="I120" i="4"/>
  <c r="I121" i="4"/>
  <c r="I116" i="4"/>
  <c r="I94" i="4"/>
  <c r="I37" i="4"/>
  <c r="I34" i="4"/>
  <c r="I35" i="4"/>
  <c r="I23" i="4"/>
  <c r="I22" i="4"/>
  <c r="I21" i="4"/>
  <c r="I20" i="4"/>
  <c r="H42" i="3" l="1"/>
  <c r="H41" i="3"/>
  <c r="H40" i="3"/>
  <c r="I82" i="4"/>
  <c r="I15" i="4"/>
  <c r="I16" i="4"/>
  <c r="I170" i="8" l="1"/>
  <c r="I169" i="8"/>
  <c r="I168" i="8"/>
  <c r="I167" i="8"/>
  <c r="I166" i="8"/>
  <c r="I165" i="8"/>
  <c r="I164" i="8"/>
  <c r="I163" i="8"/>
  <c r="I162" i="8"/>
  <c r="I161" i="8"/>
  <c r="I160" i="8"/>
  <c r="I159" i="8"/>
  <c r="I158" i="8"/>
  <c r="I157" i="8"/>
  <c r="I156" i="8"/>
  <c r="I155" i="8"/>
  <c r="I154" i="8"/>
  <c r="I153" i="8"/>
  <c r="I152" i="8"/>
  <c r="I150" i="8"/>
  <c r="I149" i="8"/>
  <c r="I148" i="8"/>
  <c r="I147" i="8"/>
  <c r="I146" i="8"/>
  <c r="I145" i="8"/>
  <c r="I144" i="8"/>
  <c r="I143" i="8"/>
  <c r="I142" i="8"/>
  <c r="I141" i="8"/>
  <c r="I140" i="8"/>
  <c r="I139" i="8"/>
  <c r="I138" i="8"/>
  <c r="I137" i="8"/>
  <c r="I136" i="8"/>
  <c r="I135" i="8"/>
  <c r="I134" i="8"/>
  <c r="I133" i="8"/>
  <c r="I132" i="8"/>
  <c r="I131" i="8"/>
  <c r="I130" i="8"/>
  <c r="I129" i="8"/>
  <c r="I128" i="8"/>
  <c r="I127" i="8"/>
  <c r="I126" i="8"/>
  <c r="I125" i="8"/>
  <c r="I124" i="8"/>
  <c r="I123" i="8"/>
  <c r="I122" i="8"/>
  <c r="I121" i="8"/>
  <c r="I120" i="8"/>
  <c r="I119" i="8"/>
  <c r="I118" i="8"/>
  <c r="I117" i="8"/>
  <c r="I116" i="8"/>
  <c r="I115" i="8"/>
  <c r="I114" i="8"/>
  <c r="I113" i="8"/>
  <c r="I112" i="8"/>
  <c r="I111" i="8"/>
  <c r="I110" i="8"/>
  <c r="I109" i="8"/>
  <c r="I108" i="8"/>
  <c r="I107" i="8"/>
  <c r="I106" i="8"/>
  <c r="I105" i="8"/>
  <c r="I104" i="8"/>
  <c r="I103" i="8"/>
  <c r="I102" i="8"/>
  <c r="I101" i="8"/>
  <c r="I100" i="8"/>
  <c r="I99" i="8"/>
  <c r="I98" i="8"/>
  <c r="I97" i="8"/>
  <c r="I96" i="8"/>
  <c r="I95" i="8"/>
  <c r="I94" i="8"/>
  <c r="I93" i="8"/>
  <c r="I92" i="8"/>
  <c r="I91" i="8"/>
  <c r="I90" i="8"/>
  <c r="I89" i="8"/>
  <c r="I88" i="8"/>
  <c r="I87" i="8"/>
  <c r="I86" i="8"/>
  <c r="I85" i="8"/>
  <c r="I84" i="8"/>
  <c r="I83" i="8"/>
  <c r="I82" i="8"/>
  <c r="I81" i="8"/>
  <c r="I80" i="8"/>
  <c r="I79" i="8"/>
  <c r="I78" i="8"/>
  <c r="I77" i="8"/>
  <c r="I76" i="8"/>
  <c r="I75" i="8"/>
  <c r="I74" i="8"/>
  <c r="I73" i="8"/>
  <c r="I72" i="8"/>
  <c r="I71" i="8"/>
  <c r="I70" i="8"/>
  <c r="I69" i="8"/>
  <c r="I68" i="8"/>
  <c r="I67" i="8"/>
  <c r="I66" i="8"/>
  <c r="I65" i="8"/>
  <c r="I64" i="8"/>
  <c r="I63" i="8"/>
  <c r="I62" i="8"/>
  <c r="I61" i="8"/>
  <c r="I60" i="8"/>
  <c r="I59" i="8"/>
  <c r="I58" i="8"/>
  <c r="I57" i="8"/>
  <c r="I56" i="8"/>
  <c r="I55" i="8"/>
  <c r="I54" i="8"/>
  <c r="I53" i="8"/>
  <c r="I52" i="8"/>
  <c r="I49" i="8"/>
  <c r="I48" i="8"/>
  <c r="I47" i="8"/>
  <c r="I46" i="8"/>
  <c r="I45" i="8"/>
  <c r="I44" i="8"/>
  <c r="I43" i="8"/>
  <c r="I42" i="8"/>
  <c r="I41" i="8"/>
  <c r="I40" i="8"/>
  <c r="I39" i="8"/>
  <c r="I38" i="8"/>
  <c r="I37" i="8"/>
  <c r="I36" i="8"/>
  <c r="I35" i="8"/>
  <c r="I34" i="8"/>
  <c r="I33" i="8"/>
  <c r="I32" i="8"/>
  <c r="I31" i="8"/>
  <c r="I30" i="8"/>
  <c r="I29" i="8"/>
  <c r="I28" i="8"/>
  <c r="I27" i="8"/>
  <c r="I26" i="8"/>
  <c r="I25" i="8"/>
  <c r="I24" i="8"/>
  <c r="I22" i="8"/>
  <c r="I21" i="8"/>
  <c r="I20" i="8"/>
  <c r="I19" i="8"/>
  <c r="I18" i="8"/>
  <c r="I17" i="8"/>
  <c r="I16" i="8"/>
  <c r="I15" i="8"/>
  <c r="I14" i="8"/>
  <c r="I13" i="8"/>
  <c r="I12" i="8"/>
  <c r="I11" i="8"/>
  <c r="I10" i="8"/>
  <c r="I9" i="8"/>
  <c r="I8" i="8"/>
  <c r="I7" i="8"/>
  <c r="I6" i="8"/>
  <c r="I5" i="8"/>
  <c r="I4" i="8"/>
  <c r="I3" i="8"/>
  <c r="I2" i="8"/>
  <c r="H5" i="7"/>
  <c r="I115" i="4" l="1"/>
  <c r="I8" i="4" l="1"/>
  <c r="I114" i="4" l="1"/>
  <c r="I113" i="4"/>
  <c r="I112" i="4"/>
  <c r="I111" i="4"/>
  <c r="I110" i="4"/>
  <c r="I109" i="4"/>
  <c r="I108" i="4"/>
  <c r="I107" i="4"/>
  <c r="I106" i="4"/>
  <c r="I105" i="4"/>
  <c r="I104" i="4"/>
  <c r="I103" i="4"/>
  <c r="I102" i="4"/>
  <c r="I100" i="4"/>
  <c r="I101" i="4"/>
  <c r="I99" i="4"/>
  <c r="I98" i="4"/>
  <c r="I97" i="4"/>
  <c r="I96" i="4"/>
  <c r="I95" i="4"/>
  <c r="I93" i="4"/>
  <c r="I92" i="4"/>
  <c r="I91" i="4"/>
  <c r="I89" i="4"/>
  <c r="I88" i="4"/>
  <c r="I87" i="4"/>
  <c r="I86" i="4"/>
  <c r="I85" i="4"/>
  <c r="I84" i="4"/>
  <c r="I81" i="4"/>
  <c r="I80" i="4"/>
  <c r="I132" i="4"/>
  <c r="I131" i="4"/>
  <c r="I130" i="4"/>
  <c r="I14" i="4"/>
  <c r="I13" i="4"/>
  <c r="I9" i="4"/>
  <c r="I10" i="4"/>
  <c r="I11" i="4"/>
  <c r="I7" i="4"/>
  <c r="I5" i="4"/>
  <c r="I3" i="4"/>
  <c r="I78" i="4"/>
  <c r="I77" i="4"/>
  <c r="I75" i="4"/>
  <c r="I74" i="4"/>
  <c r="I72" i="4"/>
  <c r="I71" i="4"/>
  <c r="I66" i="4"/>
  <c r="I67" i="4"/>
  <c r="I64" i="4"/>
  <c r="I63" i="4"/>
  <c r="I61" i="4"/>
  <c r="I60" i="4"/>
  <c r="I53" i="4"/>
  <c r="I54" i="4"/>
  <c r="I55" i="4"/>
  <c r="I56" i="4"/>
  <c r="I57" i="4"/>
  <c r="I51" i="4"/>
  <c r="I50" i="4"/>
  <c r="I48" i="4"/>
  <c r="I47" i="4"/>
  <c r="I46" i="4"/>
  <c r="I44" i="4"/>
  <c r="I43" i="4"/>
  <c r="I41" i="4"/>
  <c r="I39" i="4"/>
  <c r="I38" i="4"/>
  <c r="I32" i="4"/>
  <c r="I27" i="4"/>
  <c r="I26" i="4"/>
  <c r="I25" i="4"/>
  <c r="I19" i="4"/>
  <c r="I18" i="4"/>
  <c r="H50" i="7" l="1"/>
  <c r="H39" i="3"/>
  <c r="D12" i="2" s="1"/>
  <c r="H51" i="7"/>
  <c r="H40" i="7"/>
  <c r="H39" i="7"/>
  <c r="H6" i="7"/>
  <c r="H35" i="7"/>
  <c r="H38" i="7"/>
  <c r="H41" i="7"/>
  <c r="H10" i="7"/>
  <c r="H43" i="3"/>
  <c r="I157" i="4"/>
  <c r="I90" i="4"/>
  <c r="I83" i="4"/>
  <c r="I79" i="4"/>
  <c r="I154" i="4"/>
  <c r="I150" i="4"/>
  <c r="I149" i="4"/>
  <c r="I148" i="4"/>
  <c r="I145" i="4"/>
  <c r="I142" i="4"/>
  <c r="I141" i="4"/>
  <c r="I140" i="4"/>
  <c r="I139" i="4"/>
  <c r="I138" i="4"/>
  <c r="I136" i="4"/>
  <c r="I135" i="4"/>
  <c r="I134" i="4"/>
  <c r="I133" i="4"/>
  <c r="I76" i="4"/>
  <c r="I73" i="4"/>
  <c r="I70" i="4"/>
  <c r="I68" i="4"/>
  <c r="H29" i="7" s="1"/>
  <c r="I65" i="4"/>
  <c r="H28" i="7" s="1"/>
  <c r="I62" i="4"/>
  <c r="I59" i="4"/>
  <c r="I52" i="4"/>
  <c r="I49" i="4"/>
  <c r="I45" i="4"/>
  <c r="I42" i="4"/>
  <c r="I36" i="4"/>
  <c r="I33" i="4"/>
  <c r="I31" i="4"/>
  <c r="I24" i="4"/>
  <c r="I17" i="4"/>
  <c r="I12" i="4"/>
  <c r="H6" i="3" s="1"/>
  <c r="I6" i="4"/>
  <c r="I4" i="4"/>
  <c r="I2" i="4"/>
  <c r="H2" i="3" s="1"/>
  <c r="I29" i="4"/>
  <c r="I30" i="4"/>
  <c r="I28" i="4"/>
  <c r="D14" i="6" l="1"/>
  <c r="H17" i="7"/>
  <c r="H52" i="7"/>
  <c r="H46" i="7"/>
  <c r="H15" i="7"/>
  <c r="H24" i="7"/>
  <c r="H32" i="7"/>
  <c r="H45" i="7"/>
  <c r="H55" i="7"/>
  <c r="H33" i="7"/>
  <c r="H12" i="7"/>
  <c r="H21" i="7"/>
  <c r="H8" i="3"/>
  <c r="H13" i="7"/>
  <c r="H18" i="7"/>
  <c r="H22" i="7"/>
  <c r="H26" i="7"/>
  <c r="H30" i="7"/>
  <c r="H43" i="7"/>
  <c r="H47" i="7"/>
  <c r="H36" i="7"/>
  <c r="H11" i="7"/>
  <c r="H20" i="7"/>
  <c r="H53" i="7"/>
  <c r="H49" i="7"/>
  <c r="H56" i="7"/>
  <c r="H16" i="7"/>
  <c r="H25" i="7"/>
  <c r="H54" i="7"/>
  <c r="H42" i="7"/>
  <c r="H34" i="7"/>
  <c r="H2" i="7"/>
  <c r="H14" i="7"/>
  <c r="H19" i="7"/>
  <c r="H23" i="7"/>
  <c r="H27" i="7"/>
  <c r="H31" i="7"/>
  <c r="H44" i="7"/>
  <c r="H48" i="7"/>
  <c r="H57" i="7"/>
  <c r="H37" i="7"/>
  <c r="H9" i="7"/>
  <c r="H8" i="7"/>
  <c r="H7" i="7"/>
  <c r="H4" i="3"/>
  <c r="H4" i="7"/>
  <c r="H3" i="3"/>
  <c r="H3" i="7"/>
  <c r="H5" i="3"/>
  <c r="H44" i="3"/>
  <c r="D13" i="2" s="1"/>
  <c r="D9" i="6" l="1"/>
  <c r="D9" i="2"/>
  <c r="D10" i="6"/>
  <c r="D5" i="6"/>
  <c r="D11" i="6"/>
  <c r="D7" i="6"/>
  <c r="D4" i="6"/>
  <c r="D2" i="6"/>
  <c r="D15" i="6"/>
  <c r="D12" i="6"/>
  <c r="D13" i="6"/>
  <c r="D8" i="6"/>
  <c r="D18" i="6"/>
  <c r="D6" i="6"/>
  <c r="D17" i="6"/>
  <c r="D16" i="6"/>
  <c r="D3" i="6"/>
  <c r="C2" i="1" l="1"/>
  <c r="C3" i="1"/>
  <c r="C4" i="1"/>
  <c r="C5" i="1"/>
</calcChain>
</file>

<file path=xl/sharedStrings.xml><?xml version="1.0" encoding="utf-8"?>
<sst xmlns="http://schemas.openxmlformats.org/spreadsheetml/2006/main" count="842" uniqueCount="554">
  <si>
    <t>PID</t>
  </si>
  <si>
    <t>Description</t>
  </si>
  <si>
    <t>Financial &amp; Growth</t>
  </si>
  <si>
    <t>Customer</t>
  </si>
  <si>
    <t>Employee</t>
  </si>
  <si>
    <t>Organizational Renewal</t>
  </si>
  <si>
    <t xml:space="preserve">PID </t>
  </si>
  <si>
    <t>INID</t>
  </si>
  <si>
    <t>Identify key market growth areas</t>
  </si>
  <si>
    <t>Expense management</t>
  </si>
  <si>
    <t>Telling the MKC story to merger candidates' board members and employees</t>
  </si>
  <si>
    <t>Maximize sales performance</t>
  </si>
  <si>
    <t>Enhance customer experience</t>
  </si>
  <si>
    <t>Develop strategies to target gaining business with farmers under 40 years old</t>
  </si>
  <si>
    <t>Enhance precision ag strategy</t>
  </si>
  <si>
    <t>Communicate the strategic plan to employee group &amp; incorporate into their performance plan</t>
  </si>
  <si>
    <t>Living the Four Keys: Safety, Courtesy, Image and Innovation</t>
  </si>
  <si>
    <t>Employee engagement</t>
  </si>
  <si>
    <t>Employee development</t>
  </si>
  <si>
    <t>Drive employee wellness</t>
  </si>
  <si>
    <t>Evaluate logistics effectiveness/efficiency</t>
  </si>
  <si>
    <t>Continue to identify software platform enhancements</t>
  </si>
  <si>
    <t>Establish education and control measures for grain handling employees</t>
  </si>
  <si>
    <t>Analyze feed operations to optimize performance</t>
  </si>
  <si>
    <t>ACTID</t>
  </si>
  <si>
    <t>Champion</t>
  </si>
  <si>
    <t>Team</t>
  </si>
  <si>
    <t>Progress</t>
  </si>
  <si>
    <t>Continue discussion with potential cooperative merger partners</t>
  </si>
  <si>
    <t>Darin</t>
  </si>
  <si>
    <t>Dave &amp; Senior Leadership Team</t>
  </si>
  <si>
    <t>Evaluate existing property upgrades to drive market growth</t>
  </si>
  <si>
    <t>Jon</t>
  </si>
  <si>
    <t>Darin, Erik, Steve, Dave S.</t>
  </si>
  <si>
    <t>Identify locations for potential greenfield sites</t>
  </si>
  <si>
    <t>Dave</t>
  </si>
  <si>
    <t>Ted</t>
  </si>
  <si>
    <t>Investigate M&amp;A or partnerships with independent retailers</t>
  </si>
  <si>
    <t>Training on Expense Management Initiatives for key employees</t>
  </si>
  <si>
    <t>Vice Presidents of Operations</t>
  </si>
  <si>
    <t>Investigate the value of total margin/expense management</t>
  </si>
  <si>
    <t>Chris</t>
  </si>
  <si>
    <t>John</t>
  </si>
  <si>
    <t>Investigate other methods</t>
  </si>
  <si>
    <t>Review bylaws for feasibility</t>
  </si>
  <si>
    <t>Provide talking points and other materials to be used in education and relationship-building meetings</t>
  </si>
  <si>
    <t>Nichole</t>
  </si>
  <si>
    <t>Executive Team, Communications</t>
  </si>
  <si>
    <t>Provide Board Members development opportunities to educate candidates' Board Members</t>
  </si>
  <si>
    <t>Develop a Board Committee that is responsible for meetings, presentations and education of merger candidates' board members</t>
  </si>
  <si>
    <t>Board of Directors</t>
  </si>
  <si>
    <t>Refine forecasting process to measure variances and tie to incentive</t>
  </si>
  <si>
    <t>Kent</t>
  </si>
  <si>
    <t>Dave S., Willie</t>
  </si>
  <si>
    <t>Hire Master Agronomy Advisor</t>
  </si>
  <si>
    <t>Dave S.</t>
  </si>
  <si>
    <t>Develop a marketing campaign for CFA with a goal of 75 new loans</t>
  </si>
  <si>
    <t>Nichole, Kent, Tim B.</t>
  </si>
  <si>
    <t>Incorporate CRM functionality to highlight priority accounts</t>
  </si>
  <si>
    <t>Devin, Matt</t>
  </si>
  <si>
    <t>Identify and launch strategy to capture 15 new, $1 million, combined business unit accounts</t>
  </si>
  <si>
    <t>Willie, Kent, Devin</t>
  </si>
  <si>
    <t>Meeting with Land O'Lakes to define MKC needs for customer portal</t>
  </si>
  <si>
    <t>Matt</t>
  </si>
  <si>
    <t>Dave S., Devin, Nichole, Willie, Kent</t>
  </si>
  <si>
    <t>Due Date</t>
  </si>
  <si>
    <t>Phase I Completion - Main current MKC website replacement</t>
  </si>
  <si>
    <t>Investigate online membership application, credit app, new customer packet, etc.</t>
  </si>
  <si>
    <t>Implement annual customer experience face-to-face reviews with targeted accounts</t>
  </si>
  <si>
    <t>Willie</t>
  </si>
  <si>
    <t>Kent, Devin, Dave S.</t>
  </si>
  <si>
    <t>Devin, Willie, Kent, MKC Wat</t>
  </si>
  <si>
    <t>Brett, Steve, Erik, Darin</t>
  </si>
  <si>
    <t>Continue SOP development, maintenance and management of the process</t>
  </si>
  <si>
    <t>SOP Committee</t>
  </si>
  <si>
    <t>Roll out changes to customer pre-pay input contracts</t>
  </si>
  <si>
    <t>Danny</t>
  </si>
  <si>
    <t>Willie, Kent, Dave S., Dave S.</t>
  </si>
  <si>
    <t>Sales training to include multi-generational selling</t>
  </si>
  <si>
    <t>Devin, Kent</t>
  </si>
  <si>
    <t>Nichole, Devin, Kent</t>
  </si>
  <si>
    <t>Build Benchmarks from focus group and create S.O.P.s</t>
  </si>
  <si>
    <t>Dave S., Kent, Devin, Erik</t>
  </si>
  <si>
    <t>Develop metrics to measure success of Emerging Producers Program through CRM</t>
  </si>
  <si>
    <t>Nichole, Willie, Devin</t>
  </si>
  <si>
    <t>ongoing</t>
  </si>
  <si>
    <t>Vice Presidents and Division Managers to overview outcomes of strategic planning twice per year</t>
  </si>
  <si>
    <t>Amy</t>
  </si>
  <si>
    <t>VPs, DMs</t>
  </si>
  <si>
    <t>Create a company-wide monthly agenda for what will be communicated</t>
  </si>
  <si>
    <t>Utilize other communication methods to carry message (employee newsletter, employee portal, meeting notes, monthly employee meetings)</t>
  </si>
  <si>
    <t>Jeff</t>
  </si>
  <si>
    <t>Safety Committee</t>
  </si>
  <si>
    <t>annually</t>
  </si>
  <si>
    <t>Task Safety Committee to develop methods to lower Workman's Comp rate to 0.80% or less</t>
  </si>
  <si>
    <t>Design motivational tactics to encourage courtesy</t>
  </si>
  <si>
    <t>MKC Way Committee</t>
  </si>
  <si>
    <t>Continue the image audits</t>
  </si>
  <si>
    <t>Celebrate innovation solutions awards</t>
  </si>
  <si>
    <t>Conduct an overtime/wages study</t>
  </si>
  <si>
    <t>Brett</t>
  </si>
  <si>
    <t>Set standards per location to be rolled into the new incentive program</t>
  </si>
  <si>
    <t>Erik, Steve, Darin, Dave S.</t>
  </si>
  <si>
    <t>Develop hard targets for development and communication using the engagement survey results</t>
  </si>
  <si>
    <t>Investigate opportunities to measure employee quality of life</t>
  </si>
  <si>
    <t>Develop Applicator Training</t>
  </si>
  <si>
    <t>Utilize metrics to define HPE's and conduct panel review with executive team</t>
  </si>
  <si>
    <t>Sr Mgmt</t>
  </si>
  <si>
    <t>Design PDPs for high potential employees</t>
  </si>
  <si>
    <t>Jeff, Sr Mgmt</t>
  </si>
  <si>
    <t>Increase bench-strength and develop pool of seasonal part-time help</t>
  </si>
  <si>
    <t>Create a management development program</t>
  </si>
  <si>
    <t>Investigate potential wellness providers</t>
  </si>
  <si>
    <t>Hillary</t>
  </si>
  <si>
    <t>Wellness Committee</t>
  </si>
  <si>
    <t>Continue to investigate fleet ownership feasibility versus the lease/hire option</t>
  </si>
  <si>
    <t>Erik</t>
  </si>
  <si>
    <t>Steve, Dave Sell, Doug, John W., Ted</t>
  </si>
  <si>
    <t>Compile optimal usage and functionality of Razor Tracking</t>
  </si>
  <si>
    <t>Matt, Steve, Dave Sell, Doug, John W., Ted</t>
  </si>
  <si>
    <t>tied to 411</t>
  </si>
  <si>
    <t>Hire a Manager of Applications Development</t>
  </si>
  <si>
    <t>Identify and complete remaining Business Intelligence and Dashboards</t>
  </si>
  <si>
    <t>Danny, Tricia</t>
  </si>
  <si>
    <t>Incorporate managers'/superintendents' scorecard into incentive program</t>
  </si>
  <si>
    <t>Steve, Erik, Jeff, Darin</t>
  </si>
  <si>
    <t>Explore various Feed operations structures</t>
  </si>
  <si>
    <t>Erik, Darin, Steve</t>
  </si>
  <si>
    <t>Develop a plan to present to the Board of Directors</t>
  </si>
  <si>
    <t>TASKID</t>
  </si>
  <si>
    <t>Weight</t>
  </si>
  <si>
    <t>Willie and Kent provide Dave Spears a list of targeted growth accounts</t>
  </si>
  <si>
    <t>Willie and Kent checkpoint with Dave Spears</t>
  </si>
  <si>
    <t>Willie and Kent continue go to market strategy</t>
  </si>
  <si>
    <t>Complete</t>
  </si>
  <si>
    <t>Measure</t>
  </si>
  <si>
    <t>Improve website content</t>
  </si>
  <si>
    <t>Ross</t>
  </si>
  <si>
    <t>Craig, Dave S., Nichole</t>
  </si>
  <si>
    <t>Investigate potential services from UAV licensing</t>
  </si>
  <si>
    <t>Craig, Dave S., GPPA</t>
  </si>
  <si>
    <t>Conduct 6-8 precision ag educational meetings with customers</t>
  </si>
  <si>
    <t>Craig</t>
  </si>
  <si>
    <t>Discuss the methodology to forecast properly</t>
  </si>
  <si>
    <t xml:space="preserve">Build a better forecasting tool </t>
  </si>
  <si>
    <t>Tie it to incentive plan</t>
  </si>
  <si>
    <t>Push out CFA Postcards</t>
  </si>
  <si>
    <t>Create a target list and present to Dave Spears</t>
  </si>
  <si>
    <t>Complete all 1 on 1 visits with Field Marketers</t>
  </si>
  <si>
    <t>Progress report on all new CFA loans to Dave Spears</t>
  </si>
  <si>
    <t>Sign integration agreement with PowerObjects</t>
  </si>
  <si>
    <t>Define acceptable length of days with no contact</t>
  </si>
  <si>
    <t>Create alerts to push out every Monday to Field Marketers</t>
  </si>
  <si>
    <t>Create report to send out to Managers once a month</t>
  </si>
  <si>
    <t>Invite LOL to Groveland for a meeting</t>
  </si>
  <si>
    <t>Follow up with LOL and receive milestone timeline</t>
  </si>
  <si>
    <t>Choose method to administer review; possibly CRM</t>
  </si>
  <si>
    <t>Come up with 7 universal questions</t>
  </si>
  <si>
    <t>Define accounts and schedule reviews</t>
  </si>
  <si>
    <t>Collect data and create action plans for Field Marketers</t>
  </si>
  <si>
    <t>Identify methodology to measure customer experience</t>
  </si>
  <si>
    <t>Investigate CRM capabilities</t>
  </si>
  <si>
    <t>Have a survey meeting to define types and targets</t>
  </si>
  <si>
    <t>Meet with IT to understand portal modules</t>
  </si>
  <si>
    <t>Map and script the content</t>
  </si>
  <si>
    <t>Troubleshoot the flow</t>
  </si>
  <si>
    <t>Record final version and set up training schedule</t>
  </si>
  <si>
    <t>Create SOP Committee and choose SOP template</t>
  </si>
  <si>
    <t>Begin process transfers into new template</t>
  </si>
  <si>
    <t>Continue to transfer processes; last count 106</t>
  </si>
  <si>
    <t>Decide upon 4 new types of pre-pay contracts</t>
  </si>
  <si>
    <t>Go through due diligence for each one</t>
  </si>
  <si>
    <t>Have seed &amp; fertilizer contracts complete</t>
  </si>
  <si>
    <t>Have energy and CP contracts complete</t>
  </si>
  <si>
    <t>Determine source and curriculum for training</t>
  </si>
  <si>
    <t>Acquire training schedule through FLM+</t>
  </si>
  <si>
    <t>Discuss effectiveness of administration of topic</t>
  </si>
  <si>
    <t>Consider guest speakers to enhance effectiveness</t>
  </si>
  <si>
    <t>Compile list of invitees to include Sumner County</t>
  </si>
  <si>
    <t>Send out invitations</t>
  </si>
  <si>
    <t>Ensure Field Marketers made invitational follow up calls</t>
  </si>
  <si>
    <t>Set up internal meeting to discuss info collected from follow up</t>
  </si>
  <si>
    <t>Consider FBN software</t>
  </si>
  <si>
    <t>Run a pilot on a few producers and collect data</t>
  </si>
  <si>
    <t>Set up a meeting to discuss results and how to move forward</t>
  </si>
  <si>
    <t>Create survey questions to launch after EPP</t>
  </si>
  <si>
    <t>Launch through CRM</t>
  </si>
  <si>
    <t>Discuss results and log changes for next year</t>
  </si>
  <si>
    <t>Begin planning EPP 2017</t>
  </si>
  <si>
    <t>Continue to collect new content &amp; ideas to prepare for updates</t>
  </si>
  <si>
    <t>Evaluate new website and update as necessary</t>
  </si>
  <si>
    <t>Make a list of services offered or intended to offer</t>
  </si>
  <si>
    <t>Discuss marketing options for selected UAV services</t>
  </si>
  <si>
    <t>Prepare a schedule with dates, times &amp; locations for new year</t>
  </si>
  <si>
    <t>Discuss marketing collateral needs and timelines</t>
  </si>
  <si>
    <t>Collect information from customers &amp; discuss results in Monthly Managers meetings</t>
  </si>
  <si>
    <t>Create spreadsheet with all active &amp; prospective discussions</t>
  </si>
  <si>
    <t>Email spreadsheet to Darin 2 times a month to update and file</t>
  </si>
  <si>
    <t xml:space="preserve">Update large project list </t>
  </si>
  <si>
    <t>Revisit after staff meetings every other month</t>
  </si>
  <si>
    <t>Identify 5-6 targets</t>
  </si>
  <si>
    <t>Send email alert to check progress on each every 6 months</t>
  </si>
  <si>
    <t>Add prospective independent retailers to merger discussion spreadsheet</t>
  </si>
  <si>
    <t>Set meeting to discuss critical expense items to include on training checklist</t>
  </si>
  <si>
    <t>Finalize training checklist and present in monthly manager meeting</t>
  </si>
  <si>
    <t>Create Committee</t>
  </si>
  <si>
    <t>Prepare list of savings projects and prioritize by most $ saved</t>
  </si>
  <si>
    <t>Find ways to measure success of each project</t>
  </si>
  <si>
    <t>Define projects for FY 2016 and timeline them</t>
  </si>
  <si>
    <t>Set reminder email for Dave end of Q4 2015</t>
  </si>
  <si>
    <t>Identify 2 other methods to compare to and draw up SWOTs</t>
  </si>
  <si>
    <t>Present results of feasability in BOD meeting</t>
  </si>
  <si>
    <t>Arrange meeting with Danny to review bylaws</t>
  </si>
  <si>
    <t>Prepare report for BOD meeting</t>
  </si>
  <si>
    <t>Create talking points for employees to use moving forward</t>
  </si>
  <si>
    <t>Present in monthly manager meeting to review in team meetings</t>
  </si>
  <si>
    <t>Explore board of directors development programs</t>
  </si>
  <si>
    <t>Confirm date and time for training session</t>
  </si>
  <si>
    <t>Survey BOD for feedback on the session</t>
  </si>
  <si>
    <t>Discuss forming a committee with BOD</t>
  </si>
  <si>
    <t>Make a decision</t>
  </si>
  <si>
    <t>Investigation</t>
  </si>
  <si>
    <t>Schedule dates for planning sessions (Aug &amp; Jan)</t>
  </si>
  <si>
    <t>Schedule date for recap @ monthly manager meeting (March)</t>
  </si>
  <si>
    <t>Schedule date for VIP meeting (Dec)</t>
  </si>
  <si>
    <t>Create universal team meeting agenda template to include above intiatives in review</t>
  </si>
  <si>
    <t>Create a synopsis of each initiative including interactive talking points</t>
  </si>
  <si>
    <t>Publish a newsletter article relative to the initiatives in review monthly</t>
  </si>
  <si>
    <t>Put initiatives in review on M-Drive for all user access</t>
  </si>
  <si>
    <t>Visit 3-4 team meetings/month to ensure consistency</t>
  </si>
  <si>
    <t>Create SOP for prescription eye protection</t>
  </si>
  <si>
    <t>Implement driver training program</t>
  </si>
  <si>
    <t>Revise the hot work permit SOP</t>
  </si>
  <si>
    <t>Create consistent platform for tailgate safety talks</t>
  </si>
  <si>
    <t>Perform location safety audits</t>
  </si>
  <si>
    <t>Create monthly customer service topic for review in team meetings</t>
  </si>
  <si>
    <t>Redesign image audit template</t>
  </si>
  <si>
    <t>Create image audit SOP</t>
  </si>
  <si>
    <t>Assign committee members to locations</t>
  </si>
  <si>
    <t>Create a checklist to track submission thru follow up</t>
  </si>
  <si>
    <t>Create a sub committee for approvals and follow through</t>
  </si>
  <si>
    <t>Come up with standards for incentives to submit and rewards for implementation</t>
  </si>
  <si>
    <t>Recognize winners at monthly manager meetings &amp; write a newsletter article</t>
  </si>
  <si>
    <t>Collect the data</t>
  </si>
  <si>
    <t xml:space="preserve">Compile the report </t>
  </si>
  <si>
    <t>Define criteria and standards</t>
  </si>
  <si>
    <t>Finalize the 2016 budget</t>
  </si>
  <si>
    <t>Create baselines for each location</t>
  </si>
  <si>
    <t>Apply to LMs incentive program</t>
  </si>
  <si>
    <t>Examine development and communication scores from 2015 survey</t>
  </si>
  <si>
    <t>Determine date of 2016 EES</t>
  </si>
  <si>
    <t>Set goals for these scores and compare YOY results</t>
  </si>
  <si>
    <t>Create the target for the strategic plan scorecard</t>
  </si>
  <si>
    <t>Advertise for drivers in local retirement communities</t>
  </si>
  <si>
    <t>Conduct cost analysis on temp vs. FT employees (Margin Committee)</t>
  </si>
  <si>
    <t>Determine cost of effectiveness on H-2A Visas?</t>
  </si>
  <si>
    <t>Launch a sub survey from the EES-12</t>
  </si>
  <si>
    <t>Meet with 4 different focus groups (geographical)</t>
  </si>
  <si>
    <t>Examine results and create action plan for improvement</t>
  </si>
  <si>
    <t>Consult with Nick, Jonathan and John  for action steps</t>
  </si>
  <si>
    <t>Set up alert for january to review course of action</t>
  </si>
  <si>
    <t>Organize a meeting to draft SOP and prep for launch</t>
  </si>
  <si>
    <t>Create a list of metrics</t>
  </si>
  <si>
    <t>Set up calendar alerts to schedule quarterly panel reviews for defined HPEs in 2016</t>
  </si>
  <si>
    <t>Research 3 IDP designs and create one for MKC</t>
  </si>
  <si>
    <t>Ensure HPEs have multiple departmental experiences; create pathways</t>
  </si>
  <si>
    <t>Set up meeting to train LMs on how to administer, maintain and log progress on new IDP template for HPEs</t>
  </si>
  <si>
    <t>Prep flyers to recruit teachers and include instructions for distribution</t>
  </si>
  <si>
    <t>Re-advertise with retirement communities</t>
  </si>
  <si>
    <t>Log progress and effectiveness of FLM+ Sales Training program</t>
  </si>
  <si>
    <t>Examine wellness requirements for new benefits package</t>
  </si>
  <si>
    <t>Determine new courses of action</t>
  </si>
  <si>
    <t>Prepare proforma &amp; feasability report for outright ownership</t>
  </si>
  <si>
    <t>Schedule a meeting &amp; conduct comparative analysis</t>
  </si>
  <si>
    <t>Determine best course of action &amp; define new tasks</t>
  </si>
  <si>
    <t>Pilot tracking devices in one of each type of vehicle</t>
  </si>
  <si>
    <t>Purchase devices</t>
  </si>
  <si>
    <t>Device installation &amp; set up</t>
  </si>
  <si>
    <t>Hire a manager of application development</t>
  </si>
  <si>
    <t>Determine which dashboard proposals are critical</t>
  </si>
  <si>
    <t>Have 6-7 critical dashboards complete</t>
  </si>
  <si>
    <t>Ensure scorecard template is complete</t>
  </si>
  <si>
    <t>Determine grain quality grades</t>
  </si>
  <si>
    <t>Examine location's financial dashboard results</t>
  </si>
  <si>
    <t>Pilot results into new incentive program to verify feasbility</t>
  </si>
  <si>
    <t>Examine and document 5 other feed operations that are viable</t>
  </si>
  <si>
    <t xml:space="preserve">Determine appropriate course of action </t>
  </si>
  <si>
    <t>Announce new structure and create new milestones</t>
  </si>
  <si>
    <t>Prepare detailed outline for the BOD</t>
  </si>
  <si>
    <t>Post to Board Portal for review</t>
  </si>
  <si>
    <t>…………………………………………………………………………………………………………………………………………………………………………………………………………………………………………………………………………………………………………………………………………………………………………………………………………………………………………………………………………………………………………………….</t>
  </si>
  <si>
    <t>-</t>
  </si>
  <si>
    <t>Notes</t>
  </si>
  <si>
    <t>Redesigned website</t>
  </si>
  <si>
    <t>Define measures of engagement</t>
  </si>
  <si>
    <t>Provide LOL current precision ag data for Phase 1</t>
  </si>
  <si>
    <t>Create a schedule &amp; review template for each initiative to cover 1 in every monthly manager's meeting</t>
  </si>
  <si>
    <t>Ensure Champions are prepared to present intiatives in review at monthly manager's meetings</t>
  </si>
  <si>
    <t xml:space="preserve">Create weekly safety messages and distribute every Monday </t>
  </si>
  <si>
    <t>Start recruiting efforts for Cloud County 2 program</t>
  </si>
  <si>
    <t>Hire a business Intelligence specialist</t>
  </si>
  <si>
    <t>Complete.</t>
  </si>
  <si>
    <t>notes</t>
  </si>
  <si>
    <r>
      <t xml:space="preserve">A potential merger partner list with contacts and notes is reviewed and updated every 2 weeks by Darin. </t>
    </r>
    <r>
      <rPr>
        <sz val="11"/>
        <color rgb="FFFF0000"/>
        <rFont val="Calibri"/>
        <family val="2"/>
        <scheme val="minor"/>
      </rPr>
      <t>(Attach example?)</t>
    </r>
    <r>
      <rPr>
        <sz val="11"/>
        <color theme="1"/>
        <rFont val="Calibri"/>
        <family val="2"/>
        <scheme val="minor"/>
      </rPr>
      <t xml:space="preserve"> Prospective partnerships with independent retailers are also logged and updated here.  The large project list has been updated and prioritized for 2016/17 and is now scheduled to be reviewed quarterly to capture changes and additions in real time.</t>
    </r>
    <r>
      <rPr>
        <sz val="11"/>
        <color rgb="FFFF0000"/>
        <rFont val="Calibri"/>
        <family val="2"/>
        <scheme val="minor"/>
      </rPr>
      <t xml:space="preserve"> (Attach example?)</t>
    </r>
    <r>
      <rPr>
        <sz val="11"/>
        <color theme="1"/>
        <rFont val="Calibri"/>
        <family val="2"/>
        <scheme val="minor"/>
      </rPr>
      <t xml:space="preserve"> An alert has been established to revisit the identification of potential green field sites every 6 months with Dave C. and Ted.</t>
    </r>
  </si>
  <si>
    <t xml:space="preserve">Sales training to include multigenerational selling techniques will be included in the FLM+ training series.  As soon as this piece is incorporated into the curriculum, we will determine how to measure its effectiveness.  Generational speaker Bruce Talgan is scheduled for employee groups in January.  A special list of invitees was compiled to target Sumner County young producers to attend EPP.  Individual follow up calls to these participants is underway.  Written survey and instant click survey results have been complied and reviewed by champion group. We are still in the discovery phase for building appropriate benchmarks for farmers under 40.  FBN software is still being considered.  </t>
  </si>
  <si>
    <r>
      <t xml:space="preserve">New website content is live and very well represented.  We are still in the approval process with the FAA for our UAV but are currently compiling a list of prospective services to add to our precision ag portfolio upon this approval.  Customer education meetings are being planned now for 2016.  </t>
    </r>
    <r>
      <rPr>
        <sz val="11"/>
        <color rgb="FF00B050"/>
        <rFont val="Calibri"/>
        <family val="2"/>
        <scheme val="minor"/>
      </rPr>
      <t>*Consider new actions to include defining new marketing strategies to drive precision ag services and how this will affect the new sales incentive.</t>
    </r>
  </si>
  <si>
    <r>
      <t xml:space="preserve">Applicator training checklist is developed and currently being revised to accommodate soft skills and 30-60-90 day checkpoints.  </t>
    </r>
    <r>
      <rPr>
        <sz val="11"/>
        <color rgb="FF00B050"/>
        <rFont val="Calibri"/>
        <family val="2"/>
        <scheme val="minor"/>
      </rPr>
      <t xml:space="preserve">*Consider adding action to create the SOP and roll out company wide.  </t>
    </r>
    <r>
      <rPr>
        <sz val="11"/>
        <rFont val="Calibri"/>
        <family val="2"/>
        <scheme val="minor"/>
      </rPr>
      <t xml:space="preserve">HPE metrics have been defined and a panel review will be scheduled to discuss HPEs on the list.  The first pass on an IDP template was released for review in January.  </t>
    </r>
    <r>
      <rPr>
        <sz val="11"/>
        <color rgb="FF00B050"/>
        <rFont val="Calibri"/>
        <family val="2"/>
        <scheme val="minor"/>
      </rPr>
      <t xml:space="preserve">*Consider new actions to drive training to LMs on how to administer IDPs and mentor HPEs.  </t>
    </r>
    <r>
      <rPr>
        <sz val="11"/>
        <rFont val="Calibri"/>
        <family val="2"/>
        <scheme val="minor"/>
      </rPr>
      <t>Flyers are being designed to recruit teachers to include instructions on how and where to distribute these flyers.  Recruiting efforts for Cloud County program are complete and FLM+ Sales training is underway.</t>
    </r>
  </si>
  <si>
    <r>
      <rPr>
        <sz val="11"/>
        <color rgb="FF00B050"/>
        <rFont val="Calibri"/>
        <family val="2"/>
        <scheme val="minor"/>
      </rPr>
      <t>*Consider adding new actions to drive the examination of the wellness requirements for the new benefits package.</t>
    </r>
    <r>
      <rPr>
        <sz val="11"/>
        <color theme="1"/>
        <rFont val="Calibri"/>
        <family val="2"/>
        <scheme val="minor"/>
      </rPr>
      <t xml:space="preserve"> </t>
    </r>
  </si>
  <si>
    <r>
      <t xml:space="preserve">A Manager of Applications Development was hired in June 2016.  The decision to move forward with Logi has led IT toward more rapid completion of critical dashboards including this one. </t>
    </r>
    <r>
      <rPr>
        <sz val="11"/>
        <color rgb="FFFF0000"/>
        <rFont val="Calibri"/>
        <family val="2"/>
        <scheme val="minor"/>
      </rPr>
      <t xml:space="preserve">(Attach project list?) </t>
    </r>
    <r>
      <rPr>
        <sz val="11"/>
        <color theme="1"/>
        <rFont val="Calibri"/>
        <family val="2"/>
        <scheme val="minor"/>
      </rPr>
      <t xml:space="preserve"> </t>
    </r>
  </si>
  <si>
    <t xml:space="preserve">Options have been identified for more review. </t>
  </si>
  <si>
    <r>
      <t xml:space="preserve">A financial dashboard is currently being created to house location specific sales and expense items by month for key employees to be able to review monthly.  IT is troubleshooting the source and flow of data to ensure accuracy and timeliness.  Still on pace for a February roll out.  Training piece will follow on how to navigate and evaluate the content. </t>
    </r>
    <r>
      <rPr>
        <sz val="11"/>
        <color rgb="FF00B050"/>
        <rFont val="Calibri"/>
        <family val="2"/>
        <scheme val="minor"/>
      </rPr>
      <t>*Consider adding an action for monthly variance reporting to encourage usage, understanding, accountability and to measure baseline performance standards</t>
    </r>
    <r>
      <rPr>
        <sz val="11"/>
        <color theme="1"/>
        <rFont val="Calibri"/>
        <family val="2"/>
        <scheme val="minor"/>
      </rPr>
      <t xml:space="preserve">.  The Margin/Expense Management Committee is established and currently prioritizing cost saving projects, </t>
    </r>
    <r>
      <rPr>
        <sz val="11"/>
        <color rgb="FFFF0000"/>
        <rFont val="Calibri"/>
        <family val="2"/>
        <scheme val="minor"/>
      </rPr>
      <t xml:space="preserve">(Attach example?), </t>
    </r>
    <r>
      <rPr>
        <sz val="11"/>
        <color theme="1"/>
        <rFont val="Calibri"/>
        <family val="2"/>
        <scheme val="minor"/>
      </rPr>
      <t xml:space="preserve">and finding ways to measure success of each one including BuyPoint which is still in the feasibility phase.   </t>
    </r>
  </si>
  <si>
    <t xml:space="preserve">Board Initiative - Explore criteria for voting membership </t>
  </si>
  <si>
    <t xml:space="preserve">Other methods have been identified to compare and contrast.  No changes are currently being made but next steps have been identified for preparedness including feasibility reporting to the BOD, reviewing bylaws, and meeting with governance committee for in-depth evaluation.  </t>
  </si>
  <si>
    <r>
      <t xml:space="preserve">New talking points were created when designing the </t>
    </r>
    <r>
      <rPr>
        <i/>
        <sz val="11"/>
        <color theme="1"/>
        <rFont val="Calibri"/>
        <family val="2"/>
        <scheme val="minor"/>
      </rPr>
      <t>Initiative In Review</t>
    </r>
    <r>
      <rPr>
        <sz val="11"/>
        <color theme="1"/>
        <rFont val="Calibri"/>
        <family val="2"/>
        <scheme val="minor"/>
      </rPr>
      <t xml:space="preserve"> for Telling the MKC Story.  </t>
    </r>
    <r>
      <rPr>
        <sz val="11"/>
        <color rgb="FFFF0000"/>
        <rFont val="Calibri"/>
        <family val="2"/>
        <scheme val="minor"/>
      </rPr>
      <t>(Attach example?)</t>
    </r>
    <r>
      <rPr>
        <sz val="11"/>
        <color theme="1"/>
        <rFont val="Calibri"/>
        <family val="2"/>
        <scheme val="minor"/>
      </rPr>
      <t xml:space="preserve"> Dave C. reviewed these talking points in the November 2015 Monthly Manager Meeting. These talking points were included in December's Team Meeting Agenda to review with entire employee group. A Board Committee has been identified to champion merger candidate meetings &amp; presentations. BOD development sessions are scheduled in Jan &amp; Mar of 2016 to keep momentum in continuing education.  </t>
    </r>
    <r>
      <rPr>
        <sz val="11"/>
        <color rgb="FF00B050"/>
        <rFont val="Calibri"/>
        <family val="2"/>
        <scheme val="minor"/>
      </rPr>
      <t>*Consider adding new action to include customer testimonial videos.</t>
    </r>
  </si>
  <si>
    <r>
      <t xml:space="preserve">Share of wallet continues to drive sales efforts.  Measurements have been established as:  60% + share of wallet per business unit = existing customer, 21%-59% = targeted customer and &gt; 20% = prospective customer.  A better &amp; more accurate forecasting tool is up for discussion in Q1 in order to tie to incentive plans appropriately.  2 MAA's have been hired.  </t>
    </r>
    <r>
      <rPr>
        <sz val="11"/>
        <color rgb="FF00B050"/>
        <rFont val="Calibri"/>
        <family val="2"/>
        <scheme val="minor"/>
      </rPr>
      <t>*Consider adding new actions here regarding MAA smart goals and define 3MIL account strategy.</t>
    </r>
    <r>
      <rPr>
        <sz val="11"/>
        <color theme="1"/>
        <rFont val="Calibri"/>
        <family val="2"/>
        <scheme val="minor"/>
      </rPr>
      <t xml:space="preserve"> The execution of the CFA marketing plan was proven successful by exceeding the original goal by 48 loans.  This is a 46% increase over LY.  We are currently testing CRM's capability in generating a priority account report every Monday that pulls accounts that have exceeded their departmentally determined, acceptable length of time without contact.  Should go live in FEB. The strategy to capture 15 new 1MIL accounts is underway and on pace with 60 identified targets </t>
    </r>
    <r>
      <rPr>
        <sz val="11"/>
        <color rgb="FFFF0000"/>
        <rFont val="Calibri"/>
        <family val="2"/>
        <scheme val="minor"/>
      </rPr>
      <t>(Attach list?)</t>
    </r>
    <r>
      <rPr>
        <sz val="11"/>
        <color theme="1"/>
        <rFont val="Calibri"/>
        <family val="2"/>
        <scheme val="minor"/>
      </rPr>
      <t xml:space="preserve">.  Checkpoints are scheduled in Q2 to narrow the focus and discuss capture strategy.  War boards, </t>
    </r>
    <r>
      <rPr>
        <sz val="11"/>
        <color rgb="FFFF0000"/>
        <rFont val="Calibri"/>
        <family val="2"/>
        <scheme val="minor"/>
      </rPr>
      <t>(Attach example?)</t>
    </r>
    <r>
      <rPr>
        <sz val="11"/>
        <color theme="1"/>
        <rFont val="Calibri"/>
        <family val="2"/>
        <scheme val="minor"/>
      </rPr>
      <t xml:space="preserve">, have been implemented to track and identify Field Marketer goals and pace to goals for inputs and application each month. </t>
    </r>
  </si>
  <si>
    <r>
      <t xml:space="preserve">Relationship with LOL was leveraged to create and successfully launch the new MKC website on January 14th 2016. </t>
    </r>
    <r>
      <rPr>
        <sz val="11"/>
        <color rgb="FFFF0000"/>
        <rFont val="Calibri"/>
        <family val="2"/>
        <scheme val="minor"/>
      </rPr>
      <t xml:space="preserve">(Attach link?) </t>
    </r>
    <r>
      <rPr>
        <sz val="11"/>
        <color theme="1"/>
        <rFont val="Calibri"/>
        <family val="2"/>
        <scheme val="minor"/>
      </rPr>
      <t xml:space="preserve">Phase one is complete with continued troubleshooting behind the scenes to include enhancements such as depth of organization with employee bios highlighting the youth and expertise of our leadership group.  Phase two will include customer log in components, membership materials and career page enhancements.  </t>
    </r>
    <r>
      <rPr>
        <sz val="11"/>
        <color rgb="FF00B050"/>
        <rFont val="Calibri"/>
        <family val="2"/>
        <scheme val="minor"/>
      </rPr>
      <t>*Consider adding new action items after receiving phase 2 milestones from LOL</t>
    </r>
    <r>
      <rPr>
        <sz val="11"/>
        <color theme="1"/>
        <rFont val="Calibri"/>
        <family val="2"/>
        <scheme val="minor"/>
      </rPr>
      <t xml:space="preserve">.  Please note, the YouTube videos to assist in navigating the customer portal will be recorded after phase two to capture most current functionality.  In reference to implementing customer face to face reviews, it has been determined to utilize CRM's Power Survey module to house the survey questions.  Power Survey will be tested on the employee group first before rolling out to customers.  An April deadline has been defined to have administered a survey to at least the top 10 accounts.  Survey questions </t>
    </r>
    <r>
      <rPr>
        <sz val="11"/>
        <color rgb="FFFF0000"/>
        <rFont val="Calibri"/>
        <family val="2"/>
        <scheme val="minor"/>
      </rPr>
      <t>(Attach questions?)</t>
    </r>
    <r>
      <rPr>
        <sz val="11"/>
        <color theme="1"/>
        <rFont val="Calibri"/>
        <family val="2"/>
        <scheme val="minor"/>
      </rPr>
      <t xml:space="preserve"> will be customized for Agronomy services, Grain services, and Energy Services.  All of which will be launched strategically by season.  Agronomy after fall harvest and Grain after wheat harvest.  Energy TBD.  Power Survey will also be used to measure specific customer experiences after services or loan fulfillments.  It has been determined that customer engagement can be measured by 3 things:  60% share of wallet, 20% service surveys, and 20% of meeting or event attendance currently being tracked by Power Zap Event via CRM.   Regarding SOP development, all recorded processes have been transferred to the new template via summer interns </t>
    </r>
    <r>
      <rPr>
        <sz val="11"/>
        <color rgb="FFFF0000"/>
        <rFont val="Calibri"/>
        <family val="2"/>
        <scheme val="minor"/>
      </rPr>
      <t xml:space="preserve">(Attach SOP template?).  </t>
    </r>
    <r>
      <rPr>
        <sz val="11"/>
        <color rgb="FF00B050"/>
        <rFont val="Calibri"/>
        <family val="2"/>
        <scheme val="minor"/>
      </rPr>
      <t xml:space="preserve">*Consider new action item to audit department files to identify any critical procedures without a formal SOP.  </t>
    </r>
    <r>
      <rPr>
        <sz val="11"/>
        <rFont val="Calibri"/>
        <family val="2"/>
        <scheme val="minor"/>
      </rPr>
      <t xml:space="preserve">Lastly, regarding customer prepay contracts; seed and chemical contracts are done.  Fertilizer will not change and Energy is underway but stalled for now.  </t>
    </r>
    <r>
      <rPr>
        <sz val="11"/>
        <color rgb="FF00B050"/>
        <rFont val="Calibri"/>
        <family val="2"/>
        <scheme val="minor"/>
      </rPr>
      <t>*Consider new action to include formal training and/or checkpoints to determine if new contracts are working as planned.</t>
    </r>
  </si>
  <si>
    <r>
      <t xml:space="preserve">We are currently showcasing one initiative in review </t>
    </r>
    <r>
      <rPr>
        <sz val="11"/>
        <color rgb="FFFF0000"/>
        <rFont val="Calibri"/>
        <family val="2"/>
        <scheme val="minor"/>
      </rPr>
      <t>(Attach example?)</t>
    </r>
    <r>
      <rPr>
        <sz val="11"/>
        <color theme="1"/>
        <rFont val="Calibri"/>
        <family val="2"/>
        <scheme val="minor"/>
      </rPr>
      <t xml:space="preserve"> each month in the monthly manager's meeting consisting of a brief presentation from the champion on how to carry the message over into location team meetings as outlined in the new company wide agenda.</t>
    </r>
    <r>
      <rPr>
        <sz val="11"/>
        <color rgb="FFFF0000"/>
        <rFont val="Calibri"/>
        <family val="2"/>
        <scheme val="minor"/>
      </rPr>
      <t xml:space="preserve"> (Attach example?) </t>
    </r>
    <r>
      <rPr>
        <sz val="11"/>
        <rFont val="Calibri"/>
        <family val="2"/>
        <scheme val="minor"/>
      </rPr>
      <t xml:space="preserve">We are leveraging the outreach of the employee newsletter as well and including an initiative article in each edition, relative to what was reviewed that month in their team meetings. </t>
    </r>
    <r>
      <rPr>
        <sz val="11"/>
        <color rgb="FFFF0000"/>
        <rFont val="Calibri"/>
        <family val="2"/>
        <scheme val="minor"/>
      </rPr>
      <t xml:space="preserve"> (Attach example?)</t>
    </r>
    <r>
      <rPr>
        <sz val="11"/>
        <rFont val="Calibri"/>
        <family val="2"/>
        <scheme val="minor"/>
      </rPr>
      <t xml:space="preserve">.  Each review is housed in the M-drive for access and reference when discussing performance plans to determine which initiative or action may resonate with that employee for future mentoring.  VIP Meetings have been introduced will occur annually.  </t>
    </r>
    <r>
      <rPr>
        <sz val="11"/>
        <color rgb="FF00B050"/>
        <rFont val="Calibri"/>
        <family val="2"/>
        <scheme val="minor"/>
      </rPr>
      <t xml:space="preserve">*Consider adding an action to dive deeper into the employee group with the assistance of VIPs to administer location level strategic planning.  </t>
    </r>
    <r>
      <rPr>
        <sz val="11"/>
        <rFont val="Calibri"/>
        <family val="2"/>
        <scheme val="minor"/>
      </rPr>
      <t xml:space="preserve"> </t>
    </r>
  </si>
  <si>
    <r>
      <t xml:space="preserve">Safety messages are distributed every Monday by a Safety Committee member.  Prescription eye protection, Driver training, and Hot work permits have all been successfully implemented.  A more consistent platform for daily safety meetings is currently in review.  Location safety audits are underway for 2016 with a goal to have all of them complete by Q2.  Accidents are being investigated as they happen and information is being shared at the start of every meeting. </t>
    </r>
    <r>
      <rPr>
        <sz val="11"/>
        <color rgb="FF00B050"/>
        <rFont val="Calibri"/>
        <family val="2"/>
        <scheme val="minor"/>
      </rPr>
      <t>*Consider adding an action relative to the proposal for a safety data warehouse.</t>
    </r>
    <r>
      <rPr>
        <sz val="11"/>
        <color theme="1"/>
        <rFont val="Calibri"/>
        <family val="2"/>
        <scheme val="minor"/>
      </rPr>
      <t xml:space="preserve">  Courtesy tactics currently in place include the monthly customer service topic as well as the incorporation of the 4 keys in the company wide agenda for each location's monthly team meeting.  The image audit template has been redesigned and the SOP is in place.  Audits are currently underway by the MKC Way Committee.  Innovative solutions are being recognized in monthly manager meetings.  The MKC Way Committee has created a checklist to monitor submissions and ensure follow through.  Standards for incentives are being written now. </t>
    </r>
  </si>
  <si>
    <t>The OT &amp; Wage Study are complete with no indication that our ratios and averages are anywhere outside the competitive set.  Financial performance standards have been determined for each location and will roll into the new incentive program as scheduled.  The Employee Engagement Survey (EES) is scheduled for 2016 and with those results a YOY comparison will determine targets for the 2017 strategic plan with emphasis on employee development and communications.  Advertisements for drivers have been posted at local retirement communities to increase peak time workforce needs as well as tapping into other cooperatives' workforces that are on opposite seasons.  The Expense/Margin Management Committee conducted a cost analysis on temp/PT vs. FT employees and found favorable results toward FT employment.  H-2A Visas have been investigated as well and found to be an undesirable source for seasonal help.  Sub surveys will launch after the EES to analyze employee's ideas on quality of life.  Geographically selected employee focus groups will also be assembled to gain understanding and create action items toward improvement in Q2.</t>
  </si>
  <si>
    <r>
      <t xml:space="preserve">Proformas and feasibility reports for outright fleet ownership are complete.  Meetings are scheduled to occur in Q1 2016 to conduct comparative analysis and determine the best course of action. Razor tracking is fully implemented.  </t>
    </r>
    <r>
      <rPr>
        <sz val="11"/>
        <color rgb="FF00B050"/>
        <rFont val="Calibri"/>
        <family val="2"/>
        <scheme val="minor"/>
      </rPr>
      <t>*Consider adding new actions that investigate complete functionality.</t>
    </r>
  </si>
  <si>
    <r>
      <t xml:space="preserve">The scorecard template is complete </t>
    </r>
    <r>
      <rPr>
        <sz val="11"/>
        <color rgb="FFFF0000"/>
        <rFont val="Calibri"/>
        <family val="2"/>
        <scheme val="minor"/>
      </rPr>
      <t xml:space="preserve">(Attach example?).  </t>
    </r>
    <r>
      <rPr>
        <sz val="11"/>
        <rFont val="Calibri"/>
        <family val="2"/>
        <scheme val="minor"/>
      </rPr>
      <t xml:space="preserve">Grain quality grades have been determined.  Waiting on financial dashboards for locations to examine results and apply to new incentive program.  </t>
    </r>
  </si>
  <si>
    <t>Have 25 discussions in progress.  Will develop strategies to communicate message to Directors.  Will organize meetings with large, strategic producers in Sumner County region.</t>
  </si>
  <si>
    <t>A list is active and updated every 6 months to capture additions and changes.  They are prioritized by urgency and grouped by large and small projects.</t>
  </si>
  <si>
    <t>Several have been identified.</t>
  </si>
  <si>
    <t>A list is started with emphasis on fertilizer/grain retailer in eastern KS.</t>
  </si>
  <si>
    <t>Financial dashboards are in development.  Monthly ratios are currently being shared with key employees to increase exposure to location specific financial data.</t>
  </si>
  <si>
    <t>Committee is meeting on a regular basis.  They are identifying quality, cost saving projects.</t>
  </si>
  <si>
    <t xml:space="preserve">Proposal has been brought to the Board examining business over the past 2 years. </t>
  </si>
  <si>
    <t>Next steps for preparedness are in progress.  Legal counsel has provided guidance that this will be a Director Policy change.</t>
  </si>
  <si>
    <t>Talking points are created and saved in the M-drive under Strategic Planning.  Sumner County points are drafted.</t>
  </si>
  <si>
    <t>BOD development sessions are scheduled annually to keep momentum in continuing education.</t>
  </si>
  <si>
    <t>Expanded beyond Field Marketers to involve all agronomy hubs.  Incentives are currently being developed and on pace for September.</t>
  </si>
  <si>
    <t>Added 123 new loans, 46% increase over LY.  Increased loan commitments 13 MIL. Utilization is 30% measured in calendar year.  Multiple marketing campaigns tied to CFA.</t>
  </si>
  <si>
    <t>Currently testing the CRM module and will roll out and train by FEB.</t>
  </si>
  <si>
    <t>60 accounts have been identified and assigned to Field Marketers, MAAs, and Grain Marketers.</t>
  </si>
  <si>
    <t>Complete.  New website is launched fulfilling phase 1.</t>
  </si>
  <si>
    <t>Researched software options with LOL that will integrate with new MKC portal.</t>
  </si>
  <si>
    <t>Universal questions for the review are complete.  Survey will launch through CRM.  Top 10 accounts for each Field Marketer time-lined to complete by APR 1.</t>
  </si>
  <si>
    <t xml:space="preserve">CRM will launch surveys.  Calendar is created for surveys to conduct throughout the year.  Questions are being finalized.  </t>
  </si>
  <si>
    <t>Phase 1 completion of the website is driving timeline for video.  Scripts are ready.  Field Staff will be trained and Champions identified for each location.</t>
  </si>
  <si>
    <t xml:space="preserve">Complete.  The Committee has completed organization by department in the M-drive and SOP is active.  Champions are identified for each department to maintain consistency and updates.  Committee will investigate options for distribution. </t>
  </si>
  <si>
    <t>Changes are made to seed and CPP contracts.  Training is complete.  Fertilizer will not change at this time.  Energy is in progress and pending changes based on access to sales contract module.</t>
  </si>
  <si>
    <t>3rd annual EPP successful.  FLM+ sales training will include generational selling topic in curriculum starting in FEB. Guest speaker, Bruce Tulgan is scheduled for sessions in FEB specifically covering differences in generations.</t>
  </si>
  <si>
    <t>6 growers in attendance.  Follow up are in progress.</t>
  </si>
  <si>
    <t>Continuing to review software partners to provide benchmarking and business alignment with MKC.</t>
  </si>
  <si>
    <t>All of the EPP invitees are tracked in CRM.  Exploring whether CRM will build the reports or if MKC will build internally.</t>
  </si>
  <si>
    <t>New website content is updated with enhancements to come.</t>
  </si>
  <si>
    <t>Awaiting section 333 commercial exemption license.  Services will launch thereafter.</t>
  </si>
  <si>
    <t>3 are complete and 5 more are scheduled to complete by FEB.</t>
  </si>
  <si>
    <t xml:space="preserve">Strategic Recap Meeting is scheduled in March and a new process of consistently reviewing an Initiative in Review by each Lead Champion in Monthly Manager's Meetings has been adopted.  </t>
  </si>
  <si>
    <t>Complete.  New template is being used in each location's Monthly Team Meetings and contains consistent messaging for the Initiative in Review.</t>
  </si>
  <si>
    <t>Nichole, Matt, Location Managers</t>
  </si>
  <si>
    <t xml:space="preserve">We are leveraging the reach of the employee newsletter and incorporating an Initiative article each month.  Initiatives in Review are housed in the M-drive and are distributed with the Monthly Team Meeting Agendas.  </t>
  </si>
  <si>
    <t>Daily safety meetings are in progress.  There is a safety article in each employee newsletter.  There is a new accident investigation process and annual Nationwide training sessions and agronomy safety sessions are scheduled.</t>
  </si>
  <si>
    <t xml:space="preserve">Utilize monthly customer service topics to review in each location's team meetings.  Team meeting review of Courtesy is scheduled 3x year. </t>
  </si>
  <si>
    <t>Redesigned image audit template and SOP.  Image audits are done 2X year in March and September.</t>
  </si>
  <si>
    <t>Celebrated in Monthly Manager Meetings.  Created a sub committee of MKC alumni to ensure standards for incentives are followed.</t>
  </si>
  <si>
    <t>Complete.  Year 2 analysis is underway.  Compared to LOL peers, we are in alignment with industry standards.</t>
  </si>
  <si>
    <t>Initial incentive measurements have been established.  Company standards are in place with location specific standards to follow.</t>
  </si>
  <si>
    <t>ES will be completed EOM February.  Data analysis will follow and targets will be developed from those results.</t>
  </si>
  <si>
    <t>Newspaper ads are current.  Ads will be posted in Bluestem retirement community newsletters.</t>
  </si>
  <si>
    <t>Adding 2 new questions to ES specifically to measure quality of life.  Results may indicate a better method to match job descriptions to employee's desired measurements.</t>
  </si>
  <si>
    <t>Complete.  Requires additional feedback from Managers and will organize roll out to meet timeline.</t>
  </si>
  <si>
    <t>metrics are defined.  Panel review will be scheduled to review current list of HPEs.</t>
  </si>
  <si>
    <t>PDP form is approved.  IDPs for HPEs to be reviewed in MAR/APR.</t>
  </si>
  <si>
    <t>Checklist is developed and will connect to IDPs.</t>
  </si>
  <si>
    <t>Complete.  Have investigated provider options.  With current benefit changes, we will manage our own wellness plan while utilizing and current provider tools.</t>
  </si>
  <si>
    <t>Razor tracking almost 100% installed and being utilized.  Data is being collected.  Software changes will enhance functionality.  SOP pending final draft.  Currently exploring new uses for razor tracking.</t>
  </si>
  <si>
    <t>Purchased dashboard/analytic software platform.  Identified key dashboards for MKC and TMA and broke them down in 2 phases for completion.</t>
  </si>
  <si>
    <t>Complete.  Grain quality scorecards are incorporated into new incentive program.</t>
  </si>
  <si>
    <t xml:space="preserve">Scenarios have been identified. </t>
  </si>
  <si>
    <t>More to come.</t>
  </si>
  <si>
    <t>Complete.  Met with LOL in several planning sessions to determine needs and put together a phase approach to the portal project.</t>
  </si>
  <si>
    <t>Establish YouTube video and hold training sessions for basic navigation of existing customer portal</t>
  </si>
  <si>
    <t>Invite 4 growers from targeted geography to Emerging Producers Program with follow-up discussions afterward</t>
  </si>
  <si>
    <t>Investigate opportunities to improve peak-time workforce needs</t>
  </si>
  <si>
    <t xml:space="preserve">Assistant Field Marketer and Assistant Agronomy Ops programs very successful.  30%+ of interns are permanently hired after participating in internship program.  </t>
  </si>
  <si>
    <t xml:space="preserve">Performa is developed and TMA is reviewing it for ownership.  Opportunities for improvement include back hauling fertilizer.  Utilizing MKC fleet and drivers to haul TMA commodities when available.  Additional planning sessions are being scheduled. </t>
  </si>
  <si>
    <t>Create location specific financial reports</t>
  </si>
  <si>
    <t>Arrange meeting with legal counsel to review bylaws</t>
  </si>
  <si>
    <t>Consider utilizing executive team</t>
  </si>
  <si>
    <t>Lawyer assessments and approvals for all contracts (energy pending)</t>
  </si>
  <si>
    <t>Formal training for key employees on all contracts (energy pending)</t>
  </si>
  <si>
    <t>Submit for UAV licensing</t>
  </si>
  <si>
    <t>Develop strategy for locations affected by the TMA structure changes</t>
  </si>
  <si>
    <t>Develop Sumner County business plan</t>
  </si>
  <si>
    <t>Develop plans around strategic partnerships</t>
  </si>
  <si>
    <t>Continue discussion with potential cooperative merger partners &amp; independent retailers</t>
  </si>
  <si>
    <t>Devin, Willie, Kent, MKC Way</t>
  </si>
  <si>
    <t>Explore opportunities for a cattle risk management offer</t>
  </si>
  <si>
    <t>Devin</t>
  </si>
  <si>
    <t>Phase 2 (website replacement) Enhance grower portal</t>
  </si>
  <si>
    <t>Vice Presidents and Division Managers to overview outcomes of strategic planning twice per year via performance plans</t>
  </si>
  <si>
    <t>Utilize other communication methods to carry message</t>
  </si>
  <si>
    <t>Safety-I practice safe behaviors in everything I do</t>
  </si>
  <si>
    <t>Courtesy-I always service the customer with convenience and ease</t>
  </si>
  <si>
    <t>Image-I practice being a good steward to the community</t>
  </si>
  <si>
    <t>Innovation-I am willing to learn and be knowledgeable</t>
  </si>
  <si>
    <t>Develop biometric screening program for MKC employees and families</t>
  </si>
  <si>
    <t>Complete phase 1 &amp; phase 2 of Business Intelligence Dashboard development</t>
  </si>
  <si>
    <t>Mandie, Aric</t>
  </si>
  <si>
    <t>Communicate and implement company wide software project approach</t>
  </si>
  <si>
    <t>Navigate governmental requirements</t>
  </si>
  <si>
    <t>Complete facility design</t>
  </si>
  <si>
    <t>Analyze the cost of operating ground piles vs. building vertical storage</t>
  </si>
  <si>
    <t>Investigate new precision ag software platform</t>
  </si>
  <si>
    <t>Mandie</t>
  </si>
  <si>
    <t>Ross, Matt, Craig, Troy, Dave, Kent</t>
  </si>
  <si>
    <t>Develop an activity program for employees and their families</t>
  </si>
  <si>
    <t>Develop wellness education opportunities for employees and their families</t>
  </si>
  <si>
    <t>Develop an annual plan to review processes and procedures in our ERP system</t>
  </si>
  <si>
    <t>Systems Ops Team</t>
  </si>
  <si>
    <t>Evaluate current grain software platform</t>
  </si>
  <si>
    <t xml:space="preserve">Identify locations  </t>
  </si>
  <si>
    <t>VPs, Ted</t>
  </si>
  <si>
    <t>Create action plans for each location</t>
  </si>
  <si>
    <t>Prepare communications plan</t>
  </si>
  <si>
    <t xml:space="preserve">Erik </t>
  </si>
  <si>
    <t>Establish grain, agronomy, risk mgmt., energy plan</t>
  </si>
  <si>
    <t>Establish HR model</t>
  </si>
  <si>
    <t>Dave Spears</t>
  </si>
  <si>
    <t>Prepare feed mill plans</t>
  </si>
  <si>
    <t>Dave C.</t>
  </si>
  <si>
    <t>Prepare for agronomy in Canton</t>
  </si>
  <si>
    <t>Erik, Kent</t>
  </si>
  <si>
    <t>Update large project list in JUL</t>
  </si>
  <si>
    <t>Update large project list in DEC</t>
  </si>
  <si>
    <t>Send email alert to check progress in JUL</t>
  </si>
  <si>
    <t>Send email alert to check progress in DEC</t>
  </si>
  <si>
    <t>Identify priority projects for the year</t>
  </si>
  <si>
    <t>Choose dates to join Staff Meetings for periodic review</t>
  </si>
  <si>
    <t>Define projects for FY 2018 and timeline them</t>
  </si>
  <si>
    <t>Finalize energy contracts</t>
  </si>
  <si>
    <t>Schedule formal training for new contracts</t>
  </si>
  <si>
    <t>Evaluate effectiveness of all new contracts</t>
  </si>
  <si>
    <t>Make a list of all current and new offerings to producers</t>
  </si>
  <si>
    <t>Send out a survey of qualifing questions to targeted group of producers</t>
  </si>
  <si>
    <t>Set up 3 LRP/PRF meetings (choose locations)</t>
  </si>
  <si>
    <t xml:space="preserve">Formalize offerings </t>
  </si>
  <si>
    <t>Clarify marketing and sales processes for new livestock risk management offerings</t>
  </si>
  <si>
    <t>Brainstorming sessions for gathering requirements</t>
  </si>
  <si>
    <t>Compile requirements list</t>
  </si>
  <si>
    <t>Send out RFP to several vendors with our requirements</t>
  </si>
  <si>
    <t>Evaluate proposal submitted by vendors</t>
  </si>
  <si>
    <t>Demo top 2 or 3 (selected based on the proposals submitted)</t>
  </si>
  <si>
    <t>Explore text blasting options</t>
  </si>
  <si>
    <t xml:space="preserve">Brainstorm ideas for next level meeting after VIP </t>
  </si>
  <si>
    <t xml:space="preserve">Design and implement a four keys fanatic card </t>
  </si>
  <si>
    <t>Identify company to use</t>
  </si>
  <si>
    <t>Which locations will host screenings</t>
  </si>
  <si>
    <t>Select dates for screenings</t>
  </si>
  <si>
    <t xml:space="preserve">Develop marketing plan using monthly managers meetings, flush flash, etc. </t>
  </si>
  <si>
    <t>Conduct screenings</t>
  </si>
  <si>
    <t>Choose quantity and type of activities</t>
  </si>
  <si>
    <t>Determine tracking method</t>
  </si>
  <si>
    <t>Compile results</t>
  </si>
  <si>
    <t xml:space="preserve">Choose quantity and type </t>
  </si>
  <si>
    <t>Determine rewards</t>
  </si>
  <si>
    <t>Determine qualifications</t>
  </si>
  <si>
    <t>Determine enrollment process</t>
  </si>
  <si>
    <t>Execute sign up</t>
  </si>
  <si>
    <t>Conduct survey of participants</t>
  </si>
  <si>
    <t>Educate and train on process</t>
  </si>
  <si>
    <t>Apply to current projects</t>
  </si>
  <si>
    <t>Build proforma for both ground piles and vertical storage-include different sizes and construction materials</t>
  </si>
  <si>
    <t>Schedule a meeting with Danny to prepare notes for August retreat</t>
  </si>
  <si>
    <t>Schedule meetings to evaluate findings based on engagement metrics (share of wallet-60, meetings-20, surveys-20)</t>
  </si>
  <si>
    <t>Determine how to generate end of work flow random selection surveys</t>
  </si>
  <si>
    <t>Finalize fixed survey calendar and all survey questions</t>
  </si>
  <si>
    <t>Create dashboard to push out every Monday to Field Marketers</t>
  </si>
  <si>
    <t>Create report to send out to Managers weekly</t>
  </si>
  <si>
    <t>Create development plans based on generational sales training</t>
  </si>
  <si>
    <t>Communicate the strategic plan to employee group &amp; incorporate into their incentive plan</t>
  </si>
  <si>
    <t>Prepare action plans for fleet ownership and lease/hire option</t>
  </si>
  <si>
    <t>Dave Sell, Dave Spears, Devin</t>
  </si>
  <si>
    <t>Jeff, Erik</t>
  </si>
  <si>
    <t>Design IDPs for high potential employees</t>
  </si>
  <si>
    <t>Schedule review sessions</t>
  </si>
  <si>
    <t>Create a ride along calendar</t>
  </si>
  <si>
    <t>Discuss effectiveness of CRM internal communication tool</t>
  </si>
  <si>
    <t>Create development plan template</t>
  </si>
  <si>
    <t>Decide what precision ag program will look like</t>
  </si>
  <si>
    <t xml:space="preserve">Pilot benchmarking functionality </t>
  </si>
  <si>
    <t>Send requirements to multiple companies for the software piece &amp; choose one with benchmarking capability</t>
  </si>
  <si>
    <t>Review financial data with Sr. LMs quarterly</t>
  </si>
  <si>
    <t>Have 1st set of IDPs completed using incentive metrics</t>
  </si>
  <si>
    <t>Have 2nd pass (IDP reviews) completed &amp; discuss progress toward goals set in first one</t>
  </si>
  <si>
    <t>Calendar all strategic planning meetings and activities for FY18</t>
  </si>
  <si>
    <t xml:space="preserve">Create new questions on engagement survey </t>
  </si>
  <si>
    <t>Schedule small training sessions to ensure proper usage of IDPs using incentive objectives</t>
  </si>
  <si>
    <t>Incorporate management development checklist into IDP</t>
  </si>
  <si>
    <t>Examine job progression pathways for grain associates (asst. grain mgr)</t>
  </si>
  <si>
    <t>Identify necessary # of trainees by geographic location</t>
  </si>
  <si>
    <t>Create an SOP for tracking usage</t>
  </si>
  <si>
    <t>Set up meetings with users to discuss functionality</t>
  </si>
  <si>
    <t>Decide on a reporting method to measure effectiveness</t>
  </si>
  <si>
    <t>Make a list of locations</t>
  </si>
  <si>
    <t>Prioritize actions for each location and present to BOD</t>
  </si>
  <si>
    <t>Make a task for each location and timeline them</t>
  </si>
  <si>
    <t>Prepare for zoning hearing</t>
  </si>
  <si>
    <t>IRB discussion to follow</t>
  </si>
  <si>
    <t>Prepare facility design for IRB meeting</t>
  </si>
  <si>
    <t>Outline critical dates for news releases</t>
  </si>
  <si>
    <t>Design ideal grain operations</t>
  </si>
  <si>
    <t>Outline details of all agronomy departments (Seed, CPP, CN, Application services, Precision ag)</t>
  </si>
  <si>
    <t>Define all risk management offerings</t>
  </si>
  <si>
    <t xml:space="preserve">Decide upon size of energy operations </t>
  </si>
  <si>
    <t xml:space="preserve">Prepare HR model draft for IRB meeting-FT &amp; PT </t>
  </si>
  <si>
    <t xml:space="preserve">Organize job fair </t>
  </si>
  <si>
    <t>Start training schedules</t>
  </si>
  <si>
    <t>Pending decision</t>
  </si>
  <si>
    <t>Tricia, Danny</t>
  </si>
  <si>
    <t>New wheat seed technologies</t>
  </si>
  <si>
    <t>Develop tactics and marketing campaigns to increase utilization of CFA services</t>
  </si>
  <si>
    <t>VPs</t>
  </si>
  <si>
    <t>Investigate opportunities to improve peak-time workforce needs (develop pool of seasonal PT help)</t>
  </si>
  <si>
    <t>Investigate other methods to increase bench strength</t>
  </si>
  <si>
    <t xml:space="preserve">Implement reward opportunities for employees and their families for participation in wellness activities </t>
  </si>
  <si>
    <t>Compile analysis on optimal usage and functionality of Razor Tracking</t>
  </si>
  <si>
    <t>Investigate new suppliers</t>
  </si>
  <si>
    <t>Kent, Troy, Nathan</t>
  </si>
  <si>
    <t>Investigate partnership opportunities with current vendors</t>
  </si>
  <si>
    <t>Investigate infrastructures and facilities needed</t>
  </si>
  <si>
    <t>Begin education efforts for customers</t>
  </si>
  <si>
    <t>Set up 2-3 visits or phone calls a month</t>
  </si>
  <si>
    <t>Pilot CFA program for 2017 wheat (bridge loans)</t>
  </si>
  <si>
    <t>Interview producers that didn't renew their CFA loans</t>
  </si>
  <si>
    <t xml:space="preserve">Define new goals for the amount of CFA loans needed to increase loan commitment $ and utilization percentage </t>
  </si>
  <si>
    <t xml:space="preserve">Approval pending 2 weeks later; get reccommendation letters </t>
  </si>
  <si>
    <t>Set up meetings with West Bred, AgriPro, Bayer and Northern Star</t>
  </si>
  <si>
    <t>Examine cleaning procedures</t>
  </si>
  <si>
    <t>Plant field trials/plots</t>
  </si>
  <si>
    <t xml:space="preserve">Set up meeting with Star Seed </t>
  </si>
  <si>
    <t>Report back on shared facilities option</t>
  </si>
  <si>
    <t>Tour other distribution facilities</t>
  </si>
  <si>
    <t>Visit research experts outside of manufacturers</t>
  </si>
  <si>
    <t>Decide upon ideal partnerships and varieties</t>
  </si>
  <si>
    <t>Set up plot visits</t>
  </si>
  <si>
    <t>Create educational materials for display at locations</t>
  </si>
  <si>
    <r>
      <t xml:space="preserve">Write article about the </t>
    </r>
    <r>
      <rPr>
        <i/>
        <sz val="11"/>
        <rFont val="Calibri"/>
        <family val="2"/>
        <scheme val="minor"/>
      </rPr>
      <t>"future in wheat"</t>
    </r>
    <r>
      <rPr>
        <sz val="11"/>
        <rFont val="Calibri"/>
        <family val="2"/>
        <scheme val="minor"/>
      </rPr>
      <t xml:space="preserve"> for Connections Magazine </t>
    </r>
  </si>
  <si>
    <t>Create EPP only sales volumn report in CRM or internally</t>
  </si>
  <si>
    <t>Conduct feasibility study for NH3 and agronomy</t>
  </si>
  <si>
    <t>Remap application work flow</t>
  </si>
  <si>
    <t>Develop and implement application online</t>
  </si>
  <si>
    <t>Pilot to internal customers</t>
  </si>
  <si>
    <t>LOL to detail out specs and roadmap course of action</t>
  </si>
  <si>
    <t xml:space="preserve">Pilot to customers </t>
  </si>
  <si>
    <t>Make final design decision</t>
  </si>
  <si>
    <t>Investigate the potential for setting up MKC Universtiy for all training</t>
  </si>
  <si>
    <t>Complete phase 1</t>
  </si>
  <si>
    <t>Complete phase 2</t>
  </si>
  <si>
    <t>Create a list of areas of enhancement &amp; prioritize which ones will need reviewed annually</t>
  </si>
  <si>
    <t>To be filled in APR</t>
  </si>
  <si>
    <t>Pilot with seed delivery survey</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</si>
</sst>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scheme val="minor"/>
    </font>
    <font>
      <sz val="11"/>
      <color theme="1"/>
      <name val="Calibri"/>
      <family val="2"/>
      <scheme val="minor"/>
    </font>
    <font>
      <sz val="11"/>
      <color rgb="FFFF0000"/>
      <name val="Calibri"/>
      <family val="2"/>
      <scheme val="minor"/>
    </font>
    <font>
      <i/>
      <sz val="11"/>
      <color theme="1"/>
      <name val="Calibri"/>
      <family val="2"/>
      <scheme val="minor"/>
    </font>
    <font>
      <sz val="11"/>
      <name val="Calibri"/>
      <family val="2"/>
      <scheme val="minor"/>
    </font>
    <font>
      <sz val="11"/>
      <color rgb="FF00B050"/>
      <name val="Calibri"/>
      <family val="2"/>
      <scheme val="minor"/>
    </font>
    <font>
      <i/>
      <sz val="11"/>
      <name val="Calibri"/>
      <family val="2"/>
      <scheme val="minor"/>
    </font>
    <font>
      <sz val="11"/>
      <color theme="1"/>
      <name val="Calibri"/>
      <scheme val="minor"/>
    </font>
  </fonts>
  <fills count="4">
    <fill>
      <patternFill patternType="none"/>
    </fill>
    <fill>
      <patternFill patternType="gray125"/>
    </fill>
    <fill>
      <patternFill patternType="solid">
        <fgColor theme="4" tint="0.79998168889431442"/>
        <bgColor theme="4" tint="0.79998168889431442"/>
      </patternFill>
    </fill>
    <fill>
      <patternFill patternType="solid">
        <fgColor theme="4" tint="0.79998168889431442"/>
        <bgColor indexed="64"/>
      </patternFill>
    </fill>
  </fills>
  <borders count="7">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theme="4" tint="0.39997558519241921"/>
      </left>
      <right/>
      <top style="thin">
        <color theme="4" tint="0.39997558519241921"/>
      </top>
      <bottom/>
      <diagonal/>
    </border>
    <border>
      <left/>
      <right/>
      <top style="thin">
        <color theme="4" tint="0.39997558519241921"/>
      </top>
      <bottom/>
      <diagonal/>
    </border>
  </borders>
  <cellStyleXfs count="1">
    <xf numFmtId="0" fontId="0" fillId="0" borderId="0"/>
  </cellStyleXfs>
  <cellXfs count="40">
    <xf numFmtId="0" fontId="0" fillId="0" borderId="0" xfId="0"/>
    <xf numFmtId="0" fontId="0" fillId="2" borderId="1" xfId="0" applyFont="1" applyFill="1" applyBorder="1"/>
    <xf numFmtId="0" fontId="0" fillId="0" borderId="1" xfId="0" applyFont="1" applyBorder="1"/>
    <xf numFmtId="0" fontId="0" fillId="2" borderId="2" xfId="0" applyFont="1" applyFill="1" applyBorder="1"/>
    <xf numFmtId="0" fontId="0" fillId="0" borderId="2" xfId="0" applyFont="1" applyBorder="1"/>
    <xf numFmtId="14" fontId="0" fillId="0" borderId="0" xfId="0" applyNumberFormat="1"/>
    <xf numFmtId="1" fontId="0" fillId="0" borderId="0" xfId="0" applyNumberFormat="1"/>
    <xf numFmtId="0" fontId="1" fillId="2" borderId="1" xfId="0" applyFont="1" applyFill="1" applyBorder="1"/>
    <xf numFmtId="0" fontId="1" fillId="2" borderId="2" xfId="0" applyFont="1" applyFill="1" applyBorder="1"/>
    <xf numFmtId="0" fontId="0" fillId="0" borderId="0" xfId="0" applyNumberFormat="1"/>
    <xf numFmtId="0" fontId="0" fillId="0" borderId="0" xfId="0" applyAlignment="1">
      <alignment wrapText="1"/>
    </xf>
    <xf numFmtId="0" fontId="0" fillId="0" borderId="3" xfId="0" applyBorder="1" applyAlignment="1">
      <alignment horizontal="center" vertical="center"/>
    </xf>
    <xf numFmtId="1" fontId="0" fillId="0" borderId="3" xfId="0" applyNumberFormat="1" applyBorder="1" applyAlignment="1">
      <alignment horizontal="center" vertical="center"/>
    </xf>
    <xf numFmtId="1" fontId="0" fillId="0" borderId="3" xfId="0" applyNumberFormat="1" applyBorder="1" applyAlignment="1">
      <alignment horizontal="center" vertical="center" wrapText="1"/>
    </xf>
    <xf numFmtId="1" fontId="0" fillId="0" borderId="0" xfId="0" applyNumberFormat="1" applyAlignment="1">
      <alignment wrapText="1"/>
    </xf>
    <xf numFmtId="14" fontId="0" fillId="3" borderId="0" xfId="0" applyNumberFormat="1" applyFill="1"/>
    <xf numFmtId="14" fontId="0" fillId="0" borderId="0" xfId="0" applyNumberFormat="1" applyFill="1"/>
    <xf numFmtId="0" fontId="0" fillId="0" borderId="4" xfId="0" applyBorder="1" applyAlignment="1">
      <alignment horizontal="center" vertical="center"/>
    </xf>
    <xf numFmtId="1" fontId="0" fillId="0" borderId="4" xfId="0" applyNumberFormat="1" applyBorder="1" applyAlignment="1">
      <alignment horizontal="center" vertical="center" wrapText="1"/>
    </xf>
    <xf numFmtId="0" fontId="0" fillId="0" borderId="4" xfId="0" applyFill="1" applyBorder="1" applyAlignment="1">
      <alignment horizontal="center" vertical="center"/>
    </xf>
    <xf numFmtId="0" fontId="0" fillId="3" borderId="4" xfId="0" applyFill="1" applyBorder="1" applyAlignment="1">
      <alignment horizontal="center" vertical="center"/>
    </xf>
    <xf numFmtId="14" fontId="4" fillId="0" borderId="0" xfId="0" applyNumberFormat="1" applyFont="1"/>
    <xf numFmtId="0" fontId="0" fillId="0" borderId="0" xfId="0" applyFill="1"/>
    <xf numFmtId="0" fontId="1" fillId="0" borderId="1" xfId="0" applyFont="1" applyFill="1" applyBorder="1"/>
    <xf numFmtId="0" fontId="1" fillId="0" borderId="2" xfId="0" applyFont="1" applyFill="1" applyBorder="1"/>
    <xf numFmtId="0" fontId="0" fillId="0" borderId="0" xfId="0" applyNumberFormat="1" applyFill="1"/>
    <xf numFmtId="0" fontId="0" fillId="0" borderId="1" xfId="0" applyFont="1" applyFill="1" applyBorder="1"/>
    <xf numFmtId="0" fontId="0" fillId="0" borderId="2" xfId="0" applyFont="1" applyFill="1" applyBorder="1"/>
    <xf numFmtId="0" fontId="0" fillId="0" borderId="0" xfId="0" applyAlignment="1">
      <alignment vertical="center"/>
    </xf>
    <xf numFmtId="0" fontId="0" fillId="0" borderId="0" xfId="0" applyFill="1" applyAlignment="1">
      <alignment vertical="center"/>
    </xf>
    <xf numFmtId="0" fontId="0" fillId="0" borderId="5" xfId="0" applyFont="1" applyFill="1" applyBorder="1"/>
    <xf numFmtId="0" fontId="0" fillId="0" borderId="6" xfId="0" applyFont="1" applyFill="1" applyBorder="1"/>
    <xf numFmtId="0" fontId="0" fillId="0" borderId="0" xfId="0" applyFill="1" applyBorder="1"/>
    <xf numFmtId="0" fontId="0" fillId="0" borderId="0" xfId="0" applyNumberFormat="1" applyFill="1" applyBorder="1"/>
    <xf numFmtId="14" fontId="4" fillId="0" borderId="0" xfId="0" applyNumberFormat="1" applyFont="1" applyFill="1"/>
    <xf numFmtId="0" fontId="2" fillId="0" borderId="0" xfId="0" applyFont="1" applyFill="1"/>
    <xf numFmtId="0" fontId="4" fillId="0" borderId="0" xfId="0" applyFont="1"/>
    <xf numFmtId="0" fontId="4" fillId="0" borderId="0" xfId="0" applyFont="1" applyFill="1"/>
    <xf numFmtId="0" fontId="7" fillId="2" borderId="1" xfId="0" applyFont="1" applyFill="1" applyBorder="1"/>
    <xf numFmtId="0" fontId="7" fillId="2" borderId="2" xfId="0" applyFont="1" applyFill="1" applyBorder="1"/>
  </cellXfs>
  <cellStyles count="1">
    <cellStyle name="Normal" xfId="0" builtinId="0"/>
  </cellStyles>
  <dxfs count="27">
    <dxf>
      <numFmt numFmtId="0" formatCode="General"/>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border diagonalUp="0" diagonalDown="0">
        <left style="thin">
          <color theme="4" tint="0.39997558519241921"/>
        </left>
        <right/>
        <top style="thin">
          <color theme="4" tint="0.39997558519241921"/>
        </top>
        <bottom style="thin">
          <color theme="4" tint="0.39997558519241921"/>
        </bottom>
        <vertical/>
        <horizontal/>
      </border>
    </dxf>
    <dxf>
      <numFmt numFmtId="1" formatCode="0"/>
      <alignment horizontal="general" vertical="bottom" textRotation="0" wrapText="1" indent="0" justifyLastLine="0" shrinkToFit="0" readingOrder="0"/>
    </dxf>
    <dxf>
      <numFmt numFmtId="1" formatCode="0"/>
    </dxf>
    <dxf>
      <numFmt numFmtId="19" formatCode="m/d/yyyy"/>
    </dxf>
    <dxf>
      <numFmt numFmtId="1" formatCode="0"/>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alignment horizontal="center"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indent="0" justifyLastLine="0" shrinkToFit="0" readingOrder="0"/>
    </dxf>
    <dxf>
      <numFmt numFmtId="0" formatCode="General"/>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border diagonalUp="0" diagonalDown="0">
        <left style="thin">
          <color theme="4" tint="0.39997558519241921"/>
        </left>
        <right/>
        <top style="thin">
          <color theme="4" tint="0.39997558519241921"/>
        </top>
        <bottom style="thin">
          <color theme="4" tint="0.39997558519241921"/>
        </bottom>
        <vertical/>
        <horizontal/>
      </border>
    </dxf>
    <dxf>
      <numFmt numFmtId="1" formatCode="0"/>
      <alignment horizontal="general" vertical="bottom" textRotation="0" wrapText="1" indent="0" justifyLastLine="0" shrinkToFit="0" readingOrder="0"/>
    </dxf>
    <dxf>
      <numFmt numFmtId="1" formatCode="0"/>
    </dxf>
    <dxf>
      <numFmt numFmtId="19" formatCode="m/d/yyyy"/>
    </dxf>
    <dxf>
      <numFmt numFmtId="1" formatCode="0"/>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alignment horizontal="center"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indent="0" justifyLastLine="0" shrinkToFit="0" readingOrder="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ables/table1.xml><?xml version="1.0" encoding="utf-8"?>
<table xmlns="http://schemas.openxmlformats.org/spreadsheetml/2006/main" id="1" name="Table1" displayName="Table1" ref="A1:C5" totalsRowShown="0">
  <autoFilter ref="A1:C5"/>
  <tableColumns count="3">
    <tableColumn id="1" name="PID"/>
    <tableColumn id="2" name="Description"/>
    <tableColumn id="3" name="Progress" dataDxfId="26"/>
  </tableColumns>
  <tableStyleInfo name="TableStyleMedium2" showFirstColumn="0" showLastColumn="0" showRowStripes="1" showColumnStripes="0"/>
</table>
</file>

<file path=xl/tables/table2.xml><?xml version="1.0" encoding="utf-8"?>
<table xmlns="http://schemas.openxmlformats.org/spreadsheetml/2006/main" id="2" name="Table2" displayName="Table2" ref="A1:E18" totalsRowShown="0" dataDxfId="25">
  <autoFilter ref="A1:E18"/>
  <tableColumns count="5">
    <tableColumn id="1" name="PID " dataDxfId="24"/>
    <tableColumn id="2" name="INID" dataDxfId="23"/>
    <tableColumn id="3" name="Description" dataDxfId="22"/>
    <tableColumn id="6" name="Progress" dataDxfId="21"/>
    <tableColumn id="5" name="notes" dataDxfId="20"/>
  </tableColumns>
  <tableStyleInfo name="TableStyleMedium2" showFirstColumn="0" showLastColumn="0" showRowStripes="1" showColumnStripes="0"/>
</table>
</file>

<file path=xl/tables/table3.xml><?xml version="1.0" encoding="utf-8"?>
<table xmlns="http://schemas.openxmlformats.org/spreadsheetml/2006/main" id="3" name="Table3" displayName="Table3" ref="A1:I61" totalsRowShown="0">
  <autoFilter ref="A1:I61"/>
  <tableColumns count="9">
    <tableColumn id="1" name="PID"/>
    <tableColumn id="2" name="INID"/>
    <tableColumn id="3" name="ACTID"/>
    <tableColumn id="4" name="Description"/>
    <tableColumn id="5" name="Champion"/>
    <tableColumn id="6" name="Team"/>
    <tableColumn id="7" name="Due Date" dataDxfId="19"/>
    <tableColumn id="8" name="Progress" dataDxfId="18">
      <calculatedColumnFormula>SUM(Tasks!I2:I6) * 10</calculatedColumnFormula>
    </tableColumn>
    <tableColumn id="9" name="Notes" dataDxfId="17"/>
  </tableColumns>
  <tableStyleInfo name="TableStyleMedium2" showFirstColumn="0" showLastColumn="0" showRowStripes="1" showColumnStripes="0"/>
</table>
</file>

<file path=xl/tables/table4.xml><?xml version="1.0" encoding="utf-8"?>
<table xmlns="http://schemas.openxmlformats.org/spreadsheetml/2006/main" id="4" name="Table4" displayName="Table4" ref="A1:I169" totalsRowShown="0">
  <autoFilter ref="A1:I169"/>
  <tableColumns count="9">
    <tableColumn id="1" name="PID" dataDxfId="16"/>
    <tableColumn id="2" name="INID" dataDxfId="15"/>
    <tableColumn id="3" name="ACTID" dataDxfId="14"/>
    <tableColumn id="4" name="TASKID"/>
    <tableColumn id="5" name="Description"/>
    <tableColumn id="6" name="Due Date"/>
    <tableColumn id="7" name="Weight"/>
    <tableColumn id="8" name="Complete"/>
    <tableColumn id="10" name="Measure" dataDxfId="13">
      <calculatedColumnFormula>IF(Table4[[#This Row],[Complete]]&gt;0,Table4[[#This Row],[Weight]],0)</calculatedColumnFormula>
    </tableColumn>
  </tableColumns>
  <tableStyleInfo name="TableStyleMedium2" showFirstColumn="0" showLastColumn="0" showRowStripes="1" showColumnStripes="0"/>
</table>
</file>

<file path=xl/tables/table5.xml><?xml version="1.0" encoding="utf-8"?>
<table xmlns="http://schemas.openxmlformats.org/spreadsheetml/2006/main" id="5" name="Table26" displayName="Table26" ref="A1:E18" totalsRowShown="0" dataDxfId="12">
  <autoFilter ref="A1:E18"/>
  <tableColumns count="5">
    <tableColumn id="1" name="PID " dataDxfId="11"/>
    <tableColumn id="2" name="INID" dataDxfId="10"/>
    <tableColumn id="3" name="Description" dataDxfId="9"/>
    <tableColumn id="6" name="Progress" dataDxfId="8"/>
    <tableColumn id="5" name="notes" dataDxfId="7"/>
  </tableColumns>
  <tableStyleInfo name="TableStyleMedium2" showFirstColumn="0" showLastColumn="0" showRowStripes="1" showColumnStripes="0"/>
</table>
</file>

<file path=xl/tables/table6.xml><?xml version="1.0" encoding="utf-8"?>
<table xmlns="http://schemas.openxmlformats.org/spreadsheetml/2006/main" id="6" name="Table37" displayName="Table37" ref="A1:I57" totalsRowShown="0">
  <autoFilter ref="A1:I57"/>
  <tableColumns count="9">
    <tableColumn id="1" name="PID"/>
    <tableColumn id="2" name="INID"/>
    <tableColumn id="3" name="ACTID"/>
    <tableColumn id="4" name="Description"/>
    <tableColumn id="5" name="Champion"/>
    <tableColumn id="6" name="Team"/>
    <tableColumn id="7" name="Due Date" dataDxfId="6"/>
    <tableColumn id="8" name="Progress" dataDxfId="5">
      <calculatedColumnFormula>SUM(Tasks!I2:I6) * 10</calculatedColumnFormula>
    </tableColumn>
    <tableColumn id="9" name="Notes" dataDxfId="4"/>
  </tableColumns>
  <tableStyleInfo name="TableStyleMedium2" showFirstColumn="0" showLastColumn="0" showRowStripes="1" showColumnStripes="0"/>
</table>
</file>

<file path=xl/tables/table7.xml><?xml version="1.0" encoding="utf-8"?>
<table xmlns="http://schemas.openxmlformats.org/spreadsheetml/2006/main" id="7" name="Table48" displayName="Table48" ref="A1:I170" totalsRowShown="0">
  <autoFilter ref="A1:I170"/>
  <tableColumns count="9">
    <tableColumn id="1" name="PID" dataDxfId="3"/>
    <tableColumn id="2" name="INID" dataDxfId="2"/>
    <tableColumn id="3" name="ACTID" dataDxfId="1"/>
    <tableColumn id="4" name="TASKID"/>
    <tableColumn id="5" name="Description"/>
    <tableColumn id="6" name="Due Date"/>
    <tableColumn id="7" name="Weight"/>
    <tableColumn id="8" name="Complete"/>
    <tableColumn id="10" name="Measure" dataDxfId="0">
      <calculatedColumnFormula>IF(Table48[[#This Row],[Complete]]&gt;0,Table48[[#This Row],[Weight]],0)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workbookViewId="0">
      <selection activeCell="C2" sqref="C2"/>
    </sheetView>
  </sheetViews>
  <sheetFormatPr defaultRowHeight="14.4" x14ac:dyDescent="0.3"/>
  <cols>
    <col min="2" max="2" width="20.44140625" bestFit="1" customWidth="1"/>
  </cols>
  <sheetData>
    <row r="1" spans="1:3" x14ac:dyDescent="0.3">
      <c r="A1" t="s">
        <v>0</v>
      </c>
      <c r="B1" t="s">
        <v>1</v>
      </c>
      <c r="C1" t="s">
        <v>27</v>
      </c>
    </row>
    <row r="2" spans="1:3" x14ac:dyDescent="0.3">
      <c r="A2">
        <v>1</v>
      </c>
      <c r="B2" t="s">
        <v>2</v>
      </c>
      <c r="C2" s="6">
        <f>SUM(Initiatives!D2:D3) / 4</f>
        <v>8.3333333333333339</v>
      </c>
    </row>
    <row r="3" spans="1:3" x14ac:dyDescent="0.3">
      <c r="A3">
        <v>2</v>
      </c>
      <c r="B3" t="s">
        <v>3</v>
      </c>
      <c r="C3" s="6">
        <f>SUM(Initiatives!D4:D7) / 4</f>
        <v>34.642857142857139</v>
      </c>
    </row>
    <row r="4" spans="1:3" x14ac:dyDescent="0.3">
      <c r="A4">
        <v>3</v>
      </c>
      <c r="B4" t="s">
        <v>4</v>
      </c>
      <c r="C4" s="6">
        <f>SUM(Initiatives!D8:D12) / 5</f>
        <v>31.5</v>
      </c>
    </row>
    <row r="5" spans="1:3" x14ac:dyDescent="0.3">
      <c r="A5">
        <v>4</v>
      </c>
      <c r="B5" t="s">
        <v>5</v>
      </c>
      <c r="C5" s="6">
        <f>SUM(Initiatives!D13:D16) / 4</f>
        <v>13.5</v>
      </c>
    </row>
  </sheetData>
  <conditionalFormatting sqref="B2:B5">
    <cfRule type="colorScale" priority="3">
      <colorScale>
        <cfvo type="min"/>
        <cfvo type="percentile" val="50"/>
        <cfvo type="max"/>
        <color rgb="FFF8696B"/>
        <color rgb="FFFCFCFF"/>
        <color rgb="FF63BE7B"/>
      </colorScale>
    </cfRule>
  </conditionalFormatting>
  <conditionalFormatting sqref="B2:C5">
    <cfRule type="iconSet" priority="1">
      <iconSet iconSet="3Arrows">
        <cfvo type="percent" val="0"/>
        <cfvo type="percent" val="33"/>
        <cfvo type="percent" val="67"/>
      </iconSet>
    </cfRule>
  </conditionalFormatting>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4"/>
  <sheetViews>
    <sheetView workbookViewId="0">
      <selection activeCell="D21" sqref="D21"/>
    </sheetView>
  </sheetViews>
  <sheetFormatPr defaultRowHeight="14.4" x14ac:dyDescent="0.3"/>
  <cols>
    <col min="3" max="3" width="79" bestFit="1" customWidth="1"/>
    <col min="5" max="5" width="63.6640625" style="10" customWidth="1"/>
  </cols>
  <sheetData>
    <row r="1" spans="1:6" x14ac:dyDescent="0.3">
      <c r="A1" t="s">
        <v>6</v>
      </c>
      <c r="B1" t="s">
        <v>7</v>
      </c>
      <c r="C1" t="s">
        <v>1</v>
      </c>
      <c r="D1" t="s">
        <v>27</v>
      </c>
      <c r="E1" s="10" t="s">
        <v>302</v>
      </c>
    </row>
    <row r="2" spans="1:6" x14ac:dyDescent="0.3">
      <c r="A2" s="11">
        <v>1</v>
      </c>
      <c r="B2" s="11">
        <v>1</v>
      </c>
      <c r="C2" s="11" t="s">
        <v>8</v>
      </c>
      <c r="D2" s="12">
        <f>SUM(Actions!H2:H4) / 3</f>
        <v>33.333333333333336</v>
      </c>
      <c r="E2" s="13"/>
      <c r="F2" s="6"/>
    </row>
    <row r="3" spans="1:6" x14ac:dyDescent="0.3">
      <c r="A3" s="11">
        <v>1</v>
      </c>
      <c r="B3" s="11">
        <v>2</v>
      </c>
      <c r="C3" s="11" t="s">
        <v>9</v>
      </c>
      <c r="D3" s="12">
        <f>SUM(Actions!H5:H7) / 3</f>
        <v>0</v>
      </c>
      <c r="E3" s="13"/>
      <c r="F3" s="6"/>
    </row>
    <row r="4" spans="1:6" x14ac:dyDescent="0.3">
      <c r="A4" s="11">
        <v>2</v>
      </c>
      <c r="B4" s="11">
        <v>1</v>
      </c>
      <c r="C4" s="11" t="s">
        <v>11</v>
      </c>
      <c r="D4" s="12">
        <f>SUM(Actions!H8:H11) / 4</f>
        <v>35</v>
      </c>
      <c r="E4" s="13"/>
      <c r="F4" s="6"/>
    </row>
    <row r="5" spans="1:6" x14ac:dyDescent="0.3">
      <c r="A5" s="11">
        <v>2</v>
      </c>
      <c r="B5" s="11">
        <v>2</v>
      </c>
      <c r="C5" s="11" t="s">
        <v>12</v>
      </c>
      <c r="D5" s="12">
        <f>SUM(Actions!H12:H18) / 7</f>
        <v>23.571428571428573</v>
      </c>
      <c r="E5" s="13"/>
      <c r="F5" s="6"/>
    </row>
    <row r="6" spans="1:6" x14ac:dyDescent="0.3">
      <c r="A6" s="11">
        <v>2</v>
      </c>
      <c r="B6" s="11">
        <v>3</v>
      </c>
      <c r="C6" s="11" t="s">
        <v>13</v>
      </c>
      <c r="D6" s="12">
        <f>SUM(Actions!H19:H21) / 3</f>
        <v>20</v>
      </c>
      <c r="E6" s="13"/>
      <c r="F6" s="6"/>
    </row>
    <row r="7" spans="1:6" x14ac:dyDescent="0.3">
      <c r="A7" s="11">
        <v>2</v>
      </c>
      <c r="B7" s="11">
        <v>4</v>
      </c>
      <c r="C7" s="11" t="s">
        <v>14</v>
      </c>
      <c r="D7" s="12">
        <f>SUM(Actions!H22:H25) / 4</f>
        <v>60</v>
      </c>
      <c r="E7" s="13"/>
      <c r="F7" s="6"/>
    </row>
    <row r="8" spans="1:6" x14ac:dyDescent="0.3">
      <c r="A8" s="11">
        <v>3</v>
      </c>
      <c r="B8" s="11">
        <v>1</v>
      </c>
      <c r="C8" s="11" t="s">
        <v>472</v>
      </c>
      <c r="D8" s="12">
        <f>SUM(Actions!H26:H27) / 2</f>
        <v>0</v>
      </c>
      <c r="E8" s="13"/>
      <c r="F8" s="6"/>
    </row>
    <row r="9" spans="1:6" x14ac:dyDescent="0.3">
      <c r="A9" s="11">
        <v>3</v>
      </c>
      <c r="B9" s="11">
        <v>2</v>
      </c>
      <c r="C9" s="11" t="s">
        <v>16</v>
      </c>
      <c r="D9" s="12">
        <f>SUM(Actions!H28:H31) / 4</f>
        <v>0</v>
      </c>
      <c r="E9" s="13"/>
      <c r="F9" s="6"/>
    </row>
    <row r="10" spans="1:6" x14ac:dyDescent="0.3">
      <c r="A10" s="11">
        <v>3</v>
      </c>
      <c r="B10" s="11">
        <v>3</v>
      </c>
      <c r="C10" s="11" t="s">
        <v>17</v>
      </c>
      <c r="D10" s="12">
        <f>SUM(Actions!H32:H35) / 4</f>
        <v>42.5</v>
      </c>
      <c r="E10" s="13"/>
      <c r="F10" s="6"/>
    </row>
    <row r="11" spans="1:6" x14ac:dyDescent="0.3">
      <c r="A11" s="11">
        <v>3</v>
      </c>
      <c r="B11" s="11">
        <v>4</v>
      </c>
      <c r="C11" s="11" t="s">
        <v>18</v>
      </c>
      <c r="D11" s="12">
        <f>SUM(Actions!H36:H38) / 3</f>
        <v>50</v>
      </c>
      <c r="E11" s="13"/>
      <c r="F11" s="6"/>
    </row>
    <row r="12" spans="1:6" x14ac:dyDescent="0.3">
      <c r="A12" s="11">
        <v>3</v>
      </c>
      <c r="B12" s="11">
        <v>5</v>
      </c>
      <c r="C12" s="11" t="s">
        <v>19</v>
      </c>
      <c r="D12" s="12">
        <f>SUM(Actions!H39:H42) /4</f>
        <v>65</v>
      </c>
      <c r="E12" s="13"/>
      <c r="F12" s="6"/>
    </row>
    <row r="13" spans="1:6" x14ac:dyDescent="0.3">
      <c r="A13" s="11">
        <v>4</v>
      </c>
      <c r="B13" s="11">
        <v>1</v>
      </c>
      <c r="C13" s="11" t="s">
        <v>20</v>
      </c>
      <c r="D13" s="12">
        <f>SUM(Actions!H43:H44) / 2</f>
        <v>0</v>
      </c>
      <c r="E13" s="13"/>
      <c r="F13" s="6"/>
    </row>
    <row r="14" spans="1:6" x14ac:dyDescent="0.3">
      <c r="A14" s="11">
        <v>4</v>
      </c>
      <c r="B14" s="11">
        <v>2</v>
      </c>
      <c r="C14" s="11" t="s">
        <v>21</v>
      </c>
      <c r="D14" s="12">
        <f>SUM(Actions!H45:H48) / 4</f>
        <v>0</v>
      </c>
      <c r="E14" s="13"/>
      <c r="F14" s="6"/>
    </row>
    <row r="15" spans="1:6" x14ac:dyDescent="0.3">
      <c r="A15" s="11">
        <v>4</v>
      </c>
      <c r="B15" s="11">
        <v>3</v>
      </c>
      <c r="C15" s="11" t="s">
        <v>384</v>
      </c>
      <c r="D15" s="12">
        <f>SUM(Actions!H49:H50) / 2</f>
        <v>0</v>
      </c>
      <c r="E15" s="13"/>
      <c r="F15" s="6"/>
    </row>
    <row r="16" spans="1:6" x14ac:dyDescent="0.3">
      <c r="A16" s="11">
        <v>4</v>
      </c>
      <c r="B16" s="11">
        <v>4</v>
      </c>
      <c r="C16" s="11" t="s">
        <v>385</v>
      </c>
      <c r="D16" s="12">
        <f>SUM(Actions!H51:H55)/5</f>
        <v>54</v>
      </c>
      <c r="E16" s="13"/>
      <c r="F16" s="6"/>
    </row>
    <row r="17" spans="1:5" x14ac:dyDescent="0.3">
      <c r="A17" s="17">
        <v>4</v>
      </c>
      <c r="B17" s="17">
        <v>5</v>
      </c>
      <c r="C17" s="19" t="s">
        <v>512</v>
      </c>
      <c r="D17" s="12">
        <f>SUM(Actions!H56:H59)/4</f>
        <v>0</v>
      </c>
      <c r="E17" s="18"/>
    </row>
    <row r="18" spans="1:5" x14ac:dyDescent="0.3">
      <c r="A18" s="17">
        <v>4</v>
      </c>
      <c r="B18" s="17">
        <v>6</v>
      </c>
      <c r="C18" s="20" t="s">
        <v>386</v>
      </c>
      <c r="D18" s="12">
        <f>SUM(Actions!H60:H61)/2</f>
        <v>0</v>
      </c>
      <c r="E18" s="18"/>
    </row>
    <row r="34" spans="4:4" x14ac:dyDescent="0.3">
      <c r="D34" t="s">
        <v>291</v>
      </c>
    </row>
  </sheetData>
  <conditionalFormatting sqref="D17:D18 D2:F16">
    <cfRule type="iconSet" priority="5">
      <iconSet iconSet="3Arrows">
        <cfvo type="percent" val="0"/>
        <cfvo type="percent" val="33"/>
        <cfvo type="percent" val="67"/>
      </iconSet>
    </cfRule>
  </conditionalFormatting>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1"/>
  <sheetViews>
    <sheetView workbookViewId="0">
      <selection activeCell="H61" sqref="H61"/>
    </sheetView>
  </sheetViews>
  <sheetFormatPr defaultRowHeight="14.4" x14ac:dyDescent="0.3"/>
  <cols>
    <col min="4" max="4" width="117.88671875" bestFit="1" customWidth="1"/>
    <col min="5" max="5" width="11.5546875" customWidth="1"/>
    <col min="6" max="6" width="27.109375" bestFit="1" customWidth="1"/>
    <col min="7" max="7" width="12.44140625" customWidth="1"/>
    <col min="8" max="8" width="10" customWidth="1"/>
    <col min="9" max="9" width="44.21875" style="10" customWidth="1"/>
  </cols>
  <sheetData>
    <row r="1" spans="1:9" x14ac:dyDescent="0.3">
      <c r="A1" t="s">
        <v>0</v>
      </c>
      <c r="B1" t="s">
        <v>7</v>
      </c>
      <c r="C1" t="s">
        <v>24</v>
      </c>
      <c r="D1" t="s">
        <v>1</v>
      </c>
      <c r="E1" t="s">
        <v>25</v>
      </c>
      <c r="F1" t="s">
        <v>26</v>
      </c>
      <c r="G1" t="s">
        <v>65</v>
      </c>
      <c r="H1" t="s">
        <v>27</v>
      </c>
      <c r="I1" s="10" t="s">
        <v>292</v>
      </c>
    </row>
    <row r="2" spans="1:9" x14ac:dyDescent="0.3">
      <c r="A2">
        <v>1</v>
      </c>
      <c r="B2">
        <v>1</v>
      </c>
      <c r="C2">
        <v>1</v>
      </c>
      <c r="D2" t="s">
        <v>387</v>
      </c>
      <c r="E2" t="s">
        <v>29</v>
      </c>
      <c r="F2" t="s">
        <v>30</v>
      </c>
      <c r="G2" s="5">
        <v>42767</v>
      </c>
      <c r="H2" s="6">
        <f>SUM(Tasks!I2:I3) * 10</f>
        <v>100</v>
      </c>
      <c r="I2" s="14"/>
    </row>
    <row r="3" spans="1:9" x14ac:dyDescent="0.3">
      <c r="A3">
        <v>1</v>
      </c>
      <c r="B3">
        <v>1</v>
      </c>
      <c r="C3">
        <v>2</v>
      </c>
      <c r="D3" t="s">
        <v>31</v>
      </c>
      <c r="E3" t="s">
        <v>32</v>
      </c>
      <c r="F3" t="s">
        <v>33</v>
      </c>
      <c r="G3" s="5">
        <v>42767</v>
      </c>
      <c r="H3" s="6">
        <f>SUM(Tasks!I4:I5) * 10</f>
        <v>0</v>
      </c>
      <c r="I3" s="14"/>
    </row>
    <row r="4" spans="1:9" x14ac:dyDescent="0.3">
      <c r="A4">
        <v>1</v>
      </c>
      <c r="B4">
        <v>1</v>
      </c>
      <c r="C4">
        <v>3</v>
      </c>
      <c r="D4" t="s">
        <v>34</v>
      </c>
      <c r="E4" t="s">
        <v>35</v>
      </c>
      <c r="F4" t="s">
        <v>36</v>
      </c>
      <c r="G4" s="5">
        <v>42767</v>
      </c>
      <c r="H4" s="6">
        <f>SUM(Tasks!I6:I7) * 10</f>
        <v>0</v>
      </c>
      <c r="I4" s="14"/>
    </row>
    <row r="5" spans="1:9" x14ac:dyDescent="0.3">
      <c r="A5">
        <v>1</v>
      </c>
      <c r="B5">
        <v>2</v>
      </c>
      <c r="C5">
        <v>1</v>
      </c>
      <c r="D5" t="s">
        <v>38</v>
      </c>
      <c r="E5" t="s">
        <v>39</v>
      </c>
      <c r="F5" t="s">
        <v>39</v>
      </c>
      <c r="G5" s="21">
        <v>42552</v>
      </c>
      <c r="H5" s="6">
        <f>SUM(Tasks!I8:I10) * 10</f>
        <v>0</v>
      </c>
      <c r="I5" s="14"/>
    </row>
    <row r="6" spans="1:9" x14ac:dyDescent="0.3">
      <c r="A6">
        <v>1</v>
      </c>
      <c r="B6">
        <v>2</v>
      </c>
      <c r="C6">
        <v>2</v>
      </c>
      <c r="D6" t="s">
        <v>40</v>
      </c>
      <c r="E6" t="s">
        <v>41</v>
      </c>
      <c r="F6" t="s">
        <v>42</v>
      </c>
      <c r="G6" s="5">
        <v>42767</v>
      </c>
      <c r="H6" s="6">
        <f>SUM(Tasks!I11:I14) * 10</f>
        <v>0</v>
      </c>
      <c r="I6" s="14"/>
    </row>
    <row r="7" spans="1:9" x14ac:dyDescent="0.3">
      <c r="A7">
        <v>1</v>
      </c>
      <c r="B7">
        <v>2</v>
      </c>
      <c r="C7">
        <v>3</v>
      </c>
      <c r="D7" t="s">
        <v>404</v>
      </c>
      <c r="E7" t="s">
        <v>116</v>
      </c>
      <c r="F7" t="s">
        <v>76</v>
      </c>
      <c r="G7" s="5">
        <v>42767</v>
      </c>
      <c r="H7" s="6">
        <f>SUM(Tasks!I15:I16) * 10</f>
        <v>0</v>
      </c>
      <c r="I7" s="14"/>
    </row>
    <row r="8" spans="1:9" x14ac:dyDescent="0.3">
      <c r="A8">
        <v>2</v>
      </c>
      <c r="B8">
        <v>1</v>
      </c>
      <c r="C8">
        <v>1</v>
      </c>
      <c r="D8" t="s">
        <v>51</v>
      </c>
      <c r="E8" t="s">
        <v>52</v>
      </c>
      <c r="F8" t="s">
        <v>53</v>
      </c>
      <c r="G8" s="5">
        <v>42614</v>
      </c>
      <c r="H8" s="6">
        <f>SUM(Tasks!I17:I19) * 10</f>
        <v>30</v>
      </c>
      <c r="I8" s="14"/>
    </row>
    <row r="9" spans="1:9" x14ac:dyDescent="0.3">
      <c r="A9">
        <v>2</v>
      </c>
      <c r="B9">
        <v>1</v>
      </c>
      <c r="C9">
        <v>2</v>
      </c>
      <c r="D9" s="36" t="s">
        <v>513</v>
      </c>
      <c r="E9" t="s">
        <v>55</v>
      </c>
      <c r="F9" t="s">
        <v>57</v>
      </c>
      <c r="G9" s="21">
        <v>42767</v>
      </c>
      <c r="H9" s="6">
        <f>SUM(Tasks!I20:I23) * 10</f>
        <v>25</v>
      </c>
      <c r="I9" s="14"/>
    </row>
    <row r="10" spans="1:9" x14ac:dyDescent="0.3">
      <c r="A10">
        <v>2</v>
      </c>
      <c r="B10">
        <v>1</v>
      </c>
      <c r="C10">
        <v>3</v>
      </c>
      <c r="D10" t="s">
        <v>58</v>
      </c>
      <c r="E10" t="s">
        <v>52</v>
      </c>
      <c r="F10" t="s">
        <v>59</v>
      </c>
      <c r="G10" s="21">
        <v>42461</v>
      </c>
      <c r="H10" s="6">
        <f>SUM(Tasks!I24:I27) * 10</f>
        <v>50</v>
      </c>
      <c r="I10" s="14"/>
    </row>
    <row r="11" spans="1:9" x14ac:dyDescent="0.3">
      <c r="A11">
        <v>2</v>
      </c>
      <c r="B11">
        <v>1</v>
      </c>
      <c r="C11">
        <v>4</v>
      </c>
      <c r="D11" t="s">
        <v>60</v>
      </c>
      <c r="E11" t="s">
        <v>55</v>
      </c>
      <c r="F11" t="s">
        <v>61</v>
      </c>
      <c r="G11" s="5">
        <v>42614</v>
      </c>
      <c r="H11" s="6">
        <f>SUM(Tasks!I28:I30) * 10</f>
        <v>35</v>
      </c>
      <c r="I11" s="14"/>
    </row>
    <row r="12" spans="1:9" x14ac:dyDescent="0.3">
      <c r="A12">
        <v>2</v>
      </c>
      <c r="B12">
        <v>2</v>
      </c>
      <c r="C12">
        <v>1</v>
      </c>
      <c r="D12" t="s">
        <v>67</v>
      </c>
      <c r="E12" t="s">
        <v>63</v>
      </c>
      <c r="G12" s="21">
        <v>42705</v>
      </c>
      <c r="H12" s="6">
        <f>SUM(Tasks!I28:I30) * 10</f>
        <v>35</v>
      </c>
      <c r="I12" s="14"/>
    </row>
    <row r="13" spans="1:9" x14ac:dyDescent="0.3">
      <c r="A13">
        <v>2</v>
      </c>
      <c r="B13">
        <v>2</v>
      </c>
      <c r="C13">
        <v>2</v>
      </c>
      <c r="D13" t="s">
        <v>68</v>
      </c>
      <c r="E13" t="s">
        <v>69</v>
      </c>
      <c r="F13" t="s">
        <v>70</v>
      </c>
      <c r="G13" s="5">
        <v>42705</v>
      </c>
      <c r="H13" s="6">
        <f>SUM(Tasks!I33:I37) * 10</f>
        <v>80</v>
      </c>
      <c r="I13" s="14"/>
    </row>
    <row r="14" spans="1:9" x14ac:dyDescent="0.3">
      <c r="A14">
        <v>2</v>
      </c>
      <c r="B14">
        <v>2</v>
      </c>
      <c r="C14">
        <v>3</v>
      </c>
      <c r="D14" t="s">
        <v>160</v>
      </c>
      <c r="E14" t="s">
        <v>46</v>
      </c>
      <c r="F14" t="s">
        <v>388</v>
      </c>
      <c r="G14" s="5">
        <v>42767</v>
      </c>
      <c r="H14" s="6">
        <f>SUM(Tasks!I38:I41) * 10</f>
        <v>0</v>
      </c>
      <c r="I14" s="14"/>
    </row>
    <row r="15" spans="1:9" x14ac:dyDescent="0.3">
      <c r="A15">
        <v>2</v>
      </c>
      <c r="B15">
        <v>2</v>
      </c>
      <c r="C15">
        <v>4</v>
      </c>
      <c r="D15" t="s">
        <v>373</v>
      </c>
      <c r="E15" t="s">
        <v>46</v>
      </c>
      <c r="F15" t="s">
        <v>72</v>
      </c>
      <c r="G15" s="5">
        <v>42461</v>
      </c>
      <c r="H15" s="6">
        <f>SUM(Tasks!I42:I45) * 10</f>
        <v>50</v>
      </c>
      <c r="I15" s="14"/>
    </row>
    <row r="16" spans="1:9" x14ac:dyDescent="0.3">
      <c r="A16">
        <v>2</v>
      </c>
      <c r="B16">
        <v>2</v>
      </c>
      <c r="C16">
        <v>5</v>
      </c>
      <c r="D16" t="s">
        <v>75</v>
      </c>
      <c r="E16" t="s">
        <v>76</v>
      </c>
      <c r="F16" t="s">
        <v>77</v>
      </c>
      <c r="G16" s="21">
        <v>42522</v>
      </c>
      <c r="H16" s="6">
        <f>SUM(Tasks!I46:I48) * 10</f>
        <v>0</v>
      </c>
      <c r="I16" s="14"/>
    </row>
    <row r="17" spans="1:9" x14ac:dyDescent="0.3">
      <c r="A17">
        <v>2</v>
      </c>
      <c r="B17">
        <v>2</v>
      </c>
      <c r="C17">
        <v>6</v>
      </c>
      <c r="D17" t="s">
        <v>389</v>
      </c>
      <c r="E17" t="s">
        <v>390</v>
      </c>
      <c r="G17" s="5">
        <v>42491</v>
      </c>
      <c r="H17" s="6">
        <f>SUM(Tasks!I49:I53) * 10</f>
        <v>0</v>
      </c>
      <c r="I17" s="14"/>
    </row>
    <row r="18" spans="1:9" x14ac:dyDescent="0.3">
      <c r="A18">
        <v>2</v>
      </c>
      <c r="B18">
        <v>2</v>
      </c>
      <c r="C18">
        <v>7</v>
      </c>
      <c r="D18" t="s">
        <v>391</v>
      </c>
      <c r="E18" t="s">
        <v>63</v>
      </c>
      <c r="G18" s="5">
        <v>42767</v>
      </c>
      <c r="H18" s="6">
        <f>SUM(Tasks!I54:I57) * 10</f>
        <v>0</v>
      </c>
      <c r="I18" s="14"/>
    </row>
    <row r="19" spans="1:9" x14ac:dyDescent="0.3">
      <c r="A19">
        <v>2</v>
      </c>
      <c r="B19">
        <v>3</v>
      </c>
      <c r="C19">
        <v>1</v>
      </c>
      <c r="D19" t="s">
        <v>471</v>
      </c>
      <c r="E19" t="s">
        <v>69</v>
      </c>
      <c r="F19" t="s">
        <v>79</v>
      </c>
      <c r="G19" s="21">
        <v>42767</v>
      </c>
      <c r="H19" s="6">
        <f>SUM(Tasks!I58:I61) * 10</f>
        <v>0</v>
      </c>
      <c r="I19" s="14"/>
    </row>
    <row r="20" spans="1:9" x14ac:dyDescent="0.3">
      <c r="A20">
        <v>2</v>
      </c>
      <c r="B20">
        <v>3</v>
      </c>
      <c r="C20">
        <v>2</v>
      </c>
      <c r="D20" t="s">
        <v>81</v>
      </c>
      <c r="E20" t="s">
        <v>69</v>
      </c>
      <c r="F20" t="s">
        <v>82</v>
      </c>
      <c r="G20" s="21">
        <v>42583</v>
      </c>
      <c r="H20" s="6">
        <f>SUM(Tasks!I62:I64) * 10</f>
        <v>0</v>
      </c>
      <c r="I20" s="14"/>
    </row>
    <row r="21" spans="1:9" x14ac:dyDescent="0.3">
      <c r="A21">
        <v>2</v>
      </c>
      <c r="B21">
        <v>3</v>
      </c>
      <c r="C21">
        <v>3</v>
      </c>
      <c r="D21" t="s">
        <v>83</v>
      </c>
      <c r="E21" t="s">
        <v>52</v>
      </c>
      <c r="F21" t="s">
        <v>84</v>
      </c>
      <c r="G21" s="5">
        <v>42491</v>
      </c>
      <c r="H21" s="6">
        <f>SUM(Tasks!I65:I69) * 10</f>
        <v>60</v>
      </c>
      <c r="I21" s="14"/>
    </row>
    <row r="22" spans="1:9" x14ac:dyDescent="0.3">
      <c r="A22">
        <v>2</v>
      </c>
      <c r="B22">
        <v>4</v>
      </c>
      <c r="C22">
        <v>1</v>
      </c>
      <c r="D22" t="s">
        <v>136</v>
      </c>
      <c r="E22" t="s">
        <v>137</v>
      </c>
      <c r="F22" t="s">
        <v>138</v>
      </c>
      <c r="G22" s="5">
        <v>42430</v>
      </c>
      <c r="H22" s="6">
        <f>SUM(Tasks!I70:I72) * 10</f>
        <v>70</v>
      </c>
      <c r="I22" s="14"/>
    </row>
    <row r="23" spans="1:9" x14ac:dyDescent="0.3">
      <c r="A23">
        <v>2</v>
      </c>
      <c r="B23">
        <v>4</v>
      </c>
      <c r="C23">
        <v>2</v>
      </c>
      <c r="D23" t="s">
        <v>139</v>
      </c>
      <c r="E23" t="s">
        <v>137</v>
      </c>
      <c r="F23" t="s">
        <v>140</v>
      </c>
      <c r="G23" s="5">
        <v>42614</v>
      </c>
      <c r="H23" s="6">
        <f>SUM(Tasks!I73:I75) * 10</f>
        <v>65</v>
      </c>
      <c r="I23" s="14"/>
    </row>
    <row r="24" spans="1:9" x14ac:dyDescent="0.3">
      <c r="A24">
        <v>2</v>
      </c>
      <c r="B24">
        <v>4</v>
      </c>
      <c r="C24">
        <v>3</v>
      </c>
      <c r="D24" t="s">
        <v>141</v>
      </c>
      <c r="E24" t="s">
        <v>137</v>
      </c>
      <c r="F24" t="s">
        <v>142</v>
      </c>
      <c r="G24" s="5">
        <v>42430</v>
      </c>
      <c r="H24" s="6">
        <f>SUM(Tasks!I76:I78) * 10</f>
        <v>65</v>
      </c>
      <c r="I24" s="14"/>
    </row>
    <row r="25" spans="1:9" x14ac:dyDescent="0.3">
      <c r="A25">
        <v>2</v>
      </c>
      <c r="B25">
        <v>4</v>
      </c>
      <c r="C25">
        <v>4</v>
      </c>
      <c r="D25" t="s">
        <v>405</v>
      </c>
      <c r="E25" t="s">
        <v>406</v>
      </c>
      <c r="F25" t="s">
        <v>407</v>
      </c>
      <c r="G25" s="5">
        <v>42491</v>
      </c>
      <c r="H25" s="6">
        <f>SUM(Tasks!I79:I83) * 10</f>
        <v>40</v>
      </c>
      <c r="I25" s="14"/>
    </row>
    <row r="26" spans="1:9" x14ac:dyDescent="0.3">
      <c r="A26">
        <v>3</v>
      </c>
      <c r="B26">
        <v>1</v>
      </c>
      <c r="C26">
        <v>1</v>
      </c>
      <c r="D26" t="s">
        <v>392</v>
      </c>
      <c r="E26" t="s">
        <v>514</v>
      </c>
      <c r="F26" t="s">
        <v>88</v>
      </c>
      <c r="G26" s="21">
        <v>42767</v>
      </c>
      <c r="H26" s="6">
        <f>SUM(Tasks!I84:I86) * 10</f>
        <v>0</v>
      </c>
      <c r="I26" s="14"/>
    </row>
    <row r="27" spans="1:9" x14ac:dyDescent="0.3">
      <c r="A27">
        <v>3</v>
      </c>
      <c r="B27">
        <v>1</v>
      </c>
      <c r="C27">
        <v>2</v>
      </c>
      <c r="D27" t="s">
        <v>393</v>
      </c>
      <c r="E27" t="s">
        <v>87</v>
      </c>
      <c r="F27" t="s">
        <v>351</v>
      </c>
      <c r="G27" s="21">
        <v>42767</v>
      </c>
      <c r="H27" s="6">
        <f>SUM(Tasks!I87:I89) * 10</f>
        <v>0</v>
      </c>
      <c r="I27" s="14"/>
    </row>
    <row r="28" spans="1:9" x14ac:dyDescent="0.3">
      <c r="A28">
        <v>3</v>
      </c>
      <c r="B28">
        <v>2</v>
      </c>
      <c r="C28">
        <v>1</v>
      </c>
      <c r="D28" t="s">
        <v>394</v>
      </c>
      <c r="E28" t="s">
        <v>96</v>
      </c>
      <c r="F28" t="s">
        <v>92</v>
      </c>
      <c r="G28" s="21">
        <v>42767</v>
      </c>
      <c r="H28" s="6">
        <f>SUM(Tasks!I90:I90) * 10</f>
        <v>0</v>
      </c>
      <c r="I28" s="14"/>
    </row>
    <row r="29" spans="1:9" x14ac:dyDescent="0.3">
      <c r="A29">
        <v>3</v>
      </c>
      <c r="B29">
        <v>2</v>
      </c>
      <c r="C29">
        <v>2</v>
      </c>
      <c r="D29" t="s">
        <v>395</v>
      </c>
      <c r="E29" t="s">
        <v>96</v>
      </c>
      <c r="F29" t="s">
        <v>96</v>
      </c>
      <c r="G29" s="21">
        <v>42767</v>
      </c>
      <c r="H29" s="6">
        <f>SUM(Tasks!I91:I91) * 10</f>
        <v>0</v>
      </c>
      <c r="I29" s="14"/>
    </row>
    <row r="30" spans="1:9" x14ac:dyDescent="0.3">
      <c r="A30">
        <v>3</v>
      </c>
      <c r="B30">
        <v>2</v>
      </c>
      <c r="C30">
        <v>3</v>
      </c>
      <c r="D30" t="s">
        <v>396</v>
      </c>
      <c r="E30" t="s">
        <v>96</v>
      </c>
      <c r="F30" t="s">
        <v>96</v>
      </c>
      <c r="G30" s="21">
        <v>42767</v>
      </c>
      <c r="H30" s="6">
        <f>SUM(Tasks!I92:I92) * 10</f>
        <v>0</v>
      </c>
      <c r="I30" s="14"/>
    </row>
    <row r="31" spans="1:9" x14ac:dyDescent="0.3">
      <c r="A31">
        <v>3</v>
      </c>
      <c r="B31">
        <v>2</v>
      </c>
      <c r="C31">
        <v>4</v>
      </c>
      <c r="D31" t="s">
        <v>397</v>
      </c>
      <c r="E31" t="s">
        <v>96</v>
      </c>
      <c r="F31" t="s">
        <v>96</v>
      </c>
      <c r="G31" s="21">
        <v>42767</v>
      </c>
      <c r="H31" s="6">
        <f>SUM(Tasks!I93:I93) * 10</f>
        <v>0</v>
      </c>
      <c r="I31" s="14"/>
    </row>
    <row r="32" spans="1:9" x14ac:dyDescent="0.3">
      <c r="A32">
        <v>3</v>
      </c>
      <c r="B32">
        <v>3</v>
      </c>
      <c r="C32">
        <v>1</v>
      </c>
      <c r="D32" t="s">
        <v>101</v>
      </c>
      <c r="E32" t="s">
        <v>76</v>
      </c>
      <c r="F32" t="s">
        <v>102</v>
      </c>
      <c r="G32" s="21">
        <v>42461</v>
      </c>
      <c r="H32" s="6">
        <f>SUM(Tasks!I94:I97) * 10</f>
        <v>50</v>
      </c>
      <c r="I32" s="14"/>
    </row>
    <row r="33" spans="1:9" x14ac:dyDescent="0.3">
      <c r="A33">
        <v>3</v>
      </c>
      <c r="B33">
        <v>3</v>
      </c>
      <c r="C33">
        <v>2</v>
      </c>
      <c r="D33" t="s">
        <v>103</v>
      </c>
      <c r="E33" t="s">
        <v>100</v>
      </c>
      <c r="F33" t="s">
        <v>91</v>
      </c>
      <c r="G33" s="21">
        <v>42461</v>
      </c>
      <c r="H33" s="6">
        <f>SUM(Tasks!I98:I101) * 10</f>
        <v>50</v>
      </c>
      <c r="I33" s="14"/>
    </row>
    <row r="34" spans="1:9" x14ac:dyDescent="0.3">
      <c r="A34">
        <v>3</v>
      </c>
      <c r="B34">
        <v>3</v>
      </c>
      <c r="C34">
        <v>3</v>
      </c>
      <c r="D34" t="s">
        <v>515</v>
      </c>
      <c r="E34" t="s">
        <v>100</v>
      </c>
      <c r="F34" t="s">
        <v>91</v>
      </c>
      <c r="G34" s="21">
        <v>42583</v>
      </c>
      <c r="H34" s="6">
        <f>SUM(Tasks!I102:I104) * 10</f>
        <v>35</v>
      </c>
      <c r="I34" s="14"/>
    </row>
    <row r="35" spans="1:9" x14ac:dyDescent="0.3">
      <c r="A35">
        <v>3</v>
      </c>
      <c r="B35">
        <v>3</v>
      </c>
      <c r="C35">
        <v>4</v>
      </c>
      <c r="D35" t="s">
        <v>104</v>
      </c>
      <c r="E35" t="s">
        <v>100</v>
      </c>
      <c r="F35" t="s">
        <v>91</v>
      </c>
      <c r="G35" s="21">
        <v>42583</v>
      </c>
      <c r="H35" s="6">
        <f>SUM(Tasks!I105:I107) * 10</f>
        <v>35</v>
      </c>
      <c r="I35" s="14"/>
    </row>
    <row r="36" spans="1:9" x14ac:dyDescent="0.3">
      <c r="A36">
        <v>3</v>
      </c>
      <c r="B36">
        <v>4</v>
      </c>
      <c r="C36">
        <v>1</v>
      </c>
      <c r="D36" t="s">
        <v>106</v>
      </c>
      <c r="E36" t="s">
        <v>100</v>
      </c>
      <c r="F36" t="s">
        <v>107</v>
      </c>
      <c r="G36" s="21">
        <v>42583</v>
      </c>
      <c r="H36" s="6">
        <f>SUM(Tasks!I108:I109) * 10</f>
        <v>100</v>
      </c>
      <c r="I36" s="14"/>
    </row>
    <row r="37" spans="1:9" x14ac:dyDescent="0.3">
      <c r="A37">
        <v>3</v>
      </c>
      <c r="B37">
        <v>4</v>
      </c>
      <c r="C37">
        <v>2</v>
      </c>
      <c r="D37" t="s">
        <v>476</v>
      </c>
      <c r="E37" t="s">
        <v>100</v>
      </c>
      <c r="F37" t="s">
        <v>109</v>
      </c>
      <c r="G37" s="21">
        <v>42461</v>
      </c>
      <c r="H37" s="6">
        <f>SUM(Tasks!I110:I111) * 10</f>
        <v>0</v>
      </c>
      <c r="I37" s="14"/>
    </row>
    <row r="38" spans="1:9" x14ac:dyDescent="0.3">
      <c r="A38">
        <v>3</v>
      </c>
      <c r="B38">
        <v>4</v>
      </c>
      <c r="C38">
        <v>3</v>
      </c>
      <c r="D38" t="s">
        <v>516</v>
      </c>
      <c r="E38" t="s">
        <v>91</v>
      </c>
      <c r="F38" t="s">
        <v>72</v>
      </c>
      <c r="G38" s="21">
        <v>42583</v>
      </c>
      <c r="H38" s="6">
        <f>SUM(Tasks!I112:I113) * 10</f>
        <v>50</v>
      </c>
      <c r="I38" s="14"/>
    </row>
    <row r="39" spans="1:9" x14ac:dyDescent="0.3">
      <c r="A39">
        <v>3</v>
      </c>
      <c r="B39">
        <v>5</v>
      </c>
      <c r="C39">
        <v>1</v>
      </c>
      <c r="D39" t="s">
        <v>398</v>
      </c>
      <c r="E39" t="s">
        <v>113</v>
      </c>
      <c r="F39" t="s">
        <v>114</v>
      </c>
      <c r="G39" s="5">
        <v>42675</v>
      </c>
      <c r="H39" s="6">
        <f>SUM(Tasks!I114:I118) * 10</f>
        <v>40</v>
      </c>
      <c r="I39" s="14"/>
    </row>
    <row r="40" spans="1:9" x14ac:dyDescent="0.3">
      <c r="A40">
        <v>3</v>
      </c>
      <c r="B40">
        <v>5</v>
      </c>
      <c r="C40">
        <v>2</v>
      </c>
      <c r="D40" t="s">
        <v>408</v>
      </c>
      <c r="E40" t="s">
        <v>113</v>
      </c>
      <c r="F40" t="s">
        <v>114</v>
      </c>
      <c r="G40" s="5">
        <v>42430</v>
      </c>
      <c r="H40" s="6">
        <f>SUM(Tasks!I119:I121) * 10</f>
        <v>70</v>
      </c>
      <c r="I40" s="14"/>
    </row>
    <row r="41" spans="1:9" x14ac:dyDescent="0.3">
      <c r="A41">
        <v>3</v>
      </c>
      <c r="B41">
        <v>5</v>
      </c>
      <c r="C41">
        <v>3</v>
      </c>
      <c r="D41" t="s">
        <v>409</v>
      </c>
      <c r="E41" t="s">
        <v>113</v>
      </c>
      <c r="F41" t="s">
        <v>114</v>
      </c>
      <c r="G41" s="5">
        <v>42430</v>
      </c>
      <c r="H41" s="6">
        <f>SUM(Tasks!I122:I124) * 10</f>
        <v>70</v>
      </c>
      <c r="I41" s="14"/>
    </row>
    <row r="42" spans="1:9" x14ac:dyDescent="0.3">
      <c r="A42">
        <v>3</v>
      </c>
      <c r="B42">
        <v>5</v>
      </c>
      <c r="C42">
        <v>4</v>
      </c>
      <c r="D42" t="s">
        <v>517</v>
      </c>
      <c r="E42" t="s">
        <v>113</v>
      </c>
      <c r="F42" t="s">
        <v>114</v>
      </c>
      <c r="G42" s="5">
        <v>42461</v>
      </c>
      <c r="H42" s="6">
        <f>SUM(Tasks!I125:I129) * 10</f>
        <v>80</v>
      </c>
      <c r="I42" s="14"/>
    </row>
    <row r="43" spans="1:9" x14ac:dyDescent="0.3">
      <c r="A43">
        <v>4</v>
      </c>
      <c r="B43">
        <v>1</v>
      </c>
      <c r="C43">
        <v>1</v>
      </c>
      <c r="D43" s="36" t="s">
        <v>473</v>
      </c>
      <c r="E43" t="s">
        <v>116</v>
      </c>
      <c r="F43" t="s">
        <v>117</v>
      </c>
      <c r="G43" s="21">
        <v>42583</v>
      </c>
      <c r="H43" s="6">
        <f>SUM(Tasks!I130:I132) * 10</f>
        <v>0</v>
      </c>
      <c r="I43" s="14"/>
    </row>
    <row r="44" spans="1:9" x14ac:dyDescent="0.3">
      <c r="A44">
        <v>4</v>
      </c>
      <c r="B44">
        <v>1</v>
      </c>
      <c r="C44">
        <v>2</v>
      </c>
      <c r="D44" t="s">
        <v>518</v>
      </c>
      <c r="E44" t="s">
        <v>116</v>
      </c>
      <c r="F44" t="s">
        <v>119</v>
      </c>
      <c r="G44" s="21">
        <v>42767</v>
      </c>
      <c r="H44" s="6">
        <f>SUM(Tasks!I133:I135) * 10</f>
        <v>0</v>
      </c>
      <c r="I44" s="14"/>
    </row>
    <row r="45" spans="1:9" x14ac:dyDescent="0.3">
      <c r="A45">
        <v>4</v>
      </c>
      <c r="B45">
        <v>2</v>
      </c>
      <c r="C45">
        <v>1</v>
      </c>
      <c r="D45" t="s">
        <v>399</v>
      </c>
      <c r="E45" t="s">
        <v>63</v>
      </c>
      <c r="F45" t="s">
        <v>400</v>
      </c>
      <c r="G45" s="5">
        <v>42522</v>
      </c>
      <c r="H45" s="6">
        <f>SUM(Tasks!I136:I137) * 10</f>
        <v>0</v>
      </c>
      <c r="I45" s="14"/>
    </row>
    <row r="46" spans="1:9" x14ac:dyDescent="0.3">
      <c r="A46">
        <v>4</v>
      </c>
      <c r="B46">
        <v>2</v>
      </c>
      <c r="C46">
        <v>2</v>
      </c>
      <c r="D46" t="s">
        <v>401</v>
      </c>
      <c r="E46" t="s">
        <v>63</v>
      </c>
      <c r="F46" t="s">
        <v>400</v>
      </c>
      <c r="G46" s="5">
        <v>42491</v>
      </c>
      <c r="H46" s="6">
        <f>SUM(Tasks!I138:I139) * 10</f>
        <v>0</v>
      </c>
      <c r="I46" s="14"/>
    </row>
    <row r="47" spans="1:9" x14ac:dyDescent="0.3">
      <c r="A47">
        <v>4</v>
      </c>
      <c r="B47">
        <v>2</v>
      </c>
      <c r="C47">
        <v>3</v>
      </c>
      <c r="D47" t="s">
        <v>410</v>
      </c>
      <c r="E47" t="s">
        <v>63</v>
      </c>
      <c r="F47" t="s">
        <v>411</v>
      </c>
      <c r="G47" s="5">
        <v>42705</v>
      </c>
      <c r="H47" s="6">
        <f>SUM(Tasks!I140:I140) * 10</f>
        <v>0</v>
      </c>
      <c r="I47" s="14"/>
    </row>
    <row r="48" spans="1:9" x14ac:dyDescent="0.3">
      <c r="A48">
        <v>4</v>
      </c>
      <c r="B48">
        <v>2</v>
      </c>
      <c r="C48">
        <v>4</v>
      </c>
      <c r="D48" t="s">
        <v>412</v>
      </c>
      <c r="E48" t="s">
        <v>63</v>
      </c>
      <c r="F48" s="5" t="s">
        <v>511</v>
      </c>
      <c r="G48" s="5">
        <v>42736</v>
      </c>
      <c r="H48" s="6">
        <f>SUM(Tasks!I141:I141) * 10</f>
        <v>0</v>
      </c>
      <c r="I48" s="14"/>
    </row>
    <row r="49" spans="1:9" x14ac:dyDescent="0.3">
      <c r="A49">
        <v>4</v>
      </c>
      <c r="B49">
        <v>3</v>
      </c>
      <c r="C49">
        <v>1</v>
      </c>
      <c r="D49" t="s">
        <v>413</v>
      </c>
      <c r="E49" t="s">
        <v>76</v>
      </c>
      <c r="F49" t="s">
        <v>414</v>
      </c>
      <c r="G49" s="5">
        <v>42522</v>
      </c>
      <c r="H49" s="6">
        <f>SUM(Tasks!I142:I143) * 10</f>
        <v>0</v>
      </c>
      <c r="I49" s="14"/>
    </row>
    <row r="50" spans="1:9" x14ac:dyDescent="0.3">
      <c r="A50">
        <v>4</v>
      </c>
      <c r="B50">
        <v>3</v>
      </c>
      <c r="C50">
        <v>2</v>
      </c>
      <c r="D50" t="s">
        <v>415</v>
      </c>
      <c r="E50" t="s">
        <v>76</v>
      </c>
      <c r="F50" t="s">
        <v>414</v>
      </c>
      <c r="G50" s="5">
        <v>42767</v>
      </c>
      <c r="H50" s="6">
        <f>SUM(Tasks!I144:I144) * 10</f>
        <v>0</v>
      </c>
      <c r="I50" s="14"/>
    </row>
    <row r="51" spans="1:9" x14ac:dyDescent="0.3">
      <c r="A51">
        <v>4</v>
      </c>
      <c r="B51">
        <v>4</v>
      </c>
      <c r="C51">
        <v>1</v>
      </c>
      <c r="D51" t="s">
        <v>402</v>
      </c>
      <c r="E51" t="s">
        <v>116</v>
      </c>
      <c r="G51" s="5">
        <v>42522</v>
      </c>
      <c r="H51" s="6">
        <f>SUM(Tasks!I145:I147) * 10</f>
        <v>70</v>
      </c>
      <c r="I51" s="14"/>
    </row>
    <row r="52" spans="1:9" x14ac:dyDescent="0.3">
      <c r="A52">
        <v>4</v>
      </c>
      <c r="B52">
        <v>4</v>
      </c>
      <c r="C52">
        <v>2</v>
      </c>
      <c r="D52" t="s">
        <v>403</v>
      </c>
      <c r="E52" t="s">
        <v>32</v>
      </c>
      <c r="G52" s="5">
        <v>42430</v>
      </c>
      <c r="H52" s="6">
        <f>SUM(Tasks!I148:I148) * 10</f>
        <v>100</v>
      </c>
      <c r="I52" s="14"/>
    </row>
    <row r="53" spans="1:9" x14ac:dyDescent="0.3">
      <c r="A53">
        <v>4</v>
      </c>
      <c r="B53">
        <v>4</v>
      </c>
      <c r="C53">
        <v>3</v>
      </c>
      <c r="D53" t="s">
        <v>416</v>
      </c>
      <c r="E53" t="s">
        <v>46</v>
      </c>
      <c r="F53" t="s">
        <v>417</v>
      </c>
      <c r="G53" s="5">
        <v>42583</v>
      </c>
      <c r="H53" s="6">
        <f>SUM(Tasks!I149:I149) * 10</f>
        <v>100</v>
      </c>
      <c r="I53" s="14"/>
    </row>
    <row r="54" spans="1:9" x14ac:dyDescent="0.3">
      <c r="A54">
        <v>4</v>
      </c>
      <c r="B54">
        <v>4</v>
      </c>
      <c r="C54">
        <v>4</v>
      </c>
      <c r="D54" t="s">
        <v>418</v>
      </c>
      <c r="E54" t="s">
        <v>116</v>
      </c>
      <c r="F54" t="s">
        <v>474</v>
      </c>
      <c r="G54" s="5">
        <v>42583</v>
      </c>
      <c r="H54" s="6">
        <f>SUM(Tasks!I150:I153) * 10</f>
        <v>0</v>
      </c>
      <c r="I54" s="14"/>
    </row>
    <row r="55" spans="1:9" x14ac:dyDescent="0.3">
      <c r="A55">
        <v>4</v>
      </c>
      <c r="B55">
        <v>4</v>
      </c>
      <c r="C55">
        <v>5</v>
      </c>
      <c r="D55" t="s">
        <v>419</v>
      </c>
      <c r="E55" t="s">
        <v>100</v>
      </c>
      <c r="F55" t="s">
        <v>475</v>
      </c>
      <c r="G55" s="5">
        <v>42583</v>
      </c>
      <c r="H55" s="6">
        <f>SUM(Tasks!I154:I156) * 10</f>
        <v>0</v>
      </c>
      <c r="I55" s="14"/>
    </row>
    <row r="56" spans="1:9" x14ac:dyDescent="0.3">
      <c r="A56">
        <v>4</v>
      </c>
      <c r="B56">
        <v>5</v>
      </c>
      <c r="C56">
        <v>1</v>
      </c>
      <c r="D56" t="s">
        <v>519</v>
      </c>
      <c r="E56" t="s">
        <v>420</v>
      </c>
      <c r="F56" t="s">
        <v>520</v>
      </c>
      <c r="G56" s="5">
        <v>42767</v>
      </c>
      <c r="H56" s="6">
        <f>SUM(Tasks!I157:I160) * 10</f>
        <v>0</v>
      </c>
      <c r="I56" s="14"/>
    </row>
    <row r="57" spans="1:9" x14ac:dyDescent="0.3">
      <c r="A57">
        <v>4</v>
      </c>
      <c r="B57">
        <v>5</v>
      </c>
      <c r="C57">
        <v>2</v>
      </c>
      <c r="D57" t="s">
        <v>521</v>
      </c>
      <c r="E57" t="s">
        <v>420</v>
      </c>
      <c r="F57" t="s">
        <v>520</v>
      </c>
      <c r="G57" s="5">
        <v>42583</v>
      </c>
      <c r="H57" s="6">
        <f>SUM(Tasks!I161:I162) * 10</f>
        <v>0</v>
      </c>
      <c r="I57" s="14"/>
    </row>
    <row r="58" spans="1:9" x14ac:dyDescent="0.3">
      <c r="A58">
        <v>4</v>
      </c>
      <c r="B58">
        <v>5</v>
      </c>
      <c r="C58">
        <v>3</v>
      </c>
      <c r="D58" t="s">
        <v>522</v>
      </c>
      <c r="E58" t="s">
        <v>420</v>
      </c>
      <c r="F58" t="s">
        <v>520</v>
      </c>
      <c r="G58" s="5">
        <v>42767</v>
      </c>
      <c r="H58" s="6">
        <f>SUM(Tasks!I163:I164) * 10</f>
        <v>0</v>
      </c>
      <c r="I58" s="14"/>
    </row>
    <row r="59" spans="1:9" x14ac:dyDescent="0.3">
      <c r="A59">
        <v>4</v>
      </c>
      <c r="B59">
        <v>5</v>
      </c>
      <c r="C59">
        <v>4</v>
      </c>
      <c r="D59" t="s">
        <v>523</v>
      </c>
      <c r="E59" t="s">
        <v>420</v>
      </c>
      <c r="F59" t="s">
        <v>520</v>
      </c>
      <c r="G59" s="5">
        <v>42644</v>
      </c>
      <c r="H59" s="6">
        <f>SUM(Tasks!I165:I167) * 10</f>
        <v>0</v>
      </c>
      <c r="I59" s="14"/>
    </row>
    <row r="60" spans="1:9" x14ac:dyDescent="0.3">
      <c r="A60">
        <v>4</v>
      </c>
      <c r="B60">
        <v>6</v>
      </c>
      <c r="C60">
        <v>1</v>
      </c>
      <c r="D60" t="s">
        <v>421</v>
      </c>
      <c r="E60" t="s">
        <v>422</v>
      </c>
      <c r="G60" s="5">
        <v>42522</v>
      </c>
      <c r="H60" s="6">
        <f>SUM(Tasks!I168:I168) * 10</f>
        <v>0</v>
      </c>
      <c r="I60" s="14"/>
    </row>
    <row r="61" spans="1:9" x14ac:dyDescent="0.3">
      <c r="A61">
        <v>4</v>
      </c>
      <c r="B61">
        <v>6</v>
      </c>
      <c r="C61">
        <v>2</v>
      </c>
      <c r="D61" t="s">
        <v>423</v>
      </c>
      <c r="E61" t="s">
        <v>420</v>
      </c>
      <c r="F61" t="s">
        <v>424</v>
      </c>
      <c r="G61" s="5">
        <v>42522</v>
      </c>
      <c r="H61" s="6">
        <f>SUM(Tasks!I169:I169) * 10</f>
        <v>0</v>
      </c>
      <c r="I61" s="14"/>
    </row>
  </sheetData>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69"/>
  <sheetViews>
    <sheetView tabSelected="1" topLeftCell="A112" zoomScaleNormal="100" workbookViewId="0">
      <selection activeCell="H147" sqref="H147"/>
    </sheetView>
  </sheetViews>
  <sheetFormatPr defaultRowHeight="14.4" x14ac:dyDescent="0.3"/>
  <cols>
    <col min="1" max="3" width="8.88671875" customWidth="1"/>
    <col min="4" max="4" width="9.33203125" customWidth="1"/>
    <col min="5" max="5" width="95.77734375" bestFit="1" customWidth="1"/>
    <col min="6" max="6" width="17.6640625" customWidth="1"/>
    <col min="7" max="7" width="13.88671875" customWidth="1"/>
    <col min="8" max="8" width="10.44140625" customWidth="1"/>
    <col min="9" max="9" width="8.88671875" customWidth="1"/>
  </cols>
  <sheetData>
    <row r="1" spans="1:11" x14ac:dyDescent="0.3">
      <c r="A1" t="s">
        <v>0</v>
      </c>
      <c r="B1" t="s">
        <v>7</v>
      </c>
      <c r="C1" t="s">
        <v>24</v>
      </c>
      <c r="D1" t="s">
        <v>129</v>
      </c>
      <c r="E1" t="s">
        <v>1</v>
      </c>
      <c r="F1" t="s">
        <v>65</v>
      </c>
      <c r="G1" t="s">
        <v>130</v>
      </c>
      <c r="H1" t="s">
        <v>134</v>
      </c>
      <c r="I1" t="s">
        <v>135</v>
      </c>
    </row>
    <row r="2" spans="1:11" x14ac:dyDescent="0.3">
      <c r="A2" s="1">
        <v>1</v>
      </c>
      <c r="B2" s="3">
        <v>1</v>
      </c>
      <c r="C2" s="3">
        <v>1</v>
      </c>
      <c r="D2">
        <v>1</v>
      </c>
      <c r="E2" t="s">
        <v>197</v>
      </c>
      <c r="F2" s="5">
        <v>42430</v>
      </c>
      <c r="G2">
        <v>5</v>
      </c>
      <c r="H2">
        <v>1</v>
      </c>
      <c r="I2">
        <f>IF(Table4[[#This Row],[Complete]]&gt;0,Table4[[#This Row],[Weight]],0)</f>
        <v>5</v>
      </c>
    </row>
    <row r="3" spans="1:11" s="22" customFormat="1" x14ac:dyDescent="0.3">
      <c r="A3" s="23">
        <v>1</v>
      </c>
      <c r="B3" s="24">
        <v>1</v>
      </c>
      <c r="C3" s="24">
        <v>1</v>
      </c>
      <c r="D3" s="22">
        <v>2</v>
      </c>
      <c r="E3" s="22" t="s">
        <v>524</v>
      </c>
      <c r="F3" s="16">
        <v>42430</v>
      </c>
      <c r="G3" s="22">
        <v>5</v>
      </c>
      <c r="H3" s="22">
        <v>1</v>
      </c>
      <c r="I3" s="25">
        <f>IF(Table4[[#This Row],[Complete]]&gt;0,Table4[[#This Row],[Weight]],0)</f>
        <v>5</v>
      </c>
    </row>
    <row r="4" spans="1:11" x14ac:dyDescent="0.3">
      <c r="A4" s="2">
        <v>1</v>
      </c>
      <c r="B4" s="4">
        <v>1</v>
      </c>
      <c r="C4" s="4">
        <v>2</v>
      </c>
      <c r="D4">
        <v>1</v>
      </c>
      <c r="E4" t="s">
        <v>425</v>
      </c>
      <c r="F4" s="5">
        <v>42552</v>
      </c>
      <c r="G4">
        <v>5</v>
      </c>
      <c r="H4">
        <v>0</v>
      </c>
      <c r="I4">
        <f>IF(Table4[[#This Row],[Complete]]&gt;0,Table4[[#This Row],[Weight]],0)</f>
        <v>0</v>
      </c>
    </row>
    <row r="5" spans="1:11" s="22" customFormat="1" x14ac:dyDescent="0.3">
      <c r="A5" s="23">
        <v>1</v>
      </c>
      <c r="B5" s="24">
        <v>1</v>
      </c>
      <c r="C5" s="24">
        <v>2</v>
      </c>
      <c r="D5" s="22">
        <v>2</v>
      </c>
      <c r="E5" s="22" t="s">
        <v>426</v>
      </c>
      <c r="F5" s="16">
        <v>42705</v>
      </c>
      <c r="G5" s="22">
        <v>5</v>
      </c>
      <c r="H5" s="22">
        <v>0</v>
      </c>
      <c r="I5" s="25">
        <f>IF(Table4[[#This Row],[Complete]]&gt;0,Table4[[#This Row],[Weight]],0)</f>
        <v>0</v>
      </c>
    </row>
    <row r="6" spans="1:11" x14ac:dyDescent="0.3">
      <c r="A6" s="1">
        <v>1</v>
      </c>
      <c r="B6" s="3">
        <v>1</v>
      </c>
      <c r="C6" s="3">
        <v>3</v>
      </c>
      <c r="D6">
        <v>1</v>
      </c>
      <c r="E6" t="s">
        <v>427</v>
      </c>
      <c r="F6" s="5">
        <v>42552</v>
      </c>
      <c r="G6">
        <v>5</v>
      </c>
      <c r="H6">
        <v>0</v>
      </c>
      <c r="I6">
        <f>IF(Table4[[#This Row],[Complete]]&gt;0,Table4[[#This Row],[Weight]],0)</f>
        <v>0</v>
      </c>
      <c r="K6" s="22"/>
    </row>
    <row r="7" spans="1:11" s="22" customFormat="1" x14ac:dyDescent="0.3">
      <c r="A7" s="23">
        <v>1</v>
      </c>
      <c r="B7" s="24">
        <v>1</v>
      </c>
      <c r="C7" s="24">
        <v>3</v>
      </c>
      <c r="D7" s="22">
        <v>2</v>
      </c>
      <c r="E7" s="22" t="s">
        <v>428</v>
      </c>
      <c r="F7" s="16">
        <v>42705</v>
      </c>
      <c r="G7" s="22">
        <v>5</v>
      </c>
      <c r="H7" s="22">
        <v>0</v>
      </c>
      <c r="I7" s="25">
        <f>IF(Table4[[#This Row],[Complete]]&gt;0,Table4[[#This Row],[Weight]],0)</f>
        <v>0</v>
      </c>
    </row>
    <row r="8" spans="1:11" x14ac:dyDescent="0.3">
      <c r="A8" s="1">
        <v>1</v>
      </c>
      <c r="B8" s="3">
        <v>2</v>
      </c>
      <c r="C8" s="3">
        <v>1</v>
      </c>
      <c r="D8">
        <v>1</v>
      </c>
      <c r="E8" t="s">
        <v>378</v>
      </c>
      <c r="F8" s="5">
        <v>42522</v>
      </c>
      <c r="G8">
        <v>3.5</v>
      </c>
      <c r="H8">
        <v>0</v>
      </c>
      <c r="I8">
        <f>IF(Table4[[#This Row],[Complete]]&gt;0,Table4[[#This Row],[Weight]],0)</f>
        <v>0</v>
      </c>
      <c r="K8" s="22"/>
    </row>
    <row r="9" spans="1:11" s="22" customFormat="1" x14ac:dyDescent="0.3">
      <c r="A9" s="23">
        <v>1</v>
      </c>
      <c r="B9" s="24">
        <v>2</v>
      </c>
      <c r="C9" s="24">
        <v>1</v>
      </c>
      <c r="D9" s="22">
        <v>2</v>
      </c>
      <c r="E9" s="22" t="s">
        <v>203</v>
      </c>
      <c r="F9" s="16">
        <v>42522</v>
      </c>
      <c r="G9" s="22">
        <v>3.5</v>
      </c>
      <c r="H9" s="22">
        <v>0</v>
      </c>
      <c r="I9" s="25">
        <f>IF(Table4[[#This Row],[Complete]]&gt;0,Table4[[#This Row],[Weight]],0)</f>
        <v>0</v>
      </c>
    </row>
    <row r="10" spans="1:11" x14ac:dyDescent="0.3">
      <c r="A10" s="7">
        <v>1</v>
      </c>
      <c r="B10" s="8">
        <v>2</v>
      </c>
      <c r="C10" s="8">
        <v>1</v>
      </c>
      <c r="D10">
        <v>3</v>
      </c>
      <c r="E10" t="s">
        <v>204</v>
      </c>
      <c r="F10" s="5">
        <v>42552</v>
      </c>
      <c r="G10">
        <v>3</v>
      </c>
      <c r="H10">
        <v>0</v>
      </c>
      <c r="I10" s="9">
        <f>IF(Table4[[#This Row],[Complete]]&gt;0,Table4[[#This Row],[Weight]],0)</f>
        <v>0</v>
      </c>
      <c r="K10" s="22"/>
    </row>
    <row r="11" spans="1:11" s="22" customFormat="1" x14ac:dyDescent="0.3">
      <c r="A11" s="23">
        <v>1</v>
      </c>
      <c r="B11" s="24">
        <v>2</v>
      </c>
      <c r="C11" s="24">
        <v>2</v>
      </c>
      <c r="D11" s="22">
        <v>1</v>
      </c>
      <c r="E11" s="22" t="s">
        <v>429</v>
      </c>
      <c r="F11" s="16">
        <v>42461</v>
      </c>
      <c r="G11" s="22">
        <v>2.5</v>
      </c>
      <c r="H11" s="22">
        <v>0</v>
      </c>
      <c r="I11" s="25">
        <f>IF(Table4[[#This Row],[Complete]]&gt;0,Table4[[#This Row],[Weight]],0)</f>
        <v>0</v>
      </c>
    </row>
    <row r="12" spans="1:11" x14ac:dyDescent="0.3">
      <c r="A12" s="2">
        <v>1</v>
      </c>
      <c r="B12" s="4">
        <v>2</v>
      </c>
      <c r="C12" s="4">
        <v>2</v>
      </c>
      <c r="D12">
        <v>2</v>
      </c>
      <c r="E12" t="s">
        <v>430</v>
      </c>
      <c r="F12" s="5">
        <v>42522</v>
      </c>
      <c r="G12">
        <v>2.5</v>
      </c>
      <c r="H12">
        <v>0</v>
      </c>
      <c r="I12">
        <f>IF(Table4[[#This Row],[Complete]]&gt;0,Table4[[#This Row],[Weight]],0)</f>
        <v>0</v>
      </c>
      <c r="K12" s="22"/>
    </row>
    <row r="13" spans="1:11" s="22" customFormat="1" x14ac:dyDescent="0.3">
      <c r="A13" s="23">
        <v>1</v>
      </c>
      <c r="B13" s="24">
        <v>2</v>
      </c>
      <c r="C13" s="24">
        <v>2</v>
      </c>
      <c r="D13" s="22">
        <v>3</v>
      </c>
      <c r="E13" s="22" t="s">
        <v>207</v>
      </c>
      <c r="F13" s="16">
        <v>42583</v>
      </c>
      <c r="G13" s="22">
        <v>2.5</v>
      </c>
      <c r="H13" s="22">
        <v>0</v>
      </c>
      <c r="I13" s="25">
        <f>IF(Table4[[#This Row],[Complete]]&gt;0,Table4[[#This Row],[Weight]],0)</f>
        <v>0</v>
      </c>
    </row>
    <row r="14" spans="1:11" x14ac:dyDescent="0.3">
      <c r="A14" s="7">
        <v>1</v>
      </c>
      <c r="B14" s="8">
        <v>2</v>
      </c>
      <c r="C14" s="8">
        <v>2</v>
      </c>
      <c r="D14">
        <v>4</v>
      </c>
      <c r="E14" t="s">
        <v>431</v>
      </c>
      <c r="F14" s="5">
        <v>42767</v>
      </c>
      <c r="G14">
        <v>2.5</v>
      </c>
      <c r="H14">
        <v>0</v>
      </c>
      <c r="I14" s="9">
        <f>IF(Table4[[#This Row],[Complete]]&gt;0,Table4[[#This Row],[Weight]],0)</f>
        <v>0</v>
      </c>
      <c r="K14" s="22"/>
    </row>
    <row r="15" spans="1:11" s="22" customFormat="1" x14ac:dyDescent="0.3">
      <c r="A15" s="26">
        <v>1</v>
      </c>
      <c r="B15" s="27">
        <v>2</v>
      </c>
      <c r="C15" s="27">
        <v>3</v>
      </c>
      <c r="D15" s="22">
        <v>1</v>
      </c>
      <c r="E15" s="22" t="s">
        <v>464</v>
      </c>
      <c r="F15" s="16">
        <v>42552</v>
      </c>
      <c r="G15" s="22">
        <v>5</v>
      </c>
      <c r="H15" s="22">
        <v>0</v>
      </c>
      <c r="I15" s="25">
        <f>IF(Table4[[#This Row],[Complete]]&gt;0,Table4[[#This Row],[Weight]],0)</f>
        <v>0</v>
      </c>
    </row>
    <row r="16" spans="1:11" x14ac:dyDescent="0.3">
      <c r="A16" s="1">
        <v>1</v>
      </c>
      <c r="B16" s="3">
        <v>2</v>
      </c>
      <c r="C16" s="3">
        <v>3</v>
      </c>
      <c r="D16">
        <v>2</v>
      </c>
      <c r="E16" t="s">
        <v>465</v>
      </c>
      <c r="F16" s="5">
        <v>42583</v>
      </c>
      <c r="G16">
        <v>5</v>
      </c>
      <c r="H16">
        <v>0</v>
      </c>
      <c r="I16" s="9">
        <f>IF(Table4[[#This Row],[Complete]]&gt;0,Table4[[#This Row],[Weight]],0)</f>
        <v>0</v>
      </c>
      <c r="K16" s="22"/>
    </row>
    <row r="17" spans="1:11" x14ac:dyDescent="0.3">
      <c r="A17" s="2">
        <v>2</v>
      </c>
      <c r="B17" s="4">
        <v>1</v>
      </c>
      <c r="C17" s="4">
        <v>1</v>
      </c>
      <c r="D17">
        <v>1</v>
      </c>
      <c r="E17" t="s">
        <v>143</v>
      </c>
      <c r="F17" s="5">
        <v>42401</v>
      </c>
      <c r="G17">
        <v>3</v>
      </c>
      <c r="H17">
        <v>1</v>
      </c>
      <c r="I17">
        <f>IF(Table4[[#This Row],[Complete]]&gt;0,Table4[[#This Row],[Weight]],0)</f>
        <v>3</v>
      </c>
      <c r="K17" s="22"/>
    </row>
    <row r="18" spans="1:11" s="22" customFormat="1" x14ac:dyDescent="0.3">
      <c r="A18" s="23">
        <v>2</v>
      </c>
      <c r="B18" s="24">
        <v>1</v>
      </c>
      <c r="C18" s="24">
        <v>1</v>
      </c>
      <c r="D18" s="22">
        <v>2</v>
      </c>
      <c r="E18" s="22" t="s">
        <v>144</v>
      </c>
      <c r="F18" s="16">
        <v>42461</v>
      </c>
      <c r="G18" s="22">
        <v>3.5</v>
      </c>
      <c r="H18" s="22">
        <v>0</v>
      </c>
      <c r="I18" s="25">
        <f>IF(Table4[[#This Row],[Complete]]&gt;0,Table4[[#This Row],[Weight]],0)</f>
        <v>0</v>
      </c>
    </row>
    <row r="19" spans="1:11" s="22" customFormat="1" x14ac:dyDescent="0.3">
      <c r="A19" s="23">
        <v>2</v>
      </c>
      <c r="B19" s="24">
        <v>1</v>
      </c>
      <c r="C19" s="24">
        <v>1</v>
      </c>
      <c r="D19" s="22">
        <v>3</v>
      </c>
      <c r="E19" s="22" t="s">
        <v>145</v>
      </c>
      <c r="F19" s="16">
        <v>42614</v>
      </c>
      <c r="G19" s="22">
        <v>3.5</v>
      </c>
      <c r="H19" s="22">
        <v>0</v>
      </c>
      <c r="I19" s="25">
        <f>IF(Table4[[#This Row],[Complete]]&gt;0,Table4[[#This Row],[Weight]],0)</f>
        <v>0</v>
      </c>
    </row>
    <row r="20" spans="1:11" s="22" customFormat="1" x14ac:dyDescent="0.3">
      <c r="A20" s="26">
        <v>2</v>
      </c>
      <c r="B20" s="27">
        <v>1</v>
      </c>
      <c r="C20" s="27">
        <v>2</v>
      </c>
      <c r="D20" s="22">
        <v>1</v>
      </c>
      <c r="E20" s="37" t="s">
        <v>525</v>
      </c>
      <c r="F20" s="34">
        <v>42583</v>
      </c>
      <c r="G20" s="22">
        <v>2.5</v>
      </c>
      <c r="H20" s="22">
        <v>1</v>
      </c>
      <c r="I20" s="22">
        <f>IF(Table4[[#This Row],[Complete]]&gt;0,Table4[[#This Row],[Weight]],0)</f>
        <v>2.5</v>
      </c>
    </row>
    <row r="21" spans="1:11" x14ac:dyDescent="0.3">
      <c r="A21" s="2">
        <v>2</v>
      </c>
      <c r="B21" s="4">
        <v>1</v>
      </c>
      <c r="C21" s="4">
        <v>2</v>
      </c>
      <c r="D21">
        <v>2</v>
      </c>
      <c r="E21" s="37" t="s">
        <v>526</v>
      </c>
      <c r="F21" s="21">
        <v>42583</v>
      </c>
      <c r="G21">
        <v>2.5</v>
      </c>
      <c r="H21">
        <v>0</v>
      </c>
      <c r="I21" s="9">
        <f>IF(Table4[[#This Row],[Complete]]&gt;0,Table4[[#This Row],[Weight]],0)</f>
        <v>0</v>
      </c>
    </row>
    <row r="22" spans="1:11" s="22" customFormat="1" x14ac:dyDescent="0.3">
      <c r="A22" s="23">
        <v>2</v>
      </c>
      <c r="B22" s="24">
        <v>1</v>
      </c>
      <c r="C22" s="24">
        <v>2</v>
      </c>
      <c r="D22" s="22">
        <v>3</v>
      </c>
      <c r="E22" s="37" t="s">
        <v>527</v>
      </c>
      <c r="F22" s="34">
        <v>42583</v>
      </c>
      <c r="G22" s="22">
        <v>2.5</v>
      </c>
      <c r="H22" s="22">
        <v>0</v>
      </c>
      <c r="I22" s="25">
        <f>IF(Table4[[#This Row],[Complete]]&gt;0,Table4[[#This Row],[Weight]],0)</f>
        <v>0</v>
      </c>
    </row>
    <row r="23" spans="1:11" s="22" customFormat="1" x14ac:dyDescent="0.3">
      <c r="A23" s="23">
        <v>2</v>
      </c>
      <c r="B23" s="24">
        <v>1</v>
      </c>
      <c r="C23" s="24">
        <v>2</v>
      </c>
      <c r="D23" s="22">
        <v>4</v>
      </c>
      <c r="E23" s="37" t="s">
        <v>149</v>
      </c>
      <c r="F23" s="34">
        <v>42765</v>
      </c>
      <c r="G23" s="22">
        <v>2.5</v>
      </c>
      <c r="H23" s="22">
        <v>0</v>
      </c>
      <c r="I23" s="25">
        <f>IF(Table4[[#This Row],[Complete]]&gt;0,Table4[[#This Row],[Weight]],0)</f>
        <v>0</v>
      </c>
    </row>
    <row r="24" spans="1:11" s="22" customFormat="1" x14ac:dyDescent="0.3">
      <c r="A24" s="26">
        <v>2</v>
      </c>
      <c r="B24" s="27">
        <v>1</v>
      </c>
      <c r="C24" s="27">
        <v>3</v>
      </c>
      <c r="D24" s="22">
        <v>1</v>
      </c>
      <c r="E24" s="22" t="s">
        <v>150</v>
      </c>
      <c r="F24" s="34">
        <v>42309</v>
      </c>
      <c r="G24" s="22">
        <v>2.5</v>
      </c>
      <c r="H24" s="22">
        <v>1</v>
      </c>
      <c r="I24" s="22">
        <f>IF(Table4[[#This Row],[Complete]]&gt;0,Table4[[#This Row],[Weight]],0)</f>
        <v>2.5</v>
      </c>
    </row>
    <row r="25" spans="1:11" s="22" customFormat="1" x14ac:dyDescent="0.3">
      <c r="A25" s="23">
        <v>2</v>
      </c>
      <c r="B25" s="24">
        <v>1</v>
      </c>
      <c r="C25" s="24">
        <v>3</v>
      </c>
      <c r="D25" s="22">
        <v>2</v>
      </c>
      <c r="E25" s="22" t="s">
        <v>151</v>
      </c>
      <c r="F25" s="34">
        <v>42323</v>
      </c>
      <c r="G25" s="22">
        <v>2.5</v>
      </c>
      <c r="H25" s="22">
        <v>1</v>
      </c>
      <c r="I25" s="25">
        <f>IF(Table4[[#This Row],[Complete]]&gt;0,Table4[[#This Row],[Weight]],0)</f>
        <v>2.5</v>
      </c>
    </row>
    <row r="26" spans="1:11" s="22" customFormat="1" x14ac:dyDescent="0.3">
      <c r="A26" s="23">
        <v>2</v>
      </c>
      <c r="B26" s="24">
        <v>1</v>
      </c>
      <c r="C26" s="24">
        <v>3</v>
      </c>
      <c r="D26" s="22">
        <v>3</v>
      </c>
      <c r="E26" s="22" t="s">
        <v>469</v>
      </c>
      <c r="F26" s="34">
        <v>42430</v>
      </c>
      <c r="G26" s="22">
        <v>2.5</v>
      </c>
      <c r="H26" s="22">
        <v>0</v>
      </c>
      <c r="I26" s="25">
        <f>IF(Table4[[#This Row],[Complete]]&gt;0,Table4[[#This Row],[Weight]],0)</f>
        <v>0</v>
      </c>
    </row>
    <row r="27" spans="1:11" s="22" customFormat="1" x14ac:dyDescent="0.3">
      <c r="A27" s="23">
        <v>2</v>
      </c>
      <c r="B27" s="24">
        <v>1</v>
      </c>
      <c r="C27" s="24">
        <v>3</v>
      </c>
      <c r="D27" s="22">
        <v>4</v>
      </c>
      <c r="E27" s="22" t="s">
        <v>470</v>
      </c>
      <c r="F27" s="34">
        <v>42461</v>
      </c>
      <c r="G27" s="22">
        <v>2.5</v>
      </c>
      <c r="H27" s="22">
        <v>0</v>
      </c>
      <c r="I27" s="25">
        <f>IF(Table4[[#This Row],[Complete]]&gt;0,Table4[[#This Row],[Weight]],0)</f>
        <v>0</v>
      </c>
    </row>
    <row r="28" spans="1:11" s="22" customFormat="1" x14ac:dyDescent="0.3">
      <c r="A28" s="26">
        <v>2</v>
      </c>
      <c r="B28" s="27">
        <v>1</v>
      </c>
      <c r="C28" s="27">
        <v>4</v>
      </c>
      <c r="D28" s="22">
        <v>1</v>
      </c>
      <c r="E28" s="22" t="s">
        <v>131</v>
      </c>
      <c r="F28" s="16">
        <v>42339</v>
      </c>
      <c r="G28" s="22">
        <v>3.5</v>
      </c>
      <c r="H28" s="22">
        <v>1</v>
      </c>
      <c r="I28" s="22">
        <f>IF(Table4[[#This Row],[Complete]]&gt;0,Table4[[#This Row],[Weight]],0)</f>
        <v>3.5</v>
      </c>
    </row>
    <row r="29" spans="1:11" s="22" customFormat="1" x14ac:dyDescent="0.3">
      <c r="A29" s="26">
        <v>2</v>
      </c>
      <c r="B29" s="27">
        <v>1</v>
      </c>
      <c r="C29" s="27">
        <v>4</v>
      </c>
      <c r="D29" s="22">
        <v>2</v>
      </c>
      <c r="E29" s="22" t="s">
        <v>132</v>
      </c>
      <c r="F29" s="16">
        <v>42490</v>
      </c>
      <c r="G29" s="22">
        <v>3</v>
      </c>
      <c r="H29" s="22">
        <v>0</v>
      </c>
      <c r="I29" s="22">
        <f>IF(Table4[[#This Row],[Complete]]&gt;0,Table4[[#This Row],[Weight]],0)</f>
        <v>0</v>
      </c>
    </row>
    <row r="30" spans="1:11" s="22" customFormat="1" x14ac:dyDescent="0.3">
      <c r="A30" s="22">
        <v>2</v>
      </c>
      <c r="B30" s="22">
        <v>1</v>
      </c>
      <c r="C30" s="22">
        <v>4</v>
      </c>
      <c r="D30" s="22">
        <v>3</v>
      </c>
      <c r="E30" s="22" t="s">
        <v>133</v>
      </c>
      <c r="F30" s="16">
        <v>42613</v>
      </c>
      <c r="G30" s="22">
        <v>3.5</v>
      </c>
      <c r="H30" s="22">
        <v>0</v>
      </c>
      <c r="I30" s="22">
        <f>IF(Table4[[#This Row],[Complete]]&gt;0,Table4[[#This Row],[Weight]],0)</f>
        <v>0</v>
      </c>
    </row>
    <row r="31" spans="1:11" s="22" customFormat="1" x14ac:dyDescent="0.3">
      <c r="A31" s="26">
        <v>2</v>
      </c>
      <c r="B31" s="27">
        <v>2</v>
      </c>
      <c r="C31" s="27">
        <v>1</v>
      </c>
      <c r="D31" s="22">
        <v>1</v>
      </c>
      <c r="E31" s="37" t="s">
        <v>542</v>
      </c>
      <c r="F31" s="16">
        <v>42461</v>
      </c>
      <c r="G31" s="22">
        <v>5</v>
      </c>
      <c r="H31" s="22">
        <v>0</v>
      </c>
      <c r="I31" s="22">
        <f>IF(Table4[[#This Row],[Complete]]&gt;0,Table4[[#This Row],[Weight]],0)</f>
        <v>0</v>
      </c>
    </row>
    <row r="32" spans="1:11" s="22" customFormat="1" x14ac:dyDescent="0.3">
      <c r="A32" s="23">
        <v>2</v>
      </c>
      <c r="B32" s="24">
        <v>2</v>
      </c>
      <c r="C32" s="24">
        <v>1</v>
      </c>
      <c r="D32" s="22">
        <v>2</v>
      </c>
      <c r="E32" s="22" t="s">
        <v>543</v>
      </c>
      <c r="F32" s="16">
        <v>42628</v>
      </c>
      <c r="G32" s="22">
        <v>5</v>
      </c>
      <c r="H32" s="22">
        <v>0</v>
      </c>
      <c r="I32" s="25">
        <f>IF(Table4[[#This Row],[Complete]]&gt;0,Table4[[#This Row],[Weight]],0)</f>
        <v>0</v>
      </c>
    </row>
    <row r="33" spans="1:9" x14ac:dyDescent="0.3">
      <c r="A33" s="2">
        <v>2</v>
      </c>
      <c r="B33" s="4">
        <v>2</v>
      </c>
      <c r="C33" s="4">
        <v>2</v>
      </c>
      <c r="D33">
        <v>1</v>
      </c>
      <c r="E33" t="s">
        <v>221</v>
      </c>
      <c r="F33" s="16">
        <v>42628</v>
      </c>
      <c r="G33">
        <v>2</v>
      </c>
      <c r="H33">
        <v>1</v>
      </c>
      <c r="I33">
        <f>IF(Table4[[#This Row],[Complete]]&gt;0,Table4[[#This Row],[Weight]],0)</f>
        <v>2</v>
      </c>
    </row>
    <row r="34" spans="1:9" s="22" customFormat="1" x14ac:dyDescent="0.3">
      <c r="A34" s="23">
        <v>2</v>
      </c>
      <c r="B34" s="24">
        <v>2</v>
      </c>
      <c r="C34" s="24">
        <v>2</v>
      </c>
      <c r="D34" s="22">
        <v>2</v>
      </c>
      <c r="E34" s="22" t="s">
        <v>156</v>
      </c>
      <c r="F34" s="16">
        <v>42309</v>
      </c>
      <c r="G34" s="22">
        <v>2</v>
      </c>
      <c r="H34" s="22">
        <v>1</v>
      </c>
      <c r="I34" s="22">
        <f>IF(Table4[[#This Row],[Complete]]&gt;0,Table4[[#This Row],[Weight]],0)</f>
        <v>2</v>
      </c>
    </row>
    <row r="35" spans="1:9" s="22" customFormat="1" x14ac:dyDescent="0.3">
      <c r="A35" s="23">
        <v>2</v>
      </c>
      <c r="B35" s="24">
        <v>2</v>
      </c>
      <c r="C35" s="24">
        <v>2</v>
      </c>
      <c r="D35" s="22">
        <v>3</v>
      </c>
      <c r="E35" s="22" t="s">
        <v>157</v>
      </c>
      <c r="F35" s="16">
        <v>42353</v>
      </c>
      <c r="G35" s="22">
        <v>2</v>
      </c>
      <c r="H35" s="22">
        <v>1</v>
      </c>
      <c r="I35" s="22">
        <f>IF(Table4[[#This Row],[Complete]]&gt;0,Table4[[#This Row],[Weight]],0)</f>
        <v>2</v>
      </c>
    </row>
    <row r="36" spans="1:9" s="22" customFormat="1" x14ac:dyDescent="0.3">
      <c r="A36" s="26">
        <v>2</v>
      </c>
      <c r="B36" s="27">
        <v>2</v>
      </c>
      <c r="C36" s="27">
        <v>2</v>
      </c>
      <c r="D36" s="22">
        <v>4</v>
      </c>
      <c r="E36" s="22" t="s">
        <v>158</v>
      </c>
      <c r="F36" s="16">
        <v>42399</v>
      </c>
      <c r="G36" s="22">
        <v>2</v>
      </c>
      <c r="H36" s="22">
        <v>1</v>
      </c>
      <c r="I36" s="22">
        <f>IF(Table4[[#This Row],[Complete]]&gt;0,Table4[[#This Row],[Weight]],0)</f>
        <v>2</v>
      </c>
    </row>
    <row r="37" spans="1:9" x14ac:dyDescent="0.3">
      <c r="A37" s="2">
        <v>2</v>
      </c>
      <c r="B37" s="4">
        <v>2</v>
      </c>
      <c r="C37" s="4">
        <v>2</v>
      </c>
      <c r="D37">
        <v>5</v>
      </c>
      <c r="E37" t="s">
        <v>159</v>
      </c>
      <c r="F37" s="5">
        <v>42459</v>
      </c>
      <c r="G37">
        <v>2</v>
      </c>
      <c r="H37">
        <v>0</v>
      </c>
      <c r="I37">
        <f>IF(Table4[[#This Row],[Complete]]&gt;0,Table4[[#This Row],[Weight]],0)</f>
        <v>0</v>
      </c>
    </row>
    <row r="38" spans="1:9" s="22" customFormat="1" x14ac:dyDescent="0.3">
      <c r="A38" s="23">
        <v>2</v>
      </c>
      <c r="B38" s="24">
        <v>2</v>
      </c>
      <c r="C38" s="24">
        <v>3</v>
      </c>
      <c r="D38" s="22">
        <v>1</v>
      </c>
      <c r="E38" s="22" t="s">
        <v>468</v>
      </c>
      <c r="F38" s="16">
        <v>42461</v>
      </c>
      <c r="G38" s="22">
        <v>2.5</v>
      </c>
      <c r="H38" s="22">
        <v>0</v>
      </c>
      <c r="I38" s="25">
        <f>IF(Table4[[#This Row],[Complete]]&gt;0,Table4[[#This Row],[Weight]],0)</f>
        <v>0</v>
      </c>
    </row>
    <row r="39" spans="1:9" s="22" customFormat="1" x14ac:dyDescent="0.3">
      <c r="A39" s="23">
        <v>2</v>
      </c>
      <c r="B39" s="24">
        <v>2</v>
      </c>
      <c r="C39" s="24">
        <v>3</v>
      </c>
      <c r="D39" s="22">
        <v>2</v>
      </c>
      <c r="E39" s="22" t="s">
        <v>467</v>
      </c>
      <c r="F39" s="16">
        <v>42491</v>
      </c>
      <c r="G39" s="22">
        <v>2.5</v>
      </c>
      <c r="H39" s="22">
        <v>0</v>
      </c>
      <c r="I39" s="25">
        <f>IF(Table4[[#This Row],[Complete]]&gt;0,Table4[[#This Row],[Weight]],0)</f>
        <v>0</v>
      </c>
    </row>
    <row r="40" spans="1:9" s="22" customFormat="1" x14ac:dyDescent="0.3">
      <c r="A40" s="38">
        <v>2</v>
      </c>
      <c r="B40" s="39">
        <v>2</v>
      </c>
      <c r="C40" s="39">
        <v>3</v>
      </c>
      <c r="D40" s="22">
        <v>3</v>
      </c>
      <c r="E40" s="22" t="s">
        <v>553</v>
      </c>
      <c r="F40" s="16">
        <v>42505</v>
      </c>
      <c r="G40" s="22">
        <v>2.5</v>
      </c>
      <c r="H40" s="22">
        <v>0</v>
      </c>
      <c r="I40" s="25">
        <f>IF(Table4[[#This Row],[Complete]]&gt;0,Table4[[#This Row],[Weight]],0)</f>
        <v>0</v>
      </c>
    </row>
    <row r="41" spans="1:9" s="22" customFormat="1" x14ac:dyDescent="0.3">
      <c r="A41" s="23">
        <v>2</v>
      </c>
      <c r="B41" s="24">
        <v>2</v>
      </c>
      <c r="C41" s="24">
        <v>3</v>
      </c>
      <c r="D41" s="22">
        <v>4</v>
      </c>
      <c r="E41" s="22" t="s">
        <v>466</v>
      </c>
      <c r="F41" s="16">
        <v>42767</v>
      </c>
      <c r="G41" s="22">
        <v>2.5</v>
      </c>
      <c r="H41" s="22">
        <v>0</v>
      </c>
      <c r="I41" s="25">
        <f>IF(Table4[[#This Row],[Complete]]&gt;0,Table4[[#This Row],[Weight]],0)</f>
        <v>0</v>
      </c>
    </row>
    <row r="42" spans="1:9" s="22" customFormat="1" x14ac:dyDescent="0.3">
      <c r="A42" s="26">
        <v>2</v>
      </c>
      <c r="B42" s="27">
        <v>2</v>
      </c>
      <c r="C42" s="27">
        <v>4</v>
      </c>
      <c r="D42" s="22">
        <v>1</v>
      </c>
      <c r="E42" s="22" t="s">
        <v>163</v>
      </c>
      <c r="F42" s="34">
        <v>42287</v>
      </c>
      <c r="G42" s="22">
        <v>2.5</v>
      </c>
      <c r="H42" s="22">
        <v>1</v>
      </c>
      <c r="I42" s="22">
        <f>IF(Table4[[#This Row],[Complete]]&gt;0,Table4[[#This Row],[Weight]],0)</f>
        <v>2.5</v>
      </c>
    </row>
    <row r="43" spans="1:9" s="22" customFormat="1" x14ac:dyDescent="0.3">
      <c r="A43" s="23">
        <v>2</v>
      </c>
      <c r="B43" s="24">
        <v>2</v>
      </c>
      <c r="C43" s="24">
        <v>4</v>
      </c>
      <c r="D43" s="22">
        <v>2</v>
      </c>
      <c r="E43" s="22" t="s">
        <v>164</v>
      </c>
      <c r="F43" s="34">
        <v>42307</v>
      </c>
      <c r="G43" s="22">
        <v>2.5</v>
      </c>
      <c r="H43" s="22">
        <v>1</v>
      </c>
      <c r="I43" s="25">
        <f>IF(Table4[[#This Row],[Complete]]&gt;0,Table4[[#This Row],[Weight]],0)</f>
        <v>2.5</v>
      </c>
    </row>
    <row r="44" spans="1:9" s="22" customFormat="1" x14ac:dyDescent="0.3">
      <c r="A44" s="23">
        <v>2</v>
      </c>
      <c r="B44" s="24">
        <v>2</v>
      </c>
      <c r="C44" s="24">
        <v>4</v>
      </c>
      <c r="D44" s="22">
        <v>3</v>
      </c>
      <c r="E44" s="22" t="s">
        <v>165</v>
      </c>
      <c r="F44" s="34">
        <v>42444</v>
      </c>
      <c r="G44" s="22">
        <v>2.5</v>
      </c>
      <c r="H44" s="22">
        <v>0</v>
      </c>
      <c r="I44" s="25">
        <f>IF(Table4[[#This Row],[Complete]]&gt;0,Table4[[#This Row],[Weight]],0)</f>
        <v>0</v>
      </c>
    </row>
    <row r="45" spans="1:9" s="22" customFormat="1" x14ac:dyDescent="0.3">
      <c r="A45" s="26">
        <v>2</v>
      </c>
      <c r="B45" s="27">
        <v>2</v>
      </c>
      <c r="C45" s="27">
        <v>4</v>
      </c>
      <c r="D45" s="22">
        <v>4</v>
      </c>
      <c r="E45" s="22" t="s">
        <v>166</v>
      </c>
      <c r="F45" s="34">
        <v>42461</v>
      </c>
      <c r="G45" s="22">
        <v>2.5</v>
      </c>
      <c r="H45" s="22">
        <v>0</v>
      </c>
      <c r="I45" s="22">
        <f>IF(Table4[[#This Row],[Complete]]&gt;0,Table4[[#This Row],[Weight]],0)</f>
        <v>0</v>
      </c>
    </row>
    <row r="46" spans="1:9" s="22" customFormat="1" x14ac:dyDescent="0.3">
      <c r="A46" s="23">
        <v>2</v>
      </c>
      <c r="B46" s="24">
        <v>2</v>
      </c>
      <c r="C46" s="24">
        <v>5</v>
      </c>
      <c r="D46" s="22">
        <v>1</v>
      </c>
      <c r="E46" s="22" t="s">
        <v>432</v>
      </c>
      <c r="F46" s="34">
        <v>42461</v>
      </c>
      <c r="G46" s="22">
        <v>3.5</v>
      </c>
      <c r="H46" s="22">
        <v>0</v>
      </c>
      <c r="I46" s="25">
        <f>IF(Table4[[#This Row],[Complete]]&gt;0,Table4[[#This Row],[Weight]],0)</f>
        <v>0</v>
      </c>
    </row>
    <row r="47" spans="1:9" s="22" customFormat="1" x14ac:dyDescent="0.3">
      <c r="A47" s="23">
        <v>2</v>
      </c>
      <c r="B47" s="24">
        <v>2</v>
      </c>
      <c r="C47" s="24">
        <v>5</v>
      </c>
      <c r="D47" s="22">
        <v>2</v>
      </c>
      <c r="E47" s="22" t="s">
        <v>433</v>
      </c>
      <c r="F47" s="34">
        <v>42491</v>
      </c>
      <c r="G47" s="22">
        <v>3.5</v>
      </c>
      <c r="H47" s="22">
        <v>0</v>
      </c>
      <c r="I47" s="25">
        <f>IF(Table4[[#This Row],[Complete]]&gt;0,Table4[[#This Row],[Weight]],0)</f>
        <v>0</v>
      </c>
    </row>
    <row r="48" spans="1:9" s="22" customFormat="1" x14ac:dyDescent="0.3">
      <c r="A48" s="23">
        <v>2</v>
      </c>
      <c r="B48" s="24">
        <v>2</v>
      </c>
      <c r="C48" s="24">
        <v>5</v>
      </c>
      <c r="D48" s="22">
        <v>3</v>
      </c>
      <c r="E48" s="22" t="s">
        <v>434</v>
      </c>
      <c r="F48" s="34">
        <v>42522</v>
      </c>
      <c r="G48" s="22">
        <v>3</v>
      </c>
      <c r="H48" s="22">
        <v>0</v>
      </c>
      <c r="I48" s="25">
        <f>IF(Table4[[#This Row],[Complete]]&gt;0,Table4[[#This Row],[Weight]],0)</f>
        <v>0</v>
      </c>
    </row>
    <row r="49" spans="1:9" s="22" customFormat="1" x14ac:dyDescent="0.3">
      <c r="A49" s="26">
        <v>2</v>
      </c>
      <c r="B49" s="27">
        <v>2</v>
      </c>
      <c r="C49" s="27">
        <v>6</v>
      </c>
      <c r="D49" s="22">
        <v>1</v>
      </c>
      <c r="E49" s="22" t="s">
        <v>435</v>
      </c>
      <c r="F49" s="16">
        <v>42444</v>
      </c>
      <c r="G49" s="22">
        <v>2</v>
      </c>
      <c r="H49" s="22">
        <v>0</v>
      </c>
      <c r="I49" s="22">
        <f>IF(Table4[[#This Row],[Complete]]&gt;0,Table4[[#This Row],[Weight]],0)</f>
        <v>0</v>
      </c>
    </row>
    <row r="50" spans="1:9" s="22" customFormat="1" x14ac:dyDescent="0.3">
      <c r="A50" s="23">
        <v>2</v>
      </c>
      <c r="B50" s="24">
        <v>2</v>
      </c>
      <c r="C50" s="24">
        <v>6</v>
      </c>
      <c r="D50" s="22">
        <v>2</v>
      </c>
      <c r="E50" s="22" t="s">
        <v>436</v>
      </c>
      <c r="F50" s="16">
        <v>42459</v>
      </c>
      <c r="G50" s="22">
        <v>2</v>
      </c>
      <c r="H50" s="22">
        <v>0</v>
      </c>
      <c r="I50" s="25">
        <f>IF(Table4[[#This Row],[Complete]]&gt;0,Table4[[#This Row],[Weight]],0)</f>
        <v>0</v>
      </c>
    </row>
    <row r="51" spans="1:9" s="22" customFormat="1" x14ac:dyDescent="0.3">
      <c r="A51" s="23">
        <v>2</v>
      </c>
      <c r="B51" s="24">
        <v>2</v>
      </c>
      <c r="C51" s="24">
        <v>6</v>
      </c>
      <c r="D51" s="22">
        <v>3</v>
      </c>
      <c r="E51" s="22" t="s">
        <v>437</v>
      </c>
      <c r="F51" s="16">
        <v>42475</v>
      </c>
      <c r="G51" s="22">
        <v>2</v>
      </c>
      <c r="H51" s="22">
        <v>0</v>
      </c>
      <c r="I51" s="25">
        <f>IF(Table4[[#This Row],[Complete]]&gt;0,Table4[[#This Row],[Weight]],0)</f>
        <v>0</v>
      </c>
    </row>
    <row r="52" spans="1:9" s="22" customFormat="1" x14ac:dyDescent="0.3">
      <c r="A52" s="26">
        <v>2</v>
      </c>
      <c r="B52" s="27">
        <v>2</v>
      </c>
      <c r="C52" s="27">
        <v>6</v>
      </c>
      <c r="D52" s="22">
        <v>4</v>
      </c>
      <c r="E52" s="22" t="s">
        <v>438</v>
      </c>
      <c r="F52" s="16">
        <v>42536</v>
      </c>
      <c r="G52" s="22">
        <v>2</v>
      </c>
      <c r="H52" s="22">
        <v>0</v>
      </c>
      <c r="I52" s="22">
        <f>IF(Table4[[#This Row],[Complete]]&gt;0,Table4[[#This Row],[Weight]],0)</f>
        <v>0</v>
      </c>
    </row>
    <row r="53" spans="1:9" s="22" customFormat="1" x14ac:dyDescent="0.3">
      <c r="A53" s="23">
        <v>2</v>
      </c>
      <c r="B53" s="24">
        <v>2</v>
      </c>
      <c r="C53" s="24">
        <v>6</v>
      </c>
      <c r="D53" s="22">
        <v>5</v>
      </c>
      <c r="E53" s="22" t="s">
        <v>439</v>
      </c>
      <c r="F53" s="16">
        <v>42583</v>
      </c>
      <c r="G53" s="22">
        <v>2</v>
      </c>
      <c r="H53" s="22">
        <v>0</v>
      </c>
      <c r="I53" s="25">
        <f>IF(Table4[[#This Row],[Complete]]&gt;0,Table4[[#This Row],[Weight]],0)</f>
        <v>0</v>
      </c>
    </row>
    <row r="54" spans="1:9" s="22" customFormat="1" x14ac:dyDescent="0.3">
      <c r="A54" s="23">
        <v>2</v>
      </c>
      <c r="B54" s="24">
        <v>2</v>
      </c>
      <c r="C54" s="24">
        <v>7</v>
      </c>
      <c r="D54" s="22">
        <v>1</v>
      </c>
      <c r="E54" s="37" t="s">
        <v>544</v>
      </c>
      <c r="F54" s="16">
        <v>42491</v>
      </c>
      <c r="G54" s="22">
        <v>2.5</v>
      </c>
      <c r="H54" s="22">
        <v>0</v>
      </c>
      <c r="I54" s="25">
        <f>IF(Table4[[#This Row],[Complete]]&gt;0,Table4[[#This Row],[Weight]],0)</f>
        <v>0</v>
      </c>
    </row>
    <row r="55" spans="1:9" s="22" customFormat="1" x14ac:dyDescent="0.3">
      <c r="A55" s="23">
        <v>2</v>
      </c>
      <c r="B55" s="24">
        <v>2</v>
      </c>
      <c r="C55" s="24">
        <v>7</v>
      </c>
      <c r="D55" s="22">
        <v>2</v>
      </c>
      <c r="E55" s="22" t="s">
        <v>545</v>
      </c>
      <c r="F55" s="16">
        <v>42522</v>
      </c>
      <c r="G55" s="22">
        <v>2.5</v>
      </c>
      <c r="H55" s="22">
        <v>0</v>
      </c>
      <c r="I55" s="25">
        <f>IF(Table4[[#This Row],[Complete]]&gt;0,Table4[[#This Row],[Weight]],0)</f>
        <v>0</v>
      </c>
    </row>
    <row r="56" spans="1:9" s="22" customFormat="1" x14ac:dyDescent="0.3">
      <c r="A56" s="23">
        <v>2</v>
      </c>
      <c r="B56" s="24">
        <v>2</v>
      </c>
      <c r="C56" s="24">
        <v>7</v>
      </c>
      <c r="D56" s="22">
        <v>3</v>
      </c>
      <c r="E56" s="22" t="s">
        <v>546</v>
      </c>
      <c r="F56" s="16">
        <v>42552</v>
      </c>
      <c r="G56" s="22">
        <v>2.5</v>
      </c>
      <c r="H56" s="22">
        <v>0</v>
      </c>
      <c r="I56" s="25">
        <f>IF(Table4[[#This Row],[Complete]]&gt;0,Table4[[#This Row],[Weight]],0)</f>
        <v>0</v>
      </c>
    </row>
    <row r="57" spans="1:9" s="22" customFormat="1" x14ac:dyDescent="0.3">
      <c r="A57" s="23">
        <v>2</v>
      </c>
      <c r="B57" s="24">
        <v>2</v>
      </c>
      <c r="C57" s="24">
        <v>7</v>
      </c>
      <c r="D57" s="22">
        <v>4</v>
      </c>
      <c r="E57" s="22" t="s">
        <v>547</v>
      </c>
      <c r="F57" s="16">
        <v>42583</v>
      </c>
      <c r="G57" s="22">
        <v>2.5</v>
      </c>
      <c r="H57" s="22">
        <v>0</v>
      </c>
      <c r="I57" s="25">
        <f>IF(Table4[[#This Row],[Complete]]&gt;0,Table4[[#This Row],[Weight]],0)</f>
        <v>0</v>
      </c>
    </row>
    <row r="58" spans="1:9" s="22" customFormat="1" x14ac:dyDescent="0.3">
      <c r="A58" s="26">
        <v>2</v>
      </c>
      <c r="B58" s="27">
        <v>3</v>
      </c>
      <c r="C58" s="27">
        <v>1</v>
      </c>
      <c r="D58" s="22">
        <v>1</v>
      </c>
      <c r="E58" s="22" t="s">
        <v>480</v>
      </c>
      <c r="F58" s="16">
        <v>42461</v>
      </c>
      <c r="G58" s="22">
        <v>2.5</v>
      </c>
      <c r="H58" s="22">
        <v>0</v>
      </c>
      <c r="I58" s="25">
        <f>IF(Table4[[#This Row],[Complete]]&gt;0,Table4[[#This Row],[Weight]],0)</f>
        <v>0</v>
      </c>
    </row>
    <row r="59" spans="1:9" s="22" customFormat="1" x14ac:dyDescent="0.3">
      <c r="A59" s="26">
        <v>2</v>
      </c>
      <c r="B59" s="27">
        <v>3</v>
      </c>
      <c r="C59" s="27">
        <v>1</v>
      </c>
      <c r="D59" s="22">
        <v>2</v>
      </c>
      <c r="E59" s="22" t="s">
        <v>477</v>
      </c>
      <c r="F59" s="16">
        <v>42491</v>
      </c>
      <c r="G59" s="22">
        <v>2.5</v>
      </c>
      <c r="H59" s="22">
        <v>0</v>
      </c>
      <c r="I59" s="22">
        <f>IF(Table4[[#This Row],[Complete]]&gt;0,Table4[[#This Row],[Weight]],0)</f>
        <v>0</v>
      </c>
    </row>
    <row r="60" spans="1:9" s="22" customFormat="1" x14ac:dyDescent="0.3">
      <c r="A60" s="23">
        <v>2</v>
      </c>
      <c r="B60" s="24">
        <v>3</v>
      </c>
      <c r="C60" s="24">
        <v>1</v>
      </c>
      <c r="D60" s="22">
        <v>3</v>
      </c>
      <c r="E60" s="22" t="s">
        <v>478</v>
      </c>
      <c r="F60" s="16">
        <v>42522</v>
      </c>
      <c r="G60" s="22">
        <v>2.5</v>
      </c>
      <c r="H60" s="22">
        <v>0</v>
      </c>
      <c r="I60" s="25">
        <f>IF(Table4[[#This Row],[Complete]]&gt;0,Table4[[#This Row],[Weight]],0)</f>
        <v>0</v>
      </c>
    </row>
    <row r="61" spans="1:9" s="22" customFormat="1" x14ac:dyDescent="0.3">
      <c r="A61" s="23">
        <v>2</v>
      </c>
      <c r="B61" s="24">
        <v>3</v>
      </c>
      <c r="C61" s="24">
        <v>1</v>
      </c>
      <c r="D61" s="22">
        <v>4</v>
      </c>
      <c r="E61" s="22" t="s">
        <v>479</v>
      </c>
      <c r="F61" s="34">
        <v>42705</v>
      </c>
      <c r="G61" s="22">
        <v>2.5</v>
      </c>
      <c r="H61" s="22">
        <v>0</v>
      </c>
      <c r="I61" s="25">
        <f>IF(Table4[[#This Row],[Complete]]&gt;0,Table4[[#This Row],[Weight]],0)</f>
        <v>0</v>
      </c>
    </row>
    <row r="62" spans="1:9" s="22" customFormat="1" x14ac:dyDescent="0.3">
      <c r="A62" s="26">
        <v>2</v>
      </c>
      <c r="B62" s="27">
        <v>3</v>
      </c>
      <c r="C62" s="27">
        <v>2</v>
      </c>
      <c r="D62" s="22">
        <v>1</v>
      </c>
      <c r="E62" s="37" t="s">
        <v>481</v>
      </c>
      <c r="F62" s="34">
        <v>42461</v>
      </c>
      <c r="G62" s="22">
        <v>3</v>
      </c>
      <c r="H62" s="22">
        <v>0</v>
      </c>
      <c r="I62" s="22">
        <f>IF(Table4[[#This Row],[Complete]]&gt;0,Table4[[#This Row],[Weight]],0)</f>
        <v>0</v>
      </c>
    </row>
    <row r="63" spans="1:9" s="22" customFormat="1" x14ac:dyDescent="0.3">
      <c r="A63" s="23">
        <v>2</v>
      </c>
      <c r="B63" s="24">
        <v>3</v>
      </c>
      <c r="C63" s="24">
        <v>2</v>
      </c>
      <c r="D63" s="22">
        <v>2</v>
      </c>
      <c r="E63" s="37" t="s">
        <v>483</v>
      </c>
      <c r="F63" s="34">
        <v>42461</v>
      </c>
      <c r="G63" s="22">
        <v>3.5</v>
      </c>
      <c r="H63" s="22">
        <v>0</v>
      </c>
      <c r="I63" s="25">
        <f>IF(Table4[[#This Row],[Complete]]&gt;0,Table4[[#This Row],[Weight]],0)</f>
        <v>0</v>
      </c>
    </row>
    <row r="64" spans="1:9" s="22" customFormat="1" x14ac:dyDescent="0.3">
      <c r="A64" s="23">
        <v>2</v>
      </c>
      <c r="B64" s="24">
        <v>3</v>
      </c>
      <c r="C64" s="24">
        <v>2</v>
      </c>
      <c r="D64" s="22">
        <v>3</v>
      </c>
      <c r="E64" s="37" t="s">
        <v>482</v>
      </c>
      <c r="F64" s="34">
        <v>42583</v>
      </c>
      <c r="G64" s="22">
        <v>3.5</v>
      </c>
      <c r="H64" s="22">
        <v>0</v>
      </c>
      <c r="I64" s="25">
        <f>IF(Table4[[#This Row],[Complete]]&gt;0,Table4[[#This Row],[Weight]],0)</f>
        <v>0</v>
      </c>
    </row>
    <row r="65" spans="1:9" s="22" customFormat="1" x14ac:dyDescent="0.3">
      <c r="A65" s="26">
        <v>2</v>
      </c>
      <c r="B65" s="27">
        <v>3</v>
      </c>
      <c r="C65" s="27">
        <v>3</v>
      </c>
      <c r="D65" s="22">
        <v>1</v>
      </c>
      <c r="E65" s="22" t="s">
        <v>185</v>
      </c>
      <c r="F65" s="16">
        <v>42379</v>
      </c>
      <c r="G65" s="22">
        <v>2</v>
      </c>
      <c r="H65" s="22">
        <v>1</v>
      </c>
      <c r="I65" s="22">
        <f>IF(Table4[[#This Row],[Complete]]&gt;0,Table4[[#This Row],[Weight]],0)</f>
        <v>2</v>
      </c>
    </row>
    <row r="66" spans="1:9" s="22" customFormat="1" x14ac:dyDescent="0.3">
      <c r="A66" s="23">
        <v>2</v>
      </c>
      <c r="B66" s="24">
        <v>3</v>
      </c>
      <c r="C66" s="24">
        <v>3</v>
      </c>
      <c r="D66">
        <v>2</v>
      </c>
      <c r="E66" t="s">
        <v>186</v>
      </c>
      <c r="F66" s="5">
        <v>42391</v>
      </c>
      <c r="G66">
        <v>2</v>
      </c>
      <c r="H66" s="22">
        <v>1</v>
      </c>
      <c r="I66" s="25">
        <f>IF(Table4[[#This Row],[Complete]]&gt;0,Table4[[#This Row],[Weight]],0)</f>
        <v>2</v>
      </c>
    </row>
    <row r="67" spans="1:9" s="22" customFormat="1" x14ac:dyDescent="0.3">
      <c r="A67" s="23">
        <v>2</v>
      </c>
      <c r="B67" s="24">
        <v>3</v>
      </c>
      <c r="C67" s="24">
        <v>3</v>
      </c>
      <c r="D67" s="22">
        <v>3</v>
      </c>
      <c r="E67" s="22" t="s">
        <v>187</v>
      </c>
      <c r="F67" s="16">
        <v>42430</v>
      </c>
      <c r="G67" s="22">
        <v>2</v>
      </c>
      <c r="H67" s="22">
        <v>1</v>
      </c>
      <c r="I67" s="25">
        <f>IF(Table4[[#This Row],[Complete]]&gt;0,Table4[[#This Row],[Weight]],0)</f>
        <v>2</v>
      </c>
    </row>
    <row r="68" spans="1:9" s="22" customFormat="1" x14ac:dyDescent="0.3">
      <c r="A68" s="26">
        <v>2</v>
      </c>
      <c r="B68" s="27">
        <v>3</v>
      </c>
      <c r="C68" s="27">
        <v>3</v>
      </c>
      <c r="D68">
        <v>4</v>
      </c>
      <c r="E68" t="s">
        <v>188</v>
      </c>
      <c r="F68" s="5">
        <v>42491</v>
      </c>
      <c r="G68">
        <v>2</v>
      </c>
      <c r="H68" s="22">
        <v>0</v>
      </c>
      <c r="I68" s="22">
        <f>IF(Table4[[#This Row],[Complete]]&gt;0,Table4[[#This Row],[Weight]],0)</f>
        <v>0</v>
      </c>
    </row>
    <row r="69" spans="1:9" s="22" customFormat="1" x14ac:dyDescent="0.3">
      <c r="A69" s="26">
        <v>2</v>
      </c>
      <c r="B69" s="27">
        <v>3</v>
      </c>
      <c r="C69" s="27">
        <v>3</v>
      </c>
      <c r="D69" s="22">
        <v>5</v>
      </c>
      <c r="E69" s="22" t="s">
        <v>540</v>
      </c>
      <c r="F69" s="16">
        <v>42583</v>
      </c>
      <c r="G69" s="22">
        <v>2</v>
      </c>
      <c r="H69" s="22">
        <v>0</v>
      </c>
      <c r="I69" s="25">
        <f>IF(Table4[[#This Row],[Complete]]&gt;0,Table4[[#This Row],[Weight]],0)</f>
        <v>0</v>
      </c>
    </row>
    <row r="70" spans="1:9" s="22" customFormat="1" x14ac:dyDescent="0.3">
      <c r="A70" s="26">
        <v>2</v>
      </c>
      <c r="B70" s="27">
        <v>4</v>
      </c>
      <c r="C70" s="27">
        <v>1</v>
      </c>
      <c r="D70" s="22">
        <v>1</v>
      </c>
      <c r="E70" s="22" t="s">
        <v>295</v>
      </c>
      <c r="F70" s="34">
        <v>42277</v>
      </c>
      <c r="G70" s="22">
        <v>3.5</v>
      </c>
      <c r="H70" s="22">
        <v>1</v>
      </c>
      <c r="I70" s="22">
        <f>IF(Table4[[#This Row],[Complete]]&gt;0,Table4[[#This Row],[Weight]],0)</f>
        <v>3.5</v>
      </c>
    </row>
    <row r="71" spans="1:9" s="22" customFormat="1" x14ac:dyDescent="0.3">
      <c r="A71" s="23">
        <v>2</v>
      </c>
      <c r="B71" s="24">
        <v>4</v>
      </c>
      <c r="C71" s="24">
        <v>1</v>
      </c>
      <c r="D71" s="22">
        <v>2</v>
      </c>
      <c r="E71" s="22" t="s">
        <v>189</v>
      </c>
      <c r="F71" s="34">
        <v>42415</v>
      </c>
      <c r="G71" s="22">
        <v>3.5</v>
      </c>
      <c r="H71" s="22">
        <v>1</v>
      </c>
      <c r="I71" s="25">
        <f>IF(Table4[[#This Row],[Complete]]&gt;0,Table4[[#This Row],[Weight]],0)</f>
        <v>3.5</v>
      </c>
    </row>
    <row r="72" spans="1:9" s="22" customFormat="1" x14ac:dyDescent="0.3">
      <c r="A72" s="23">
        <v>2</v>
      </c>
      <c r="B72" s="24">
        <v>4</v>
      </c>
      <c r="C72" s="24">
        <v>1</v>
      </c>
      <c r="D72" s="22">
        <v>3</v>
      </c>
      <c r="E72" s="22" t="s">
        <v>190</v>
      </c>
      <c r="F72" s="16">
        <v>42459</v>
      </c>
      <c r="G72" s="22">
        <v>3</v>
      </c>
      <c r="H72" s="22">
        <v>0</v>
      </c>
      <c r="I72" s="25">
        <f>IF(Table4[[#This Row],[Complete]]&gt;0,Table4[[#This Row],[Weight]],0)</f>
        <v>0</v>
      </c>
    </row>
    <row r="73" spans="1:9" x14ac:dyDescent="0.3">
      <c r="A73" s="2">
        <v>2</v>
      </c>
      <c r="B73" s="4">
        <v>4</v>
      </c>
      <c r="C73" s="4">
        <v>2</v>
      </c>
      <c r="D73">
        <v>1</v>
      </c>
      <c r="E73" t="s">
        <v>383</v>
      </c>
      <c r="F73" s="5">
        <v>42399</v>
      </c>
      <c r="G73">
        <v>3</v>
      </c>
      <c r="H73">
        <v>1</v>
      </c>
      <c r="I73">
        <f>IF(Table4[[#This Row],[Complete]]&gt;0,Table4[[#This Row],[Weight]],0)</f>
        <v>3</v>
      </c>
    </row>
    <row r="74" spans="1:9" s="22" customFormat="1" x14ac:dyDescent="0.3">
      <c r="A74" s="23">
        <v>2</v>
      </c>
      <c r="B74" s="24">
        <v>4</v>
      </c>
      <c r="C74" s="24">
        <v>2</v>
      </c>
      <c r="D74" s="22">
        <v>2</v>
      </c>
      <c r="E74" s="22" t="s">
        <v>191</v>
      </c>
      <c r="F74" s="16">
        <v>42428</v>
      </c>
      <c r="G74" s="22">
        <v>3.5</v>
      </c>
      <c r="H74" s="22">
        <v>1</v>
      </c>
      <c r="I74" s="25">
        <f>IF(Table4[[#This Row],[Complete]]&gt;0,Table4[[#This Row],[Weight]],0)</f>
        <v>3.5</v>
      </c>
    </row>
    <row r="75" spans="1:9" s="22" customFormat="1" x14ac:dyDescent="0.3">
      <c r="A75" s="23">
        <v>2</v>
      </c>
      <c r="B75" s="24">
        <v>4</v>
      </c>
      <c r="C75" s="24">
        <v>2</v>
      </c>
      <c r="D75" s="22">
        <v>3</v>
      </c>
      <c r="E75" s="22" t="s">
        <v>192</v>
      </c>
      <c r="F75" s="16">
        <v>42461</v>
      </c>
      <c r="G75" s="22">
        <v>3.5</v>
      </c>
      <c r="H75" s="22">
        <v>0</v>
      </c>
      <c r="I75" s="25">
        <f>IF(Table4[[#This Row],[Complete]]&gt;0,Table4[[#This Row],[Weight]],0)</f>
        <v>0</v>
      </c>
    </row>
    <row r="76" spans="1:9" s="22" customFormat="1" x14ac:dyDescent="0.3">
      <c r="A76" s="26">
        <v>2</v>
      </c>
      <c r="B76" s="27">
        <v>4</v>
      </c>
      <c r="C76" s="27">
        <v>3</v>
      </c>
      <c r="D76" s="22">
        <v>1</v>
      </c>
      <c r="E76" s="22" t="s">
        <v>193</v>
      </c>
      <c r="F76" s="34">
        <v>42343</v>
      </c>
      <c r="G76" s="22">
        <v>3</v>
      </c>
      <c r="H76" s="22">
        <v>1</v>
      </c>
      <c r="I76" s="22">
        <f>IF(Table4[[#This Row],[Complete]]&gt;0,Table4[[#This Row],[Weight]],0)</f>
        <v>3</v>
      </c>
    </row>
    <row r="77" spans="1:9" s="22" customFormat="1" x14ac:dyDescent="0.3">
      <c r="A77" s="23">
        <v>2</v>
      </c>
      <c r="B77" s="24">
        <v>4</v>
      </c>
      <c r="C77" s="24">
        <v>3</v>
      </c>
      <c r="D77" s="22">
        <v>2</v>
      </c>
      <c r="E77" s="22" t="s">
        <v>194</v>
      </c>
      <c r="F77" s="34">
        <v>42368</v>
      </c>
      <c r="G77" s="22">
        <v>3.5</v>
      </c>
      <c r="H77" s="22">
        <v>1</v>
      </c>
      <c r="I77" s="25">
        <f>IF(Table4[[#This Row],[Complete]]&gt;0,Table4[[#This Row],[Weight]],0)</f>
        <v>3.5</v>
      </c>
    </row>
    <row r="78" spans="1:9" s="22" customFormat="1" x14ac:dyDescent="0.3">
      <c r="A78" s="23">
        <v>2</v>
      </c>
      <c r="B78" s="24">
        <v>4</v>
      </c>
      <c r="C78" s="24">
        <v>3</v>
      </c>
      <c r="D78" s="22">
        <v>3</v>
      </c>
      <c r="E78" s="22" t="s">
        <v>195</v>
      </c>
      <c r="F78" s="16">
        <v>42459</v>
      </c>
      <c r="G78" s="22">
        <v>3.5</v>
      </c>
      <c r="H78" s="22">
        <v>0</v>
      </c>
      <c r="I78" s="25">
        <f>IF(Table4[[#This Row],[Complete]]&gt;0,Table4[[#This Row],[Weight]],0)</f>
        <v>0</v>
      </c>
    </row>
    <row r="79" spans="1:9" s="22" customFormat="1" x14ac:dyDescent="0.3">
      <c r="A79" s="26">
        <v>2</v>
      </c>
      <c r="B79" s="27">
        <v>4</v>
      </c>
      <c r="C79" s="27">
        <v>4</v>
      </c>
      <c r="D79" s="22">
        <v>1</v>
      </c>
      <c r="E79" s="29" t="s">
        <v>440</v>
      </c>
      <c r="F79" s="16">
        <v>42444</v>
      </c>
      <c r="G79" s="22">
        <v>2</v>
      </c>
      <c r="H79" s="22">
        <v>1</v>
      </c>
      <c r="I79" s="22">
        <f>IF(Table4[[#This Row],[Complete]]&gt;0,Table4[[#This Row],[Weight]],0)</f>
        <v>2</v>
      </c>
    </row>
    <row r="80" spans="1:9" s="22" customFormat="1" x14ac:dyDescent="0.3">
      <c r="A80" s="23">
        <v>2</v>
      </c>
      <c r="B80" s="24">
        <v>4</v>
      </c>
      <c r="C80" s="24">
        <v>4</v>
      </c>
      <c r="D80" s="22">
        <v>2</v>
      </c>
      <c r="E80" s="28" t="s">
        <v>441</v>
      </c>
      <c r="F80" s="16">
        <v>42460</v>
      </c>
      <c r="G80" s="22">
        <v>2</v>
      </c>
      <c r="H80" s="22">
        <v>1</v>
      </c>
      <c r="I80" s="25">
        <f>IF(Table4[[#This Row],[Complete]]&gt;0,Table4[[#This Row],[Weight]],0)</f>
        <v>2</v>
      </c>
    </row>
    <row r="81" spans="1:9" s="22" customFormat="1" x14ac:dyDescent="0.3">
      <c r="A81" s="23">
        <v>2</v>
      </c>
      <c r="B81" s="24">
        <v>4</v>
      </c>
      <c r="C81" s="24">
        <v>4</v>
      </c>
      <c r="D81" s="22">
        <v>3</v>
      </c>
      <c r="E81" s="29" t="s">
        <v>442</v>
      </c>
      <c r="F81" s="16">
        <v>42465</v>
      </c>
      <c r="G81" s="22">
        <v>2</v>
      </c>
      <c r="H81" s="22">
        <v>0</v>
      </c>
      <c r="I81" s="25">
        <f>IF(Table4[[#This Row],[Complete]]&gt;0,Table4[[#This Row],[Weight]],0)</f>
        <v>0</v>
      </c>
    </row>
    <row r="82" spans="1:9" s="22" customFormat="1" x14ac:dyDescent="0.3">
      <c r="A82" s="26">
        <v>2</v>
      </c>
      <c r="B82" s="27">
        <v>4</v>
      </c>
      <c r="C82" s="27">
        <v>4</v>
      </c>
      <c r="D82" s="22">
        <v>4</v>
      </c>
      <c r="E82" s="28" t="s">
        <v>443</v>
      </c>
      <c r="F82" s="16">
        <v>42475</v>
      </c>
      <c r="G82" s="22">
        <v>2</v>
      </c>
      <c r="H82" s="22">
        <v>0</v>
      </c>
      <c r="I82" s="25">
        <f>IF(Table4[[#This Row],[Complete]]&gt;0,Table4[[#This Row],[Weight]],0)</f>
        <v>0</v>
      </c>
    </row>
    <row r="83" spans="1:9" x14ac:dyDescent="0.3">
      <c r="A83" s="2">
        <v>2</v>
      </c>
      <c r="B83" s="4">
        <v>4</v>
      </c>
      <c r="C83" s="4">
        <v>4</v>
      </c>
      <c r="D83">
        <v>5</v>
      </c>
      <c r="E83" s="28" t="s">
        <v>444</v>
      </c>
      <c r="F83" s="5">
        <v>42491</v>
      </c>
      <c r="G83">
        <v>2</v>
      </c>
      <c r="H83">
        <v>0</v>
      </c>
      <c r="I83">
        <f>IF(Table4[[#This Row],[Complete]]&gt;0,Table4[[#This Row],[Weight]],0)</f>
        <v>0</v>
      </c>
    </row>
    <row r="84" spans="1:9" s="22" customFormat="1" x14ac:dyDescent="0.3">
      <c r="A84" s="23">
        <v>3</v>
      </c>
      <c r="B84" s="24">
        <v>1</v>
      </c>
      <c r="C84" s="24">
        <v>1</v>
      </c>
      <c r="D84" s="22">
        <v>1</v>
      </c>
      <c r="E84" s="22" t="s">
        <v>484</v>
      </c>
      <c r="F84" s="16">
        <v>42430</v>
      </c>
      <c r="G84" s="22">
        <v>3.5</v>
      </c>
      <c r="H84" s="22">
        <v>0</v>
      </c>
      <c r="I84" s="25">
        <f>IF(Table4[[#This Row],[Complete]]&gt;0,Table4[[#This Row],[Weight]],0)</f>
        <v>0</v>
      </c>
    </row>
    <row r="85" spans="1:9" s="22" customFormat="1" x14ac:dyDescent="0.3">
      <c r="A85" s="23">
        <v>3</v>
      </c>
      <c r="B85" s="24">
        <v>1</v>
      </c>
      <c r="C85" s="24">
        <v>1</v>
      </c>
      <c r="D85" s="22">
        <v>2</v>
      </c>
      <c r="E85" s="22" t="s">
        <v>485</v>
      </c>
      <c r="F85" s="16">
        <v>42491</v>
      </c>
      <c r="G85" s="22">
        <v>3.5</v>
      </c>
      <c r="H85" s="22">
        <v>0</v>
      </c>
      <c r="I85" s="25">
        <f>IF(Table4[[#This Row],[Complete]]&gt;0,Table4[[#This Row],[Weight]],0)</f>
        <v>0</v>
      </c>
    </row>
    <row r="86" spans="1:9" s="22" customFormat="1" x14ac:dyDescent="0.3">
      <c r="A86" s="23">
        <v>3</v>
      </c>
      <c r="B86" s="24">
        <v>1</v>
      </c>
      <c r="C86" s="24">
        <v>1</v>
      </c>
      <c r="D86" s="22">
        <v>3</v>
      </c>
      <c r="E86" s="22" t="s">
        <v>486</v>
      </c>
      <c r="F86" s="16">
        <v>42675</v>
      </c>
      <c r="G86" s="22">
        <v>3</v>
      </c>
      <c r="H86" s="22">
        <v>0</v>
      </c>
      <c r="I86" s="25">
        <f>IF(Table4[[#This Row],[Complete]]&gt;0,Table4[[#This Row],[Weight]],0)</f>
        <v>0</v>
      </c>
    </row>
    <row r="87" spans="1:9" s="22" customFormat="1" x14ac:dyDescent="0.3">
      <c r="A87" s="23">
        <v>3</v>
      </c>
      <c r="B87" s="24">
        <v>1</v>
      </c>
      <c r="C87" s="24">
        <v>2</v>
      </c>
      <c r="D87" s="22">
        <v>1</v>
      </c>
      <c r="E87" s="22" t="s">
        <v>445</v>
      </c>
      <c r="F87" s="16">
        <v>42583</v>
      </c>
      <c r="G87" s="22">
        <v>5</v>
      </c>
      <c r="H87" s="22">
        <v>0</v>
      </c>
      <c r="I87" s="25">
        <f>IF(Table4[[#This Row],[Complete]]&gt;0,Table4[[#This Row],[Weight]],0)</f>
        <v>0</v>
      </c>
    </row>
    <row r="88" spans="1:9" s="22" customFormat="1" x14ac:dyDescent="0.3">
      <c r="A88" s="23">
        <v>3</v>
      </c>
      <c r="B88" s="24">
        <v>1</v>
      </c>
      <c r="C88" s="24">
        <v>2</v>
      </c>
      <c r="D88" s="22">
        <v>2</v>
      </c>
      <c r="E88" s="22" t="s">
        <v>446</v>
      </c>
      <c r="F88" s="16">
        <v>42583</v>
      </c>
      <c r="G88" s="22">
        <v>5</v>
      </c>
      <c r="H88" s="22">
        <v>0</v>
      </c>
      <c r="I88" s="25">
        <f>IF(Table4[[#This Row],[Complete]]&gt;0,Table4[[#This Row],[Weight]],0)</f>
        <v>0</v>
      </c>
    </row>
    <row r="89" spans="1:9" s="22" customFormat="1" x14ac:dyDescent="0.3">
      <c r="A89" s="23">
        <v>3</v>
      </c>
      <c r="B89" s="24">
        <v>1</v>
      </c>
      <c r="C89" s="24">
        <v>2</v>
      </c>
      <c r="D89" s="22">
        <v>3</v>
      </c>
      <c r="E89" s="22" t="s">
        <v>487</v>
      </c>
      <c r="F89" s="16">
        <v>42767</v>
      </c>
      <c r="G89" s="22">
        <v>2.5</v>
      </c>
      <c r="H89" s="22">
        <v>0</v>
      </c>
      <c r="I89" s="25">
        <f>IF(Table4[[#This Row],[Complete]]&gt;0,Table4[[#This Row],[Weight]],0)</f>
        <v>0</v>
      </c>
    </row>
    <row r="90" spans="1:9" s="22" customFormat="1" x14ac:dyDescent="0.3">
      <c r="A90" s="26">
        <v>3</v>
      </c>
      <c r="B90" s="27">
        <v>2</v>
      </c>
      <c r="C90" s="27">
        <v>1</v>
      </c>
      <c r="D90" s="22">
        <v>1</v>
      </c>
      <c r="E90" s="35" t="s">
        <v>552</v>
      </c>
      <c r="F90" s="16">
        <v>42475</v>
      </c>
      <c r="G90" s="22">
        <v>10</v>
      </c>
      <c r="H90" s="22">
        <v>0</v>
      </c>
      <c r="I90" s="22">
        <f>IF(Table4[[#This Row],[Complete]]&gt;0,Table4[[#This Row],[Weight]],0)</f>
        <v>0</v>
      </c>
    </row>
    <row r="91" spans="1:9" s="22" customFormat="1" x14ac:dyDescent="0.3">
      <c r="A91" s="23">
        <v>3</v>
      </c>
      <c r="B91" s="24">
        <v>2</v>
      </c>
      <c r="C91" s="24">
        <v>2</v>
      </c>
      <c r="D91" s="22">
        <v>1</v>
      </c>
      <c r="E91" s="22" t="s">
        <v>447</v>
      </c>
      <c r="F91" s="16">
        <v>42583</v>
      </c>
      <c r="G91" s="22">
        <v>10</v>
      </c>
      <c r="H91" s="22">
        <v>0</v>
      </c>
      <c r="I91" s="25">
        <f>IF(Table4[[#This Row],[Complete]]&gt;0,Table4[[#This Row],[Weight]],0)</f>
        <v>0</v>
      </c>
    </row>
    <row r="92" spans="1:9" s="22" customFormat="1" x14ac:dyDescent="0.3">
      <c r="A92" s="23">
        <v>3</v>
      </c>
      <c r="B92" s="24">
        <v>2</v>
      </c>
      <c r="C92" s="24">
        <v>3</v>
      </c>
      <c r="D92" s="22">
        <v>1</v>
      </c>
      <c r="E92" s="35" t="s">
        <v>552</v>
      </c>
      <c r="F92" s="16">
        <v>42475</v>
      </c>
      <c r="G92" s="22">
        <v>10</v>
      </c>
      <c r="H92" s="22">
        <v>0</v>
      </c>
      <c r="I92" s="25">
        <f>IF(Table4[[#This Row],[Complete]]&gt;0,Table4[[#This Row],[Weight]],0)</f>
        <v>0</v>
      </c>
    </row>
    <row r="93" spans="1:9" s="22" customFormat="1" x14ac:dyDescent="0.3">
      <c r="A93" s="23">
        <v>3</v>
      </c>
      <c r="B93" s="24">
        <v>2</v>
      </c>
      <c r="C93" s="24">
        <v>4</v>
      </c>
      <c r="D93" s="22">
        <v>1</v>
      </c>
      <c r="E93" s="22" t="s">
        <v>548</v>
      </c>
      <c r="F93" s="16">
        <v>42583</v>
      </c>
      <c r="G93" s="22">
        <v>10</v>
      </c>
      <c r="H93" s="22">
        <v>0</v>
      </c>
      <c r="I93" s="25">
        <f>IF(Table4[[#This Row],[Complete]]&gt;0,Table4[[#This Row],[Weight]],0)</f>
        <v>0</v>
      </c>
    </row>
    <row r="94" spans="1:9" s="22" customFormat="1" x14ac:dyDescent="0.3">
      <c r="A94" s="23">
        <v>3</v>
      </c>
      <c r="B94" s="24">
        <v>3</v>
      </c>
      <c r="C94" s="24">
        <v>1</v>
      </c>
      <c r="D94" s="22">
        <v>1</v>
      </c>
      <c r="E94" s="22" t="s">
        <v>245</v>
      </c>
      <c r="F94" s="34">
        <v>42461</v>
      </c>
      <c r="G94" s="22">
        <v>2.5</v>
      </c>
      <c r="H94" s="22">
        <v>0</v>
      </c>
      <c r="I94" s="25">
        <f>IF(Table4[[#This Row],[Complete]]&gt;0,Table4[[#This Row],[Weight]],0)</f>
        <v>0</v>
      </c>
    </row>
    <row r="95" spans="1:9" s="22" customFormat="1" x14ac:dyDescent="0.3">
      <c r="A95" s="23">
        <v>3</v>
      </c>
      <c r="B95" s="24">
        <v>3</v>
      </c>
      <c r="C95" s="24">
        <v>1</v>
      </c>
      <c r="D95" s="22">
        <v>2</v>
      </c>
      <c r="E95" s="22" t="s">
        <v>246</v>
      </c>
      <c r="F95" s="34">
        <v>42430</v>
      </c>
      <c r="G95" s="22">
        <v>2.5</v>
      </c>
      <c r="H95" s="22">
        <v>0</v>
      </c>
      <c r="I95" s="25">
        <f>IF(Table4[[#This Row],[Complete]]&gt;0,Table4[[#This Row],[Weight]],0)</f>
        <v>0</v>
      </c>
    </row>
    <row r="96" spans="1:9" s="22" customFormat="1" x14ac:dyDescent="0.3">
      <c r="A96" s="23">
        <v>3</v>
      </c>
      <c r="B96" s="24">
        <v>3</v>
      </c>
      <c r="C96" s="24">
        <v>1</v>
      </c>
      <c r="D96" s="22">
        <v>3</v>
      </c>
      <c r="E96" s="22" t="s">
        <v>247</v>
      </c>
      <c r="F96" s="34">
        <v>42384</v>
      </c>
      <c r="G96" s="22">
        <v>2.5</v>
      </c>
      <c r="H96" s="22">
        <v>1</v>
      </c>
      <c r="I96" s="25">
        <f>IF(Table4[[#This Row],[Complete]]&gt;0,Table4[[#This Row],[Weight]],0)</f>
        <v>2.5</v>
      </c>
    </row>
    <row r="97" spans="1:9" s="22" customFormat="1" x14ac:dyDescent="0.3">
      <c r="A97" s="23">
        <v>3</v>
      </c>
      <c r="B97" s="24">
        <v>3</v>
      </c>
      <c r="C97" s="24">
        <v>1</v>
      </c>
      <c r="D97" s="22">
        <v>4</v>
      </c>
      <c r="E97" s="22" t="s">
        <v>248</v>
      </c>
      <c r="F97" s="34">
        <v>42428</v>
      </c>
      <c r="G97" s="22">
        <v>2.5</v>
      </c>
      <c r="H97" s="22">
        <v>1</v>
      </c>
      <c r="I97" s="25">
        <f>IF(Table4[[#This Row],[Complete]]&gt;0,Table4[[#This Row],[Weight]],0)</f>
        <v>2.5</v>
      </c>
    </row>
    <row r="98" spans="1:9" s="22" customFormat="1" x14ac:dyDescent="0.3">
      <c r="A98" s="23">
        <v>3</v>
      </c>
      <c r="B98" s="24">
        <v>3</v>
      </c>
      <c r="C98" s="24">
        <v>2</v>
      </c>
      <c r="D98" s="22">
        <v>1</v>
      </c>
      <c r="E98" s="22" t="s">
        <v>249</v>
      </c>
      <c r="F98" s="34">
        <v>42309</v>
      </c>
      <c r="G98" s="22">
        <v>2.5</v>
      </c>
      <c r="H98" s="22">
        <v>1</v>
      </c>
      <c r="I98" s="25">
        <f>IF(Table4[[#This Row],[Complete]]&gt;0,Table4[[#This Row],[Weight]],0)</f>
        <v>2.5</v>
      </c>
    </row>
    <row r="99" spans="1:9" s="22" customFormat="1" x14ac:dyDescent="0.3">
      <c r="A99" s="23">
        <v>3</v>
      </c>
      <c r="B99" s="24">
        <v>3</v>
      </c>
      <c r="C99" s="24">
        <v>2</v>
      </c>
      <c r="D99" s="22">
        <v>2</v>
      </c>
      <c r="E99" s="22" t="s">
        <v>250</v>
      </c>
      <c r="F99" s="34">
        <v>42368</v>
      </c>
      <c r="G99" s="22">
        <v>2.5</v>
      </c>
      <c r="H99" s="22">
        <v>1</v>
      </c>
      <c r="I99" s="25">
        <f>IF(Table4[[#This Row],[Complete]]&gt;0,Table4[[#This Row],[Weight]],0)</f>
        <v>2.5</v>
      </c>
    </row>
    <row r="100" spans="1:9" s="22" customFormat="1" x14ac:dyDescent="0.3">
      <c r="A100" s="23">
        <v>3</v>
      </c>
      <c r="B100" s="24">
        <v>3</v>
      </c>
      <c r="C100" s="24">
        <v>2</v>
      </c>
      <c r="D100" s="22">
        <v>3</v>
      </c>
      <c r="E100" s="22" t="s">
        <v>251</v>
      </c>
      <c r="F100" s="34">
        <v>42583</v>
      </c>
      <c r="G100" s="22">
        <v>2.5</v>
      </c>
      <c r="H100" s="22">
        <v>0</v>
      </c>
      <c r="I100" s="25">
        <f>IF(Table4[[#This Row],[Complete]]&gt;0,Table4[[#This Row],[Weight]],0)</f>
        <v>0</v>
      </c>
    </row>
    <row r="101" spans="1:9" s="22" customFormat="1" x14ac:dyDescent="0.3">
      <c r="A101" s="23">
        <v>3</v>
      </c>
      <c r="B101" s="24">
        <v>3</v>
      </c>
      <c r="C101" s="24">
        <v>2</v>
      </c>
      <c r="D101" s="22">
        <v>4</v>
      </c>
      <c r="E101" s="22" t="s">
        <v>252</v>
      </c>
      <c r="F101" s="34">
        <v>42597</v>
      </c>
      <c r="G101" s="22">
        <v>2.5</v>
      </c>
      <c r="H101" s="22">
        <v>0</v>
      </c>
      <c r="I101" s="25">
        <f>IF(Table4[[#This Row],[Complete]]&gt;0,Table4[[#This Row],[Weight]],0)</f>
        <v>0</v>
      </c>
    </row>
    <row r="102" spans="1:9" s="22" customFormat="1" x14ac:dyDescent="0.3">
      <c r="A102" s="23">
        <v>3</v>
      </c>
      <c r="B102" s="24">
        <v>3</v>
      </c>
      <c r="C102" s="24">
        <v>3</v>
      </c>
      <c r="D102" s="22">
        <v>1</v>
      </c>
      <c r="E102" s="22" t="s">
        <v>253</v>
      </c>
      <c r="F102" s="34">
        <v>42292</v>
      </c>
      <c r="G102" s="22">
        <v>3.5</v>
      </c>
      <c r="H102" s="22">
        <v>1</v>
      </c>
      <c r="I102" s="25">
        <f>IF(Table4[[#This Row],[Complete]]&gt;0,Table4[[#This Row],[Weight]],0)</f>
        <v>3.5</v>
      </c>
    </row>
    <row r="103" spans="1:9" s="22" customFormat="1" x14ac:dyDescent="0.3">
      <c r="A103" s="23">
        <v>3</v>
      </c>
      <c r="B103" s="24">
        <v>3</v>
      </c>
      <c r="C103" s="24">
        <v>3</v>
      </c>
      <c r="D103" s="22">
        <v>2</v>
      </c>
      <c r="E103" s="22" t="s">
        <v>267</v>
      </c>
      <c r="F103" s="34">
        <v>42461</v>
      </c>
      <c r="G103" s="22">
        <v>3.5</v>
      </c>
      <c r="H103" s="22">
        <v>0</v>
      </c>
      <c r="I103" s="25">
        <f>IF(Table4[[#This Row],[Complete]]&gt;0,Table4[[#This Row],[Weight]],0)</f>
        <v>0</v>
      </c>
    </row>
    <row r="104" spans="1:9" s="22" customFormat="1" x14ac:dyDescent="0.3">
      <c r="A104" s="23">
        <v>3</v>
      </c>
      <c r="B104" s="24">
        <v>3</v>
      </c>
      <c r="C104" s="24">
        <v>3</v>
      </c>
      <c r="D104" s="22">
        <v>3</v>
      </c>
      <c r="E104" s="22" t="s">
        <v>268</v>
      </c>
      <c r="F104" s="34">
        <v>42401</v>
      </c>
      <c r="G104" s="22">
        <v>3</v>
      </c>
      <c r="H104" s="22">
        <v>0</v>
      </c>
      <c r="I104" s="25">
        <f>IF(Table4[[#This Row],[Complete]]&gt;0,Table4[[#This Row],[Weight]],0)</f>
        <v>0</v>
      </c>
    </row>
    <row r="105" spans="1:9" s="22" customFormat="1" x14ac:dyDescent="0.3">
      <c r="A105" s="23">
        <v>3</v>
      </c>
      <c r="B105" s="24">
        <v>3</v>
      </c>
      <c r="C105" s="24">
        <v>4</v>
      </c>
      <c r="D105" s="22">
        <v>1</v>
      </c>
      <c r="E105" s="22" t="s">
        <v>488</v>
      </c>
      <c r="F105" s="34">
        <v>42368</v>
      </c>
      <c r="G105" s="22">
        <v>3.5</v>
      </c>
      <c r="H105" s="22">
        <v>1</v>
      </c>
      <c r="I105" s="25">
        <f>IF(Table4[[#This Row],[Complete]]&gt;0,Table4[[#This Row],[Weight]],0)</f>
        <v>3.5</v>
      </c>
    </row>
    <row r="106" spans="1:9" s="22" customFormat="1" x14ac:dyDescent="0.3">
      <c r="A106" s="23">
        <v>3</v>
      </c>
      <c r="B106" s="24">
        <v>3</v>
      </c>
      <c r="C106" s="24">
        <v>4</v>
      </c>
      <c r="D106" s="22">
        <v>2</v>
      </c>
      <c r="E106" s="22" t="s">
        <v>257</v>
      </c>
      <c r="F106" s="34">
        <v>42461</v>
      </c>
      <c r="G106" s="22">
        <v>3.5</v>
      </c>
      <c r="H106" s="22">
        <v>0</v>
      </c>
      <c r="I106" s="25">
        <f>IF(Table4[[#This Row],[Complete]]&gt;0,Table4[[#This Row],[Weight]],0)</f>
        <v>0</v>
      </c>
    </row>
    <row r="107" spans="1:9" s="22" customFormat="1" x14ac:dyDescent="0.3">
      <c r="A107" s="23">
        <v>3</v>
      </c>
      <c r="B107" s="24">
        <v>3</v>
      </c>
      <c r="C107" s="24">
        <v>4</v>
      </c>
      <c r="D107" s="22">
        <v>3</v>
      </c>
      <c r="E107" s="22" t="s">
        <v>258</v>
      </c>
      <c r="F107" s="34">
        <v>42491</v>
      </c>
      <c r="G107" s="22">
        <v>3</v>
      </c>
      <c r="H107" s="22">
        <v>0</v>
      </c>
      <c r="I107" s="25">
        <f>IF(Table4[[#This Row],[Complete]]&gt;0,Table4[[#This Row],[Weight]],0)</f>
        <v>0</v>
      </c>
    </row>
    <row r="108" spans="1:9" s="22" customFormat="1" x14ac:dyDescent="0.3">
      <c r="A108" s="23">
        <v>3</v>
      </c>
      <c r="B108" s="24">
        <v>4</v>
      </c>
      <c r="C108" s="24">
        <v>1</v>
      </c>
      <c r="D108" s="22">
        <v>1</v>
      </c>
      <c r="E108" s="22" t="s">
        <v>262</v>
      </c>
      <c r="F108" s="34">
        <v>42217</v>
      </c>
      <c r="G108" s="22">
        <v>5</v>
      </c>
      <c r="H108" s="22">
        <v>1</v>
      </c>
      <c r="I108" s="25">
        <f>IF(Table4[[#This Row],[Complete]]&gt;0,Table4[[#This Row],[Weight]],0)</f>
        <v>5</v>
      </c>
    </row>
    <row r="109" spans="1:9" s="22" customFormat="1" x14ac:dyDescent="0.3">
      <c r="A109" s="23">
        <v>3</v>
      </c>
      <c r="B109" s="24">
        <v>4</v>
      </c>
      <c r="C109" s="24">
        <v>1</v>
      </c>
      <c r="D109" s="22">
        <v>2</v>
      </c>
      <c r="E109" s="22" t="s">
        <v>263</v>
      </c>
      <c r="F109" s="34">
        <v>42248</v>
      </c>
      <c r="G109" s="22">
        <v>5</v>
      </c>
      <c r="H109" s="22">
        <v>1</v>
      </c>
      <c r="I109" s="25">
        <f>IF(Table4[[#This Row],[Complete]]&gt;0,Table4[[#This Row],[Weight]],0)</f>
        <v>5</v>
      </c>
    </row>
    <row r="110" spans="1:9" s="22" customFormat="1" x14ac:dyDescent="0.3">
      <c r="A110" s="23">
        <v>3</v>
      </c>
      <c r="B110" s="24">
        <v>4</v>
      </c>
      <c r="C110" s="24">
        <v>2</v>
      </c>
      <c r="D110" s="22">
        <v>1</v>
      </c>
      <c r="E110" s="22" t="s">
        <v>489</v>
      </c>
      <c r="F110" s="34">
        <v>42459</v>
      </c>
      <c r="G110" s="22">
        <v>5</v>
      </c>
      <c r="H110" s="22">
        <v>0</v>
      </c>
      <c r="I110" s="25">
        <f>IF(Table4[[#This Row],[Complete]]&gt;0,Table4[[#This Row],[Weight]],0)</f>
        <v>0</v>
      </c>
    </row>
    <row r="111" spans="1:9" s="22" customFormat="1" x14ac:dyDescent="0.3">
      <c r="A111" s="23">
        <v>3</v>
      </c>
      <c r="B111" s="24">
        <v>4</v>
      </c>
      <c r="C111" s="24">
        <v>2</v>
      </c>
      <c r="D111" s="22">
        <v>2</v>
      </c>
      <c r="E111" s="22" t="s">
        <v>490</v>
      </c>
      <c r="F111" s="34">
        <v>42461</v>
      </c>
      <c r="G111" s="22">
        <v>5</v>
      </c>
      <c r="H111" s="22">
        <v>0</v>
      </c>
      <c r="I111" s="25">
        <f>IF(Table4[[#This Row],[Complete]]&gt;0,Table4[[#This Row],[Weight]],0)</f>
        <v>0</v>
      </c>
    </row>
    <row r="112" spans="1:9" s="22" customFormat="1" x14ac:dyDescent="0.3">
      <c r="A112" s="23">
        <v>3</v>
      </c>
      <c r="B112" s="24">
        <v>4</v>
      </c>
      <c r="C112" s="24">
        <v>3</v>
      </c>
      <c r="D112" s="22">
        <v>1</v>
      </c>
      <c r="E112" s="22" t="s">
        <v>491</v>
      </c>
      <c r="F112" s="34">
        <v>42491</v>
      </c>
      <c r="G112" s="22">
        <v>5</v>
      </c>
      <c r="H112" s="22">
        <v>0</v>
      </c>
      <c r="I112" s="25">
        <f>IF(Table4[[#This Row],[Complete]]&gt;0,Table4[[#This Row],[Weight]],0)</f>
        <v>0</v>
      </c>
    </row>
    <row r="113" spans="1:9" s="22" customFormat="1" x14ac:dyDescent="0.3">
      <c r="A113" s="23">
        <v>3</v>
      </c>
      <c r="B113" s="24">
        <v>4</v>
      </c>
      <c r="C113" s="24">
        <v>3</v>
      </c>
      <c r="D113" s="22">
        <v>2</v>
      </c>
      <c r="E113" s="22" t="s">
        <v>492</v>
      </c>
      <c r="F113" s="34">
        <v>42583</v>
      </c>
      <c r="G113" s="22">
        <v>5</v>
      </c>
      <c r="H113" s="22">
        <v>1</v>
      </c>
      <c r="I113" s="25">
        <f>IF(Table4[[#This Row],[Complete]]&gt;0,Table4[[#This Row],[Weight]],0)</f>
        <v>5</v>
      </c>
    </row>
    <row r="114" spans="1:9" s="22" customFormat="1" x14ac:dyDescent="0.3">
      <c r="A114" s="23">
        <v>3</v>
      </c>
      <c r="B114" s="24">
        <v>5</v>
      </c>
      <c r="C114" s="24">
        <v>1</v>
      </c>
      <c r="D114" s="22">
        <v>1</v>
      </c>
      <c r="E114" s="22" t="s">
        <v>448</v>
      </c>
      <c r="F114" s="16">
        <v>42430</v>
      </c>
      <c r="G114" s="22">
        <v>2</v>
      </c>
      <c r="H114" s="22">
        <v>1</v>
      </c>
      <c r="I114" s="25">
        <f>IF(Table4[[#This Row],[Complete]]&gt;0,Table4[[#This Row],[Weight]],0)</f>
        <v>2</v>
      </c>
    </row>
    <row r="115" spans="1:9" s="22" customFormat="1" x14ac:dyDescent="0.3">
      <c r="A115" s="23">
        <v>3</v>
      </c>
      <c r="B115" s="24">
        <v>5</v>
      </c>
      <c r="C115" s="24">
        <v>1</v>
      </c>
      <c r="D115" s="22">
        <v>2</v>
      </c>
      <c r="E115" s="22" t="s">
        <v>449</v>
      </c>
      <c r="F115" s="16">
        <v>42614</v>
      </c>
      <c r="G115" s="22">
        <v>2</v>
      </c>
      <c r="H115" s="22">
        <v>0</v>
      </c>
      <c r="I115" s="25">
        <f>IF(Table4[[#This Row],[Complete]]&gt;0,Table4[[#This Row],[Weight]],0)</f>
        <v>0</v>
      </c>
    </row>
    <row r="116" spans="1:9" s="22" customFormat="1" x14ac:dyDescent="0.3">
      <c r="A116" s="23">
        <v>3</v>
      </c>
      <c r="B116" s="24">
        <v>5</v>
      </c>
      <c r="C116" s="24">
        <v>1</v>
      </c>
      <c r="D116" s="22">
        <v>3</v>
      </c>
      <c r="E116" s="22" t="s">
        <v>450</v>
      </c>
      <c r="F116" s="16">
        <v>42614</v>
      </c>
      <c r="G116" s="22">
        <v>2</v>
      </c>
      <c r="H116" s="22">
        <v>0</v>
      </c>
      <c r="I116" s="25">
        <f>IF(Table4[[#This Row],[Complete]]&gt;0,Table4[[#This Row],[Weight]],0)</f>
        <v>0</v>
      </c>
    </row>
    <row r="117" spans="1:9" s="22" customFormat="1" x14ac:dyDescent="0.3">
      <c r="A117" s="26">
        <v>3</v>
      </c>
      <c r="B117" s="27">
        <v>5</v>
      </c>
      <c r="C117" s="27">
        <v>1</v>
      </c>
      <c r="D117" s="22">
        <v>4</v>
      </c>
      <c r="E117" s="22" t="s">
        <v>451</v>
      </c>
      <c r="F117" s="16">
        <v>42461</v>
      </c>
      <c r="G117" s="22">
        <v>2</v>
      </c>
      <c r="H117" s="22">
        <v>1</v>
      </c>
      <c r="I117" s="25">
        <f>IF(Table4[[#This Row],[Complete]]&gt;0,Table4[[#This Row],[Weight]],0)</f>
        <v>2</v>
      </c>
    </row>
    <row r="118" spans="1:9" s="22" customFormat="1" x14ac:dyDescent="0.3">
      <c r="A118" s="26">
        <v>3</v>
      </c>
      <c r="B118" s="27">
        <v>5</v>
      </c>
      <c r="C118" s="27">
        <v>1</v>
      </c>
      <c r="D118" s="22">
        <v>5</v>
      </c>
      <c r="E118" s="22" t="s">
        <v>452</v>
      </c>
      <c r="F118" s="16">
        <v>42675</v>
      </c>
      <c r="G118" s="22">
        <v>2</v>
      </c>
      <c r="H118" s="22">
        <v>0</v>
      </c>
      <c r="I118" s="25">
        <f>IF(Table4[[#This Row],[Complete]]&gt;0,Table4[[#This Row],[Weight]],0)</f>
        <v>0</v>
      </c>
    </row>
    <row r="119" spans="1:9" s="22" customFormat="1" x14ac:dyDescent="0.3">
      <c r="A119" s="26">
        <v>3</v>
      </c>
      <c r="B119" s="27">
        <v>5</v>
      </c>
      <c r="C119" s="27">
        <v>2</v>
      </c>
      <c r="D119" s="22">
        <v>1</v>
      </c>
      <c r="E119" s="22" t="s">
        <v>453</v>
      </c>
      <c r="F119" s="16">
        <v>42430</v>
      </c>
      <c r="G119" s="22">
        <v>3.5</v>
      </c>
      <c r="H119" s="22">
        <v>1</v>
      </c>
      <c r="I119" s="25">
        <f>IF(Table4[[#This Row],[Complete]]&gt;0,Table4[[#This Row],[Weight]],0)</f>
        <v>3.5</v>
      </c>
    </row>
    <row r="120" spans="1:9" s="22" customFormat="1" x14ac:dyDescent="0.3">
      <c r="A120" s="26">
        <v>3</v>
      </c>
      <c r="B120" s="27">
        <v>5</v>
      </c>
      <c r="C120" s="27">
        <v>2</v>
      </c>
      <c r="D120" s="22">
        <v>2</v>
      </c>
      <c r="E120" s="22" t="s">
        <v>454</v>
      </c>
      <c r="F120" s="16">
        <v>42430</v>
      </c>
      <c r="G120" s="22">
        <v>3.5</v>
      </c>
      <c r="H120" s="22">
        <v>1</v>
      </c>
      <c r="I120" s="25">
        <f>IF(Table4[[#This Row],[Complete]]&gt;0,Table4[[#This Row],[Weight]],0)</f>
        <v>3.5</v>
      </c>
    </row>
    <row r="121" spans="1:9" s="22" customFormat="1" x14ac:dyDescent="0.3">
      <c r="A121" s="26">
        <v>3</v>
      </c>
      <c r="B121" s="27">
        <v>5</v>
      </c>
      <c r="C121" s="27">
        <v>2</v>
      </c>
      <c r="D121" s="22">
        <v>3</v>
      </c>
      <c r="E121" s="22" t="s">
        <v>455</v>
      </c>
      <c r="F121" s="16">
        <v>42705</v>
      </c>
      <c r="G121" s="22">
        <v>3</v>
      </c>
      <c r="H121" s="22">
        <v>0</v>
      </c>
      <c r="I121" s="25">
        <f>IF(Table4[[#This Row],[Complete]]&gt;0,Table4[[#This Row],[Weight]],0)</f>
        <v>0</v>
      </c>
    </row>
    <row r="122" spans="1:9" s="22" customFormat="1" x14ac:dyDescent="0.3">
      <c r="A122" s="26">
        <v>3</v>
      </c>
      <c r="B122" s="27">
        <v>5</v>
      </c>
      <c r="C122" s="27">
        <v>3</v>
      </c>
      <c r="D122" s="22">
        <v>1</v>
      </c>
      <c r="E122" s="22" t="s">
        <v>456</v>
      </c>
      <c r="F122" s="16">
        <v>42430</v>
      </c>
      <c r="G122" s="22">
        <v>3.5</v>
      </c>
      <c r="H122" s="22">
        <v>1</v>
      </c>
      <c r="I122" s="25">
        <f>IF(Table4[[#This Row],[Complete]]&gt;0,Table4[[#This Row],[Weight]],0)</f>
        <v>3.5</v>
      </c>
    </row>
    <row r="123" spans="1:9" s="22" customFormat="1" x14ac:dyDescent="0.3">
      <c r="A123" s="26">
        <v>3</v>
      </c>
      <c r="B123" s="27">
        <v>5</v>
      </c>
      <c r="C123" s="27">
        <v>3</v>
      </c>
      <c r="D123" s="22">
        <v>2</v>
      </c>
      <c r="E123" s="22" t="s">
        <v>454</v>
      </c>
      <c r="F123" s="16">
        <v>42430</v>
      </c>
      <c r="G123" s="22">
        <v>3.5</v>
      </c>
      <c r="H123" s="22">
        <v>1</v>
      </c>
      <c r="I123" s="25">
        <f>IF(Table4[[#This Row],[Complete]]&gt;0,Table4[[#This Row],[Weight]],0)</f>
        <v>3.5</v>
      </c>
    </row>
    <row r="124" spans="1:9" s="22" customFormat="1" x14ac:dyDescent="0.3">
      <c r="A124" s="26">
        <v>3</v>
      </c>
      <c r="B124" s="27">
        <v>5</v>
      </c>
      <c r="C124" s="27">
        <v>3</v>
      </c>
      <c r="D124" s="22">
        <v>3</v>
      </c>
      <c r="E124" s="22" t="s">
        <v>455</v>
      </c>
      <c r="F124" s="16">
        <v>42705</v>
      </c>
      <c r="G124" s="22">
        <v>3</v>
      </c>
      <c r="H124" s="22">
        <v>0</v>
      </c>
      <c r="I124" s="25">
        <f>IF(Table4[[#This Row],[Complete]]&gt;0,Table4[[#This Row],[Weight]],0)</f>
        <v>0</v>
      </c>
    </row>
    <row r="125" spans="1:9" s="22" customFormat="1" x14ac:dyDescent="0.3">
      <c r="A125" s="26">
        <v>3</v>
      </c>
      <c r="B125" s="27">
        <v>5</v>
      </c>
      <c r="C125" s="27">
        <v>4</v>
      </c>
      <c r="D125" s="22">
        <v>1</v>
      </c>
      <c r="E125" s="22" t="s">
        <v>457</v>
      </c>
      <c r="F125" s="16">
        <v>42430</v>
      </c>
      <c r="G125" s="22">
        <v>2</v>
      </c>
      <c r="H125" s="22">
        <v>1</v>
      </c>
      <c r="I125" s="25">
        <f>IF(Table4[[#This Row],[Complete]]&gt;0,Table4[[#This Row],[Weight]],0)</f>
        <v>2</v>
      </c>
    </row>
    <row r="126" spans="1:9" s="22" customFormat="1" x14ac:dyDescent="0.3">
      <c r="A126" s="26">
        <v>3</v>
      </c>
      <c r="B126" s="27">
        <v>5</v>
      </c>
      <c r="C126" s="27">
        <v>4</v>
      </c>
      <c r="D126" s="22">
        <v>2</v>
      </c>
      <c r="E126" s="22" t="s">
        <v>458</v>
      </c>
      <c r="F126" s="16">
        <v>42430</v>
      </c>
      <c r="G126" s="22">
        <v>2</v>
      </c>
      <c r="H126" s="22">
        <v>1</v>
      </c>
      <c r="I126" s="25">
        <f>IF(Table4[[#This Row],[Complete]]&gt;0,Table4[[#This Row],[Weight]],0)</f>
        <v>2</v>
      </c>
    </row>
    <row r="127" spans="1:9" s="22" customFormat="1" x14ac:dyDescent="0.3">
      <c r="A127" s="26">
        <v>3</v>
      </c>
      <c r="B127" s="27">
        <v>5</v>
      </c>
      <c r="C127" s="27">
        <v>4</v>
      </c>
      <c r="D127" s="22">
        <v>3</v>
      </c>
      <c r="E127" s="22" t="s">
        <v>459</v>
      </c>
      <c r="F127" s="16">
        <v>42430</v>
      </c>
      <c r="G127" s="22">
        <v>2</v>
      </c>
      <c r="H127" s="22">
        <v>1</v>
      </c>
      <c r="I127" s="25">
        <f>IF(Table4[[#This Row],[Complete]]&gt;0,Table4[[#This Row],[Weight]],0)</f>
        <v>2</v>
      </c>
    </row>
    <row r="128" spans="1:9" s="22" customFormat="1" x14ac:dyDescent="0.3">
      <c r="A128" s="26">
        <v>3</v>
      </c>
      <c r="B128" s="27">
        <v>5</v>
      </c>
      <c r="C128" s="27">
        <v>4</v>
      </c>
      <c r="D128" s="22">
        <v>4</v>
      </c>
      <c r="E128" s="22" t="s">
        <v>460</v>
      </c>
      <c r="F128" s="16">
        <v>42461</v>
      </c>
      <c r="G128" s="22">
        <v>2</v>
      </c>
      <c r="H128" s="22">
        <v>1</v>
      </c>
      <c r="I128" s="25">
        <f>IF(Table4[[#This Row],[Complete]]&gt;0,Table4[[#This Row],[Weight]],0)</f>
        <v>2</v>
      </c>
    </row>
    <row r="129" spans="1:9" s="22" customFormat="1" x14ac:dyDescent="0.3">
      <c r="A129" s="26">
        <v>3</v>
      </c>
      <c r="B129" s="27">
        <v>5</v>
      </c>
      <c r="C129" s="27">
        <v>4</v>
      </c>
      <c r="D129" s="22">
        <v>5</v>
      </c>
      <c r="E129" s="22" t="s">
        <v>461</v>
      </c>
      <c r="F129" s="16">
        <v>42705</v>
      </c>
      <c r="G129" s="22">
        <v>2</v>
      </c>
      <c r="H129" s="22">
        <v>0</v>
      </c>
      <c r="I129" s="25">
        <f>IF(Table4[[#This Row],[Complete]]&gt;0,Table4[[#This Row],[Weight]],0)</f>
        <v>0</v>
      </c>
    </row>
    <row r="130" spans="1:9" s="22" customFormat="1" x14ac:dyDescent="0.3">
      <c r="A130" s="23">
        <v>4</v>
      </c>
      <c r="B130" s="24">
        <v>1</v>
      </c>
      <c r="C130" s="24">
        <v>1</v>
      </c>
      <c r="D130" s="22">
        <v>1</v>
      </c>
      <c r="E130" s="22" t="s">
        <v>272</v>
      </c>
      <c r="F130" s="34">
        <v>42522</v>
      </c>
      <c r="G130" s="22">
        <v>4</v>
      </c>
      <c r="H130" s="22">
        <v>0</v>
      </c>
      <c r="I130" s="25">
        <f>IF(Table4[[#This Row],[Complete]]&gt;0,Table4[[#This Row],[Weight]],0)</f>
        <v>0</v>
      </c>
    </row>
    <row r="131" spans="1:9" s="22" customFormat="1" x14ac:dyDescent="0.3">
      <c r="A131" s="23">
        <v>4</v>
      </c>
      <c r="B131" s="24">
        <v>1</v>
      </c>
      <c r="C131" s="24">
        <v>1</v>
      </c>
      <c r="D131" s="22">
        <v>2</v>
      </c>
      <c r="E131" s="22" t="s">
        <v>273</v>
      </c>
      <c r="F131" s="34">
        <v>42552</v>
      </c>
      <c r="G131" s="22">
        <v>3</v>
      </c>
      <c r="H131" s="22">
        <v>0</v>
      </c>
      <c r="I131" s="25">
        <f>IF(Table4[[#This Row],[Complete]]&gt;0,Table4[[#This Row],[Weight]],0)</f>
        <v>0</v>
      </c>
    </row>
    <row r="132" spans="1:9" s="22" customFormat="1" x14ac:dyDescent="0.3">
      <c r="A132" s="23">
        <v>4</v>
      </c>
      <c r="B132" s="24">
        <v>1</v>
      </c>
      <c r="C132" s="24">
        <v>1</v>
      </c>
      <c r="D132" s="22">
        <v>3</v>
      </c>
      <c r="E132" s="22" t="s">
        <v>274</v>
      </c>
      <c r="F132" s="34">
        <v>42583</v>
      </c>
      <c r="G132" s="22">
        <v>3</v>
      </c>
      <c r="H132" s="22">
        <v>0</v>
      </c>
      <c r="I132" s="25">
        <f>IF(Table4[[#This Row],[Complete]]&gt;0,Table4[[#This Row],[Weight]],0)</f>
        <v>0</v>
      </c>
    </row>
    <row r="133" spans="1:9" s="22" customFormat="1" x14ac:dyDescent="0.3">
      <c r="A133" s="26">
        <v>4</v>
      </c>
      <c r="B133" s="27">
        <v>1</v>
      </c>
      <c r="C133" s="27">
        <v>2</v>
      </c>
      <c r="D133" s="22">
        <v>1</v>
      </c>
      <c r="E133" s="22" t="s">
        <v>493</v>
      </c>
      <c r="F133" s="34">
        <v>42461</v>
      </c>
      <c r="G133" s="22">
        <v>3.5</v>
      </c>
      <c r="H133" s="22">
        <v>0</v>
      </c>
      <c r="I133" s="22">
        <f>IF(Table4[[#This Row],[Complete]]&gt;0,Table4[[#This Row],[Weight]],0)</f>
        <v>0</v>
      </c>
    </row>
    <row r="134" spans="1:9" s="22" customFormat="1" x14ac:dyDescent="0.3">
      <c r="A134" s="26">
        <v>4</v>
      </c>
      <c r="B134" s="27">
        <v>1</v>
      </c>
      <c r="C134" s="27">
        <v>2</v>
      </c>
      <c r="D134" s="22">
        <v>2</v>
      </c>
      <c r="E134" s="22" t="s">
        <v>494</v>
      </c>
      <c r="F134" s="34">
        <v>42552</v>
      </c>
      <c r="G134" s="22">
        <v>3.5</v>
      </c>
      <c r="H134" s="22">
        <v>0</v>
      </c>
      <c r="I134" s="22">
        <f>IF(Table4[[#This Row],[Complete]]&gt;0,Table4[[#This Row],[Weight]],0)</f>
        <v>0</v>
      </c>
    </row>
    <row r="135" spans="1:9" s="22" customFormat="1" x14ac:dyDescent="0.3">
      <c r="A135" s="26">
        <v>4</v>
      </c>
      <c r="B135" s="27">
        <v>1</v>
      </c>
      <c r="C135" s="27">
        <v>2</v>
      </c>
      <c r="D135" s="22">
        <v>3</v>
      </c>
      <c r="E135" s="22" t="s">
        <v>495</v>
      </c>
      <c r="F135" s="34">
        <v>42767</v>
      </c>
      <c r="G135" s="22">
        <v>3</v>
      </c>
      <c r="H135" s="22">
        <v>0</v>
      </c>
      <c r="I135" s="22">
        <f>IF(Table4[[#This Row],[Complete]]&gt;0,Table4[[#This Row],[Weight]],0)</f>
        <v>0</v>
      </c>
    </row>
    <row r="136" spans="1:9" s="22" customFormat="1" x14ac:dyDescent="0.3">
      <c r="A136" s="26">
        <v>4</v>
      </c>
      <c r="B136" s="27">
        <v>2</v>
      </c>
      <c r="C136" s="27">
        <v>1</v>
      </c>
      <c r="D136" s="22">
        <v>1</v>
      </c>
      <c r="E136" s="37" t="s">
        <v>549</v>
      </c>
      <c r="F136" s="16">
        <v>42461</v>
      </c>
      <c r="G136" s="22">
        <v>5</v>
      </c>
      <c r="H136" s="22">
        <v>0</v>
      </c>
      <c r="I136" s="22">
        <f>IF(Table4[[#This Row],[Complete]]&gt;0,Table4[[#This Row],[Weight]],0)</f>
        <v>0</v>
      </c>
    </row>
    <row r="137" spans="1:9" s="22" customFormat="1" x14ac:dyDescent="0.3">
      <c r="A137" s="1">
        <v>4</v>
      </c>
      <c r="B137" s="3">
        <v>2</v>
      </c>
      <c r="C137" s="3">
        <v>1</v>
      </c>
      <c r="D137" s="22">
        <v>2</v>
      </c>
      <c r="E137" s="37" t="s">
        <v>550</v>
      </c>
      <c r="F137" s="16">
        <v>42552</v>
      </c>
      <c r="G137" s="22">
        <v>5</v>
      </c>
      <c r="H137" s="22">
        <v>0</v>
      </c>
      <c r="I137" s="25">
        <f>IF(Table4[[#This Row],[Complete]]&gt;0,Table4[[#This Row],[Weight]],0)</f>
        <v>0</v>
      </c>
    </row>
    <row r="138" spans="1:9" s="22" customFormat="1" x14ac:dyDescent="0.3">
      <c r="A138" s="26">
        <v>4</v>
      </c>
      <c r="B138" s="27">
        <v>2</v>
      </c>
      <c r="C138" s="27">
        <v>2</v>
      </c>
      <c r="D138" s="22">
        <v>1</v>
      </c>
      <c r="E138" s="22" t="s">
        <v>462</v>
      </c>
      <c r="F138" s="16">
        <v>42491</v>
      </c>
      <c r="G138" s="22">
        <v>5</v>
      </c>
      <c r="H138" s="22">
        <v>0</v>
      </c>
      <c r="I138" s="22">
        <f>IF(Table4[[#This Row],[Complete]]&gt;0,Table4[[#This Row],[Weight]],0)</f>
        <v>0</v>
      </c>
    </row>
    <row r="139" spans="1:9" s="22" customFormat="1" x14ac:dyDescent="0.3">
      <c r="A139" s="26">
        <v>4</v>
      </c>
      <c r="B139" s="27">
        <v>2</v>
      </c>
      <c r="C139" s="27">
        <v>2</v>
      </c>
      <c r="D139" s="22">
        <v>2</v>
      </c>
      <c r="E139" s="22" t="s">
        <v>463</v>
      </c>
      <c r="F139" s="16">
        <v>42767</v>
      </c>
      <c r="G139" s="22">
        <v>5</v>
      </c>
      <c r="H139" s="22">
        <v>0</v>
      </c>
      <c r="I139" s="22">
        <f>IF(Table4[[#This Row],[Complete]]&gt;0,Table4[[#This Row],[Weight]],0)</f>
        <v>0</v>
      </c>
    </row>
    <row r="140" spans="1:9" s="22" customFormat="1" x14ac:dyDescent="0.3">
      <c r="A140" s="26">
        <v>4</v>
      </c>
      <c r="B140" s="27">
        <v>2</v>
      </c>
      <c r="C140" s="27">
        <v>3</v>
      </c>
      <c r="D140" s="22">
        <v>1</v>
      </c>
      <c r="E140" s="37" t="s">
        <v>551</v>
      </c>
      <c r="F140" s="16">
        <v>42705</v>
      </c>
      <c r="G140" s="22">
        <v>10</v>
      </c>
      <c r="H140" s="22">
        <v>0</v>
      </c>
      <c r="I140" s="22">
        <f>IF(Table4[[#This Row],[Complete]]&gt;0,Table4[[#This Row],[Weight]],0)</f>
        <v>0</v>
      </c>
    </row>
    <row r="141" spans="1:9" s="22" customFormat="1" x14ac:dyDescent="0.3">
      <c r="A141" s="26">
        <v>4</v>
      </c>
      <c r="B141" s="27">
        <v>2</v>
      </c>
      <c r="C141" s="27">
        <v>4</v>
      </c>
      <c r="D141" s="22">
        <v>1</v>
      </c>
      <c r="E141" s="35" t="s">
        <v>552</v>
      </c>
      <c r="F141" s="16">
        <v>42475</v>
      </c>
      <c r="G141" s="22">
        <v>10</v>
      </c>
      <c r="H141" s="22">
        <v>0</v>
      </c>
      <c r="I141" s="22">
        <f>IF(Table4[[#This Row],[Complete]]&gt;0,Table4[[#This Row],[Weight]],0)</f>
        <v>0</v>
      </c>
    </row>
    <row r="142" spans="1:9" s="22" customFormat="1" x14ac:dyDescent="0.3">
      <c r="A142" s="26">
        <v>4</v>
      </c>
      <c r="B142" s="27">
        <v>3</v>
      </c>
      <c r="C142" s="27">
        <v>1</v>
      </c>
      <c r="D142" s="22">
        <v>1</v>
      </c>
      <c r="E142" s="22" t="s">
        <v>496</v>
      </c>
      <c r="F142" s="16">
        <v>42461</v>
      </c>
      <c r="G142" s="22">
        <v>5</v>
      </c>
      <c r="H142" s="22">
        <v>0</v>
      </c>
      <c r="I142" s="22">
        <f>IF(Table4[[#This Row],[Complete]]&gt;0,Table4[[#This Row],[Weight]],0)</f>
        <v>0</v>
      </c>
    </row>
    <row r="143" spans="1:9" s="22" customFormat="1" x14ac:dyDescent="0.3">
      <c r="A143" s="26">
        <v>4</v>
      </c>
      <c r="B143" s="27">
        <v>3</v>
      </c>
      <c r="C143" s="27">
        <v>1</v>
      </c>
      <c r="D143" s="22">
        <v>2</v>
      </c>
      <c r="E143" s="22" t="s">
        <v>497</v>
      </c>
      <c r="F143" s="16">
        <v>42522</v>
      </c>
      <c r="G143" s="22">
        <v>5</v>
      </c>
      <c r="H143" s="22">
        <v>0</v>
      </c>
      <c r="I143" s="25">
        <f>IF(Table4[[#This Row],[Complete]]&gt;0,Table4[[#This Row],[Weight]],0)</f>
        <v>0</v>
      </c>
    </row>
    <row r="144" spans="1:9" s="22" customFormat="1" x14ac:dyDescent="0.3">
      <c r="A144" s="1">
        <v>4</v>
      </c>
      <c r="B144" s="3">
        <v>3</v>
      </c>
      <c r="C144" s="3">
        <v>2</v>
      </c>
      <c r="D144" s="22">
        <v>1</v>
      </c>
      <c r="E144" s="22" t="s">
        <v>498</v>
      </c>
      <c r="F144" s="5">
        <v>42767</v>
      </c>
      <c r="G144">
        <v>10</v>
      </c>
      <c r="H144" s="22">
        <v>0</v>
      </c>
      <c r="I144" s="25">
        <f>IF(Table4[[#This Row],[Complete]]&gt;0,Table4[[#This Row],[Weight]],0)</f>
        <v>0</v>
      </c>
    </row>
    <row r="145" spans="1:9" s="22" customFormat="1" x14ac:dyDescent="0.3">
      <c r="A145" s="26">
        <v>4</v>
      </c>
      <c r="B145" s="27">
        <v>4</v>
      </c>
      <c r="C145" s="27">
        <v>1</v>
      </c>
      <c r="D145" s="22">
        <v>1</v>
      </c>
      <c r="E145" s="22" t="s">
        <v>499</v>
      </c>
      <c r="F145" s="16">
        <v>42431</v>
      </c>
      <c r="G145" s="22">
        <v>3.5</v>
      </c>
      <c r="H145" s="22">
        <v>1</v>
      </c>
      <c r="I145" s="22">
        <f>IF(Table4[[#This Row],[Complete]]&gt;0,Table4[[#This Row],[Weight]],0)</f>
        <v>3.5</v>
      </c>
    </row>
    <row r="146" spans="1:9" x14ac:dyDescent="0.3">
      <c r="A146" s="26">
        <v>4</v>
      </c>
      <c r="B146" s="27">
        <v>4</v>
      </c>
      <c r="C146" s="27">
        <v>1</v>
      </c>
      <c r="D146">
        <v>2</v>
      </c>
      <c r="E146" s="22" t="s">
        <v>528</v>
      </c>
      <c r="F146" s="5">
        <v>42450</v>
      </c>
      <c r="G146">
        <v>3.5</v>
      </c>
      <c r="H146">
        <v>1</v>
      </c>
      <c r="I146" s="9">
        <f>IF(Table4[[#This Row],[Complete]]&gt;0,Table4[[#This Row],[Weight]],0)</f>
        <v>3.5</v>
      </c>
    </row>
    <row r="147" spans="1:9" s="22" customFormat="1" x14ac:dyDescent="0.3">
      <c r="A147" s="26">
        <v>4</v>
      </c>
      <c r="B147" s="27">
        <v>4</v>
      </c>
      <c r="C147" s="27">
        <v>1</v>
      </c>
      <c r="D147" s="22">
        <v>3</v>
      </c>
      <c r="E147" s="22" t="s">
        <v>500</v>
      </c>
      <c r="F147" s="16">
        <v>42461</v>
      </c>
      <c r="G147" s="22">
        <v>3</v>
      </c>
      <c r="H147" s="22">
        <v>0</v>
      </c>
      <c r="I147" s="25">
        <f>IF(Table4[[#This Row],[Complete]]&gt;0,Table4[[#This Row],[Weight]],0)</f>
        <v>0</v>
      </c>
    </row>
    <row r="148" spans="1:9" x14ac:dyDescent="0.3">
      <c r="A148" s="1">
        <v>4</v>
      </c>
      <c r="B148" s="3">
        <v>4</v>
      </c>
      <c r="C148" s="3">
        <v>2</v>
      </c>
      <c r="D148">
        <v>1</v>
      </c>
      <c r="E148" s="22" t="s">
        <v>501</v>
      </c>
      <c r="F148" s="5">
        <v>42430</v>
      </c>
      <c r="G148">
        <v>10</v>
      </c>
      <c r="H148">
        <v>1</v>
      </c>
      <c r="I148">
        <f>IF(Table4[[#This Row],[Complete]]&gt;0,Table4[[#This Row],[Weight]],0)</f>
        <v>10</v>
      </c>
    </row>
    <row r="149" spans="1:9" s="22" customFormat="1" x14ac:dyDescent="0.3">
      <c r="A149" s="26">
        <v>4</v>
      </c>
      <c r="B149" s="27">
        <v>4</v>
      </c>
      <c r="C149" s="27">
        <v>3</v>
      </c>
      <c r="D149" s="22">
        <v>1</v>
      </c>
      <c r="E149" s="22" t="s">
        <v>502</v>
      </c>
      <c r="F149" s="16">
        <v>42430</v>
      </c>
      <c r="G149" s="22">
        <v>10</v>
      </c>
      <c r="H149" s="22">
        <v>1</v>
      </c>
      <c r="I149" s="22">
        <f>IF(Table4[[#This Row],[Complete]]&gt;0,Table4[[#This Row],[Weight]],0)</f>
        <v>10</v>
      </c>
    </row>
    <row r="150" spans="1:9" x14ac:dyDescent="0.3">
      <c r="A150" s="1">
        <v>4</v>
      </c>
      <c r="B150" s="3">
        <v>4</v>
      </c>
      <c r="C150" s="3">
        <v>4</v>
      </c>
      <c r="D150">
        <v>1</v>
      </c>
      <c r="E150" s="22" t="s">
        <v>503</v>
      </c>
      <c r="F150" s="5">
        <v>42583</v>
      </c>
      <c r="G150">
        <v>2.5</v>
      </c>
      <c r="H150">
        <v>0</v>
      </c>
      <c r="I150">
        <f>IF(Table4[[#This Row],[Complete]]&gt;0,Table4[[#This Row],[Weight]],0)</f>
        <v>0</v>
      </c>
    </row>
    <row r="151" spans="1:9" s="22" customFormat="1" x14ac:dyDescent="0.3">
      <c r="A151" s="26">
        <v>4</v>
      </c>
      <c r="B151" s="27">
        <v>4</v>
      </c>
      <c r="C151" s="27">
        <v>4</v>
      </c>
      <c r="D151" s="22">
        <v>2</v>
      </c>
      <c r="E151" s="22" t="s">
        <v>504</v>
      </c>
      <c r="F151" s="16">
        <v>42583</v>
      </c>
      <c r="G151" s="22">
        <v>2.5</v>
      </c>
      <c r="H151" s="22">
        <v>0</v>
      </c>
      <c r="I151" s="25">
        <f>IF(Table4[[#This Row],[Complete]]&gt;0,Table4[[#This Row],[Weight]],0)</f>
        <v>0</v>
      </c>
    </row>
    <row r="152" spans="1:9" s="22" customFormat="1" x14ac:dyDescent="0.3">
      <c r="A152" s="26">
        <v>4</v>
      </c>
      <c r="B152" s="27">
        <v>4</v>
      </c>
      <c r="C152" s="27">
        <v>4</v>
      </c>
      <c r="D152" s="22">
        <v>3</v>
      </c>
      <c r="E152" s="22" t="s">
        <v>505</v>
      </c>
      <c r="F152" s="16">
        <v>42583</v>
      </c>
      <c r="G152" s="22">
        <v>2.5</v>
      </c>
      <c r="H152" s="22">
        <v>0</v>
      </c>
      <c r="I152" s="25">
        <f>IF(Table4[[#This Row],[Complete]]&gt;0,Table4[[#This Row],[Weight]],0)</f>
        <v>0</v>
      </c>
    </row>
    <row r="153" spans="1:9" s="22" customFormat="1" x14ac:dyDescent="0.3">
      <c r="A153" s="26">
        <v>4</v>
      </c>
      <c r="B153" s="27">
        <v>4</v>
      </c>
      <c r="C153" s="27">
        <v>4</v>
      </c>
      <c r="D153" s="22">
        <v>4</v>
      </c>
      <c r="E153" s="22" t="s">
        <v>506</v>
      </c>
      <c r="F153" s="16">
        <v>42583</v>
      </c>
      <c r="G153" s="22">
        <v>2.5</v>
      </c>
      <c r="H153" s="22">
        <v>0</v>
      </c>
      <c r="I153" s="25">
        <f>IF(Table4[[#This Row],[Complete]]&gt;0,Table4[[#This Row],[Weight]],0)</f>
        <v>0</v>
      </c>
    </row>
    <row r="154" spans="1:9" s="22" customFormat="1" x14ac:dyDescent="0.3">
      <c r="A154" s="26">
        <v>4</v>
      </c>
      <c r="B154" s="27">
        <v>4</v>
      </c>
      <c r="C154" s="27">
        <v>5</v>
      </c>
      <c r="D154" s="22">
        <v>1</v>
      </c>
      <c r="E154" s="22" t="s">
        <v>507</v>
      </c>
      <c r="F154" s="16">
        <v>42461</v>
      </c>
      <c r="G154" s="22">
        <v>3.5</v>
      </c>
      <c r="H154" s="22">
        <v>0</v>
      </c>
      <c r="I154" s="22">
        <f>IF(Table4[[#This Row],[Complete]]&gt;0,Table4[[#This Row],[Weight]],0)</f>
        <v>0</v>
      </c>
    </row>
    <row r="155" spans="1:9" s="22" customFormat="1" x14ac:dyDescent="0.3">
      <c r="A155" s="26">
        <v>4</v>
      </c>
      <c r="B155" s="27">
        <v>4</v>
      </c>
      <c r="C155" s="27">
        <v>5</v>
      </c>
      <c r="D155" s="22">
        <v>2</v>
      </c>
      <c r="E155" s="22" t="s">
        <v>508</v>
      </c>
      <c r="F155" s="16">
        <v>42583</v>
      </c>
      <c r="G155" s="22">
        <v>3.5</v>
      </c>
      <c r="H155" s="22">
        <v>0</v>
      </c>
      <c r="I155" s="25">
        <f>IF(Table4[[#This Row],[Complete]]&gt;0,Table4[[#This Row],[Weight]],0)</f>
        <v>0</v>
      </c>
    </row>
    <row r="156" spans="1:9" s="22" customFormat="1" x14ac:dyDescent="0.3">
      <c r="A156" s="1">
        <v>4</v>
      </c>
      <c r="B156" s="3">
        <v>4</v>
      </c>
      <c r="C156" s="3">
        <v>5</v>
      </c>
      <c r="D156" s="22">
        <v>3</v>
      </c>
      <c r="E156" s="22" t="s">
        <v>509</v>
      </c>
      <c r="F156" s="16">
        <v>42583</v>
      </c>
      <c r="G156" s="22">
        <v>3</v>
      </c>
      <c r="H156" s="22">
        <v>0</v>
      </c>
      <c r="I156" s="25">
        <f>IF(Table4[[#This Row],[Complete]]&gt;0,Table4[[#This Row],[Weight]],0)</f>
        <v>0</v>
      </c>
    </row>
    <row r="157" spans="1:9" s="22" customFormat="1" x14ac:dyDescent="0.3">
      <c r="A157" s="26">
        <v>4</v>
      </c>
      <c r="B157" s="27">
        <v>5</v>
      </c>
      <c r="C157" s="27">
        <v>1</v>
      </c>
      <c r="D157" s="22">
        <v>1</v>
      </c>
      <c r="E157" s="37" t="s">
        <v>529</v>
      </c>
      <c r="F157" s="16">
        <v>42583</v>
      </c>
      <c r="G157" s="22">
        <v>2.5</v>
      </c>
      <c r="H157" s="22">
        <v>0</v>
      </c>
      <c r="I157" s="22">
        <f>IF(Table4[[#This Row],[Complete]]&gt;0,Table4[[#This Row],[Weight]],0)</f>
        <v>0</v>
      </c>
    </row>
    <row r="158" spans="1:9" s="22" customFormat="1" x14ac:dyDescent="0.3">
      <c r="A158" s="1">
        <v>4</v>
      </c>
      <c r="B158" s="3">
        <v>5</v>
      </c>
      <c r="C158" s="3">
        <v>1</v>
      </c>
      <c r="D158" s="22">
        <v>2</v>
      </c>
      <c r="E158" s="37" t="s">
        <v>535</v>
      </c>
      <c r="F158" s="16">
        <v>42583</v>
      </c>
      <c r="G158" s="22">
        <v>2.5</v>
      </c>
      <c r="H158" s="22">
        <v>0</v>
      </c>
      <c r="I158" s="25">
        <f>IF(Table4[[#This Row],[Complete]]&gt;0,Table4[[#This Row],[Weight]],0)</f>
        <v>0</v>
      </c>
    </row>
    <row r="159" spans="1:9" s="22" customFormat="1" x14ac:dyDescent="0.3">
      <c r="A159" s="26">
        <v>4</v>
      </c>
      <c r="B159" s="27">
        <v>5</v>
      </c>
      <c r="C159" s="27">
        <v>1</v>
      </c>
      <c r="D159" s="22">
        <v>3</v>
      </c>
      <c r="E159" s="37" t="s">
        <v>530</v>
      </c>
      <c r="F159" s="16">
        <v>42583</v>
      </c>
      <c r="G159" s="22">
        <v>2.5</v>
      </c>
      <c r="H159" s="22">
        <v>0</v>
      </c>
      <c r="I159" s="25">
        <f>IF(Table4[[#This Row],[Complete]]&gt;0,Table4[[#This Row],[Weight]],0)</f>
        <v>0</v>
      </c>
    </row>
    <row r="160" spans="1:9" s="22" customFormat="1" x14ac:dyDescent="0.3">
      <c r="A160" s="1">
        <v>4</v>
      </c>
      <c r="B160" s="3">
        <v>5</v>
      </c>
      <c r="C160" s="3">
        <v>1</v>
      </c>
      <c r="D160" s="22">
        <v>4</v>
      </c>
      <c r="E160" s="37" t="s">
        <v>531</v>
      </c>
      <c r="F160" s="16">
        <v>42614</v>
      </c>
      <c r="G160" s="22">
        <v>2.5</v>
      </c>
      <c r="H160" s="22">
        <v>0</v>
      </c>
      <c r="I160" s="25">
        <f>IF(Table4[[#This Row],[Complete]]&gt;0,Table4[[#This Row],[Weight]],0)</f>
        <v>0</v>
      </c>
    </row>
    <row r="161" spans="1:9" s="22" customFormat="1" x14ac:dyDescent="0.3">
      <c r="A161" s="26">
        <v>4</v>
      </c>
      <c r="B161" s="27">
        <v>5</v>
      </c>
      <c r="C161" s="27">
        <v>2</v>
      </c>
      <c r="D161" s="22">
        <v>1</v>
      </c>
      <c r="E161" s="37" t="s">
        <v>532</v>
      </c>
      <c r="F161" s="16">
        <v>42583</v>
      </c>
      <c r="G161" s="22">
        <v>5</v>
      </c>
      <c r="H161" s="22">
        <v>0</v>
      </c>
      <c r="I161" s="25">
        <f>IF(Table4[[#This Row],[Complete]]&gt;0,Table4[[#This Row],[Weight]],0)</f>
        <v>0</v>
      </c>
    </row>
    <row r="162" spans="1:9" s="22" customFormat="1" x14ac:dyDescent="0.3">
      <c r="A162" s="1">
        <v>4</v>
      </c>
      <c r="B162" s="3">
        <v>5</v>
      </c>
      <c r="C162" s="3">
        <v>2</v>
      </c>
      <c r="D162" s="22">
        <v>2</v>
      </c>
      <c r="E162" s="37" t="s">
        <v>533</v>
      </c>
      <c r="F162" s="16">
        <v>42583</v>
      </c>
      <c r="G162" s="22">
        <v>5</v>
      </c>
      <c r="H162" s="22">
        <v>0</v>
      </c>
      <c r="I162" s="25">
        <f>IF(Table4[[#This Row],[Complete]]&gt;0,Table4[[#This Row],[Weight]],0)</f>
        <v>0</v>
      </c>
    </row>
    <row r="163" spans="1:9" s="22" customFormat="1" x14ac:dyDescent="0.3">
      <c r="A163" s="26">
        <v>4</v>
      </c>
      <c r="B163" s="27">
        <v>5</v>
      </c>
      <c r="C163" s="27">
        <v>3</v>
      </c>
      <c r="D163" s="22">
        <v>1</v>
      </c>
      <c r="E163" s="37" t="s">
        <v>534</v>
      </c>
      <c r="F163" s="16">
        <v>42644</v>
      </c>
      <c r="G163" s="22">
        <v>5</v>
      </c>
      <c r="H163" s="22">
        <v>0</v>
      </c>
      <c r="I163" s="25">
        <f>IF(Table4[[#This Row],[Complete]]&gt;0,Table4[[#This Row],[Weight]],0)</f>
        <v>0</v>
      </c>
    </row>
    <row r="164" spans="1:9" s="22" customFormat="1" x14ac:dyDescent="0.3">
      <c r="A164" s="1">
        <v>4</v>
      </c>
      <c r="B164" s="3">
        <v>5</v>
      </c>
      <c r="C164" s="3">
        <v>3</v>
      </c>
      <c r="D164" s="22">
        <v>2</v>
      </c>
      <c r="E164" s="37" t="s">
        <v>536</v>
      </c>
      <c r="F164" s="16">
        <v>42705</v>
      </c>
      <c r="G164" s="22">
        <v>5</v>
      </c>
      <c r="H164" s="22">
        <v>0</v>
      </c>
      <c r="I164" s="25">
        <f>IF(Table4[[#This Row],[Complete]]&gt;0,Table4[[#This Row],[Weight]],0)</f>
        <v>0</v>
      </c>
    </row>
    <row r="165" spans="1:9" s="22" customFormat="1" x14ac:dyDescent="0.3">
      <c r="A165" s="26">
        <v>4</v>
      </c>
      <c r="B165" s="27">
        <v>5</v>
      </c>
      <c r="C165" s="27">
        <v>4</v>
      </c>
      <c r="D165" s="22">
        <v>1</v>
      </c>
      <c r="E165" s="37" t="s">
        <v>539</v>
      </c>
      <c r="F165" s="16">
        <v>42675</v>
      </c>
      <c r="G165" s="22">
        <v>3.5</v>
      </c>
      <c r="H165" s="22">
        <v>0</v>
      </c>
      <c r="I165" s="25">
        <f>IF(Table4[[#This Row],[Complete]]&gt;0,Table4[[#This Row],[Weight]],0)</f>
        <v>0</v>
      </c>
    </row>
    <row r="166" spans="1:9" s="22" customFormat="1" x14ac:dyDescent="0.3">
      <c r="A166" s="1">
        <v>4</v>
      </c>
      <c r="B166" s="3">
        <v>5</v>
      </c>
      <c r="C166" s="3">
        <v>4</v>
      </c>
      <c r="D166" s="22">
        <v>2</v>
      </c>
      <c r="E166" s="37" t="s">
        <v>537</v>
      </c>
      <c r="F166" s="16">
        <v>42767</v>
      </c>
      <c r="G166" s="22">
        <v>3.5</v>
      </c>
      <c r="H166" s="22">
        <v>0</v>
      </c>
      <c r="I166" s="25">
        <f>IF(Table4[[#This Row],[Complete]]&gt;0,Table4[[#This Row],[Weight]],0)</f>
        <v>0</v>
      </c>
    </row>
    <row r="167" spans="1:9" s="22" customFormat="1" x14ac:dyDescent="0.3">
      <c r="A167" s="26">
        <v>4</v>
      </c>
      <c r="B167" s="27">
        <v>5</v>
      </c>
      <c r="C167" s="27">
        <v>4</v>
      </c>
      <c r="D167" s="22">
        <v>3</v>
      </c>
      <c r="E167" s="37" t="s">
        <v>538</v>
      </c>
      <c r="F167" s="16">
        <v>42767</v>
      </c>
      <c r="G167" s="22">
        <v>3</v>
      </c>
      <c r="H167" s="22">
        <v>0</v>
      </c>
      <c r="I167" s="25">
        <f>IF(Table4[[#This Row],[Complete]]&gt;0,Table4[[#This Row],[Weight]],0)</f>
        <v>0</v>
      </c>
    </row>
    <row r="168" spans="1:9" s="22" customFormat="1" x14ac:dyDescent="0.3">
      <c r="A168" s="30">
        <v>4</v>
      </c>
      <c r="B168" s="31">
        <v>6</v>
      </c>
      <c r="C168" s="31">
        <v>1</v>
      </c>
      <c r="D168" s="32">
        <v>1</v>
      </c>
      <c r="E168" s="32" t="s">
        <v>510</v>
      </c>
      <c r="F168" s="16">
        <v>42461</v>
      </c>
      <c r="G168" s="32">
        <v>10</v>
      </c>
      <c r="H168" s="32">
        <v>0</v>
      </c>
      <c r="I168" s="33">
        <f>IF(Table4[[#This Row],[Complete]]&gt;0,Table4[[#This Row],[Weight]],0)</f>
        <v>0</v>
      </c>
    </row>
    <row r="169" spans="1:9" s="22" customFormat="1" x14ac:dyDescent="0.3">
      <c r="A169" s="30">
        <v>4</v>
      </c>
      <c r="B169" s="31">
        <v>6</v>
      </c>
      <c r="C169" s="31">
        <v>2</v>
      </c>
      <c r="D169" s="32">
        <v>1</v>
      </c>
      <c r="E169" s="32" t="s">
        <v>541</v>
      </c>
      <c r="F169" s="16">
        <v>42461</v>
      </c>
      <c r="G169" s="32">
        <v>10</v>
      </c>
      <c r="H169" s="32">
        <v>0</v>
      </c>
      <c r="I169" s="33">
        <f>IF(Table4[[#This Row],[Complete]]&gt;0,Table4[[#This Row],[Weight]],0)</f>
        <v>0</v>
      </c>
    </row>
  </sheetData>
  <pageMargins left="0.7" right="0.7" top="0.75" bottom="0.75" header="0.3" footer="0.3"/>
  <pageSetup scale="65" orientation="landscape"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8"/>
  <sheetViews>
    <sheetView workbookViewId="0">
      <selection activeCell="E18" sqref="E18"/>
    </sheetView>
  </sheetViews>
  <sheetFormatPr defaultRowHeight="14.4" x14ac:dyDescent="0.3"/>
  <cols>
    <col min="3" max="3" width="79" bestFit="1" customWidth="1"/>
    <col min="5" max="5" width="63.6640625" style="10" customWidth="1"/>
  </cols>
  <sheetData>
    <row r="1" spans="1:6" x14ac:dyDescent="0.3">
      <c r="A1" t="s">
        <v>6</v>
      </c>
      <c r="B1" t="s">
        <v>7</v>
      </c>
      <c r="C1" t="s">
        <v>1</v>
      </c>
      <c r="D1" t="s">
        <v>27</v>
      </c>
      <c r="E1" s="10" t="s">
        <v>302</v>
      </c>
    </row>
    <row r="2" spans="1:6" ht="115.2" x14ac:dyDescent="0.3">
      <c r="A2" s="11">
        <v>1</v>
      </c>
      <c r="B2" s="11">
        <v>1</v>
      </c>
      <c r="C2" s="11" t="s">
        <v>8</v>
      </c>
      <c r="D2" s="12">
        <f>SUM(Actions!H2:H4) / 4</f>
        <v>25</v>
      </c>
      <c r="E2" s="13" t="s">
        <v>303</v>
      </c>
      <c r="F2" s="6"/>
    </row>
    <row r="3" spans="1:6" ht="158.4" x14ac:dyDescent="0.3">
      <c r="A3" s="11">
        <v>1</v>
      </c>
      <c r="B3" s="11">
        <v>2</v>
      </c>
      <c r="C3" s="11" t="s">
        <v>9</v>
      </c>
      <c r="D3" s="12">
        <f>SUM(Actions!H5:H6) / 2</f>
        <v>0</v>
      </c>
      <c r="E3" s="13" t="s">
        <v>310</v>
      </c>
      <c r="F3" s="6"/>
    </row>
    <row r="4" spans="1:6" ht="57.6" x14ac:dyDescent="0.3">
      <c r="A4" s="11">
        <v>1</v>
      </c>
      <c r="B4" s="11">
        <v>3</v>
      </c>
      <c r="C4" s="11" t="s">
        <v>311</v>
      </c>
      <c r="D4" s="12" t="e">
        <f>SUM(Actions!#REF!) / 2</f>
        <v>#REF!</v>
      </c>
      <c r="E4" s="13" t="s">
        <v>312</v>
      </c>
      <c r="F4" s="6"/>
    </row>
    <row r="5" spans="1:6" ht="129.6" x14ac:dyDescent="0.3">
      <c r="A5" s="11">
        <v>1</v>
      </c>
      <c r="B5" s="11">
        <v>4</v>
      </c>
      <c r="C5" s="11" t="s">
        <v>10</v>
      </c>
      <c r="D5" s="12" t="e">
        <f>SUM(Actions!#REF!) / 3</f>
        <v>#REF!</v>
      </c>
      <c r="E5" s="13" t="s">
        <v>313</v>
      </c>
      <c r="F5" s="6"/>
    </row>
    <row r="6" spans="1:6" ht="230.4" x14ac:dyDescent="0.3">
      <c r="A6" s="11">
        <v>2</v>
      </c>
      <c r="B6" s="11">
        <v>1</v>
      </c>
      <c r="C6" s="11" t="s">
        <v>11</v>
      </c>
      <c r="D6" s="12">
        <f>SUM(Actions!H8:H11) / 5</f>
        <v>28</v>
      </c>
      <c r="E6" s="13" t="s">
        <v>314</v>
      </c>
      <c r="F6" s="6"/>
    </row>
    <row r="7" spans="1:6" ht="409.6" x14ac:dyDescent="0.3">
      <c r="A7" s="11">
        <v>2</v>
      </c>
      <c r="B7" s="11">
        <v>2</v>
      </c>
      <c r="C7" s="11" t="s">
        <v>12</v>
      </c>
      <c r="D7" s="12">
        <f>SUM(Actions!H12:H18) / 8</f>
        <v>20.625</v>
      </c>
      <c r="E7" s="13" t="s">
        <v>315</v>
      </c>
      <c r="F7" s="6"/>
    </row>
    <row r="8" spans="1:6" ht="144" x14ac:dyDescent="0.3">
      <c r="A8" s="11">
        <v>2</v>
      </c>
      <c r="B8" s="11">
        <v>3</v>
      </c>
      <c r="C8" s="11" t="s">
        <v>13</v>
      </c>
      <c r="D8" s="12">
        <f>SUM(Actions!H19:H21) / 4</f>
        <v>15</v>
      </c>
      <c r="E8" s="13" t="s">
        <v>304</v>
      </c>
      <c r="F8" s="6"/>
    </row>
    <row r="9" spans="1:6" ht="86.4" x14ac:dyDescent="0.3">
      <c r="A9" s="11">
        <v>2</v>
      </c>
      <c r="B9" s="11">
        <v>4</v>
      </c>
      <c r="C9" s="11" t="s">
        <v>14</v>
      </c>
      <c r="D9" s="12">
        <f>SUM(Actions!H22:H24) / 3</f>
        <v>66.666666666666671</v>
      </c>
      <c r="E9" s="13" t="s">
        <v>305</v>
      </c>
      <c r="F9" s="6"/>
    </row>
    <row r="10" spans="1:6" ht="187.2" x14ac:dyDescent="0.3">
      <c r="A10" s="11">
        <v>3</v>
      </c>
      <c r="B10" s="11">
        <v>1</v>
      </c>
      <c r="C10" s="11" t="s">
        <v>15</v>
      </c>
      <c r="D10" s="12">
        <f>SUM(Actions!H26:H27) / 3</f>
        <v>0</v>
      </c>
      <c r="E10" s="13" t="s">
        <v>316</v>
      </c>
      <c r="F10" s="6"/>
    </row>
    <row r="11" spans="1:6" ht="230.4" x14ac:dyDescent="0.3">
      <c r="A11" s="11">
        <v>3</v>
      </c>
      <c r="B11" s="11">
        <v>2</v>
      </c>
      <c r="C11" s="11" t="s">
        <v>16</v>
      </c>
      <c r="D11" s="12">
        <f>SUM(Actions!H28:H31) / 4</f>
        <v>0</v>
      </c>
      <c r="E11" s="13" t="s">
        <v>317</v>
      </c>
      <c r="F11" s="6"/>
    </row>
    <row r="12" spans="1:6" ht="244.8" x14ac:dyDescent="0.3">
      <c r="A12" s="11">
        <v>3</v>
      </c>
      <c r="B12" s="11">
        <v>3</v>
      </c>
      <c r="C12" s="11" t="s">
        <v>17</v>
      </c>
      <c r="D12" s="12">
        <f>SUM(Actions!H32:H35) / 5</f>
        <v>34</v>
      </c>
      <c r="E12" s="13" t="s">
        <v>318</v>
      </c>
      <c r="F12" s="6"/>
    </row>
    <row r="13" spans="1:6" ht="144" x14ac:dyDescent="0.3">
      <c r="A13" s="11">
        <v>3</v>
      </c>
      <c r="B13" s="11">
        <v>4</v>
      </c>
      <c r="C13" s="11" t="s">
        <v>18</v>
      </c>
      <c r="D13" s="12">
        <f>SUM(Actions!H36:H38) / 5</f>
        <v>30</v>
      </c>
      <c r="E13" s="13" t="s">
        <v>306</v>
      </c>
      <c r="F13" s="6"/>
    </row>
    <row r="14" spans="1:6" ht="28.8" x14ac:dyDescent="0.3">
      <c r="A14" s="11">
        <v>3</v>
      </c>
      <c r="B14" s="11">
        <v>5</v>
      </c>
      <c r="C14" s="11" t="s">
        <v>19</v>
      </c>
      <c r="D14" s="12">
        <f>SUM(Actions!H39)</f>
        <v>40</v>
      </c>
      <c r="E14" s="13" t="s">
        <v>307</v>
      </c>
      <c r="F14" s="6"/>
    </row>
    <row r="15" spans="1:6" ht="72" x14ac:dyDescent="0.3">
      <c r="A15" s="11">
        <v>4</v>
      </c>
      <c r="B15" s="11">
        <v>1</v>
      </c>
      <c r="C15" s="11" t="s">
        <v>20</v>
      </c>
      <c r="D15" s="12">
        <f>SUM(Actions!H43:H44) / 2</f>
        <v>0</v>
      </c>
      <c r="E15" s="13" t="s">
        <v>319</v>
      </c>
      <c r="F15" s="6"/>
    </row>
    <row r="16" spans="1:6" ht="43.2" x14ac:dyDescent="0.3">
      <c r="A16" s="11">
        <v>4</v>
      </c>
      <c r="B16" s="11">
        <v>2</v>
      </c>
      <c r="C16" s="11" t="s">
        <v>21</v>
      </c>
      <c r="D16" s="12">
        <f>SUM(Actions!H45:H46) / 2</f>
        <v>0</v>
      </c>
      <c r="E16" s="13" t="s">
        <v>308</v>
      </c>
      <c r="F16" s="6"/>
    </row>
    <row r="17" spans="1:6" ht="43.2" x14ac:dyDescent="0.3">
      <c r="A17" s="11">
        <v>4</v>
      </c>
      <c r="B17" s="11">
        <v>3</v>
      </c>
      <c r="C17" s="11" t="s">
        <v>22</v>
      </c>
      <c r="D17" s="12">
        <f>SUM(Actions!H49)</f>
        <v>0</v>
      </c>
      <c r="E17" s="13" t="s">
        <v>320</v>
      </c>
      <c r="F17" s="6"/>
    </row>
    <row r="18" spans="1:6" x14ac:dyDescent="0.3">
      <c r="A18" s="11">
        <v>4</v>
      </c>
      <c r="B18" s="11">
        <v>4</v>
      </c>
      <c r="C18" s="11" t="s">
        <v>23</v>
      </c>
      <c r="D18" s="12">
        <f>SUM(Actions!H51:H52)/2</f>
        <v>85</v>
      </c>
      <c r="E18" s="13" t="s">
        <v>309</v>
      </c>
      <c r="F18" s="6"/>
    </row>
    <row r="24" spans="1:6" x14ac:dyDescent="0.3">
      <c r="D24" t="s">
        <v>290</v>
      </c>
    </row>
    <row r="38" spans="4:4" x14ac:dyDescent="0.3">
      <c r="D38" t="s">
        <v>291</v>
      </c>
    </row>
  </sheetData>
  <conditionalFormatting sqref="D2:F18">
    <cfRule type="iconSet" priority="1">
      <iconSet iconSet="3Arrows">
        <cfvo type="percent" val="0"/>
        <cfvo type="percent" val="33"/>
        <cfvo type="percent" val="67"/>
      </iconSet>
    </cfRule>
  </conditionalFormatting>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7"/>
  <sheetViews>
    <sheetView topLeftCell="A19" workbookViewId="0">
      <selection activeCell="I51" sqref="I51"/>
    </sheetView>
  </sheetViews>
  <sheetFormatPr defaultRowHeight="14.4" x14ac:dyDescent="0.3"/>
  <cols>
    <col min="4" max="4" width="53.5546875" bestFit="1" customWidth="1"/>
    <col min="5" max="5" width="11.5546875" customWidth="1"/>
    <col min="6" max="6" width="27.109375" bestFit="1" customWidth="1"/>
    <col min="7" max="7" width="12.44140625" customWidth="1"/>
    <col min="8" max="8" width="10" customWidth="1"/>
    <col min="9" max="9" width="44.21875" style="10" customWidth="1"/>
  </cols>
  <sheetData>
    <row r="1" spans="1:9" x14ac:dyDescent="0.3">
      <c r="A1" t="s">
        <v>0</v>
      </c>
      <c r="B1" t="s">
        <v>7</v>
      </c>
      <c r="C1" t="s">
        <v>24</v>
      </c>
      <c r="D1" t="s">
        <v>1</v>
      </c>
      <c r="E1" t="s">
        <v>25</v>
      </c>
      <c r="F1" t="s">
        <v>26</v>
      </c>
      <c r="G1" t="s">
        <v>65</v>
      </c>
      <c r="H1" t="s">
        <v>27</v>
      </c>
      <c r="I1" s="10" t="s">
        <v>292</v>
      </c>
    </row>
    <row r="2" spans="1:9" ht="57.6" x14ac:dyDescent="0.3">
      <c r="A2">
        <v>1</v>
      </c>
      <c r="B2">
        <v>1</v>
      </c>
      <c r="C2">
        <v>1</v>
      </c>
      <c r="D2" t="s">
        <v>28</v>
      </c>
      <c r="E2" t="s">
        <v>29</v>
      </c>
      <c r="F2" t="s">
        <v>30</v>
      </c>
      <c r="G2" t="s">
        <v>85</v>
      </c>
      <c r="H2" s="6">
        <f>SUM(Tasks!I2:I3) * 10</f>
        <v>100</v>
      </c>
      <c r="I2" s="14" t="s">
        <v>321</v>
      </c>
    </row>
    <row r="3" spans="1:9" ht="43.2" x14ac:dyDescent="0.3">
      <c r="A3">
        <v>1</v>
      </c>
      <c r="B3">
        <v>1</v>
      </c>
      <c r="C3">
        <v>2</v>
      </c>
      <c r="D3" t="s">
        <v>31</v>
      </c>
      <c r="E3" t="s">
        <v>32</v>
      </c>
      <c r="F3" t="s">
        <v>33</v>
      </c>
      <c r="G3" t="s">
        <v>85</v>
      </c>
      <c r="H3" s="6">
        <f>SUM(Tasks!I4:I5) * 10</f>
        <v>0</v>
      </c>
      <c r="I3" s="14" t="s">
        <v>322</v>
      </c>
    </row>
    <row r="4" spans="1:9" x14ac:dyDescent="0.3">
      <c r="A4">
        <v>1</v>
      </c>
      <c r="B4">
        <v>1</v>
      </c>
      <c r="C4">
        <v>3</v>
      </c>
      <c r="D4" t="s">
        <v>34</v>
      </c>
      <c r="E4" t="s">
        <v>35</v>
      </c>
      <c r="F4" t="s">
        <v>36</v>
      </c>
      <c r="G4" t="s">
        <v>85</v>
      </c>
      <c r="H4" s="6">
        <f>SUM(Tasks!I6:I7) * 10</f>
        <v>0</v>
      </c>
      <c r="I4" s="14" t="s">
        <v>323</v>
      </c>
    </row>
    <row r="5" spans="1:9" ht="28.8" x14ac:dyDescent="0.3">
      <c r="A5">
        <v>1</v>
      </c>
      <c r="B5">
        <v>1</v>
      </c>
      <c r="C5">
        <v>4</v>
      </c>
      <c r="D5" t="s">
        <v>37</v>
      </c>
      <c r="E5" t="s">
        <v>35</v>
      </c>
      <c r="F5" t="s">
        <v>33</v>
      </c>
      <c r="G5" t="s">
        <v>85</v>
      </c>
      <c r="H5" s="6" t="e">
        <f>SUM(Tasks!#REF!) * 10</f>
        <v>#REF!</v>
      </c>
      <c r="I5" s="14" t="s">
        <v>324</v>
      </c>
    </row>
    <row r="6" spans="1:9" ht="57.6" x14ac:dyDescent="0.3">
      <c r="A6">
        <v>1</v>
      </c>
      <c r="B6">
        <v>2</v>
      </c>
      <c r="C6">
        <v>1</v>
      </c>
      <c r="D6" t="s">
        <v>38</v>
      </c>
      <c r="E6" t="s">
        <v>39</v>
      </c>
      <c r="F6" t="s">
        <v>39</v>
      </c>
      <c r="G6" s="5">
        <v>42401</v>
      </c>
      <c r="H6" s="6">
        <f>SUM(Tasks!I8:I10) * 10</f>
        <v>0</v>
      </c>
      <c r="I6" s="14" t="s">
        <v>325</v>
      </c>
    </row>
    <row r="7" spans="1:9" ht="28.8" x14ac:dyDescent="0.3">
      <c r="A7">
        <v>1</v>
      </c>
      <c r="B7">
        <v>2</v>
      </c>
      <c r="C7">
        <v>2</v>
      </c>
      <c r="D7" t="s">
        <v>40</v>
      </c>
      <c r="E7" t="s">
        <v>41</v>
      </c>
      <c r="F7" t="s">
        <v>42</v>
      </c>
      <c r="G7" s="5">
        <v>42767</v>
      </c>
      <c r="H7" s="6">
        <f>SUM(Tasks!I11:I14) * 10</f>
        <v>0</v>
      </c>
      <c r="I7" s="14" t="s">
        <v>326</v>
      </c>
    </row>
    <row r="8" spans="1:9" ht="28.8" x14ac:dyDescent="0.3">
      <c r="A8">
        <v>1</v>
      </c>
      <c r="B8">
        <v>3</v>
      </c>
      <c r="C8">
        <v>1</v>
      </c>
      <c r="D8" t="s">
        <v>43</v>
      </c>
      <c r="E8" t="s">
        <v>35</v>
      </c>
      <c r="G8" s="5">
        <v>42401</v>
      </c>
      <c r="H8" s="6" t="e">
        <f>SUM(Tasks!#REF!) * 10</f>
        <v>#REF!</v>
      </c>
      <c r="I8" s="14" t="s">
        <v>327</v>
      </c>
    </row>
    <row r="9" spans="1:9" ht="43.2" x14ac:dyDescent="0.3">
      <c r="A9">
        <v>1</v>
      </c>
      <c r="B9">
        <v>3</v>
      </c>
      <c r="C9">
        <v>2</v>
      </c>
      <c r="D9" t="s">
        <v>44</v>
      </c>
      <c r="E9" t="s">
        <v>35</v>
      </c>
      <c r="G9" s="5">
        <v>42401</v>
      </c>
      <c r="H9" s="6" t="e">
        <f>SUM(Tasks!#REF!) * 10</f>
        <v>#REF!</v>
      </c>
      <c r="I9" s="14" t="s">
        <v>328</v>
      </c>
    </row>
    <row r="10" spans="1:9" ht="43.2" x14ac:dyDescent="0.3">
      <c r="A10">
        <v>1</v>
      </c>
      <c r="B10">
        <v>4</v>
      </c>
      <c r="C10">
        <v>1</v>
      </c>
      <c r="D10" t="s">
        <v>45</v>
      </c>
      <c r="E10" t="s">
        <v>46</v>
      </c>
      <c r="F10" t="s">
        <v>47</v>
      </c>
      <c r="G10" s="5">
        <v>42339</v>
      </c>
      <c r="H10" s="6" t="e">
        <f>SUM(Tasks!#REF!) * 10</f>
        <v>#REF!</v>
      </c>
      <c r="I10" s="14" t="s">
        <v>329</v>
      </c>
    </row>
    <row r="11" spans="1:9" ht="28.8" x14ac:dyDescent="0.3">
      <c r="A11">
        <v>1</v>
      </c>
      <c r="B11">
        <v>4</v>
      </c>
      <c r="C11">
        <v>2</v>
      </c>
      <c r="D11" t="s">
        <v>48</v>
      </c>
      <c r="E11" t="s">
        <v>35</v>
      </c>
      <c r="F11" t="s">
        <v>46</v>
      </c>
      <c r="G11" s="5">
        <v>42401</v>
      </c>
      <c r="H11" s="6" t="e">
        <f>SUM(Tasks!#REF!) * 10</f>
        <v>#REF!</v>
      </c>
      <c r="I11" s="14" t="s">
        <v>330</v>
      </c>
    </row>
    <row r="12" spans="1:9" x14ac:dyDescent="0.3">
      <c r="A12">
        <v>1</v>
      </c>
      <c r="B12">
        <v>4</v>
      </c>
      <c r="C12">
        <v>3</v>
      </c>
      <c r="D12" t="s">
        <v>49</v>
      </c>
      <c r="E12" t="s">
        <v>35</v>
      </c>
      <c r="F12" t="s">
        <v>50</v>
      </c>
      <c r="G12" s="5">
        <v>42401</v>
      </c>
      <c r="H12" s="6" t="e">
        <f>SUM(Tasks!#REF!) * 10</f>
        <v>#REF!</v>
      </c>
      <c r="I12" s="14"/>
    </row>
    <row r="13" spans="1:9" ht="43.2" x14ac:dyDescent="0.3">
      <c r="A13">
        <v>2</v>
      </c>
      <c r="B13">
        <v>1</v>
      </c>
      <c r="C13">
        <v>1</v>
      </c>
      <c r="D13" t="s">
        <v>51</v>
      </c>
      <c r="E13" t="s">
        <v>52</v>
      </c>
      <c r="F13" t="s">
        <v>53</v>
      </c>
      <c r="G13" s="5">
        <v>42614</v>
      </c>
      <c r="H13" s="6">
        <f>SUM(Tasks!I17:I19) * 10</f>
        <v>30</v>
      </c>
      <c r="I13" s="14" t="s">
        <v>331</v>
      </c>
    </row>
    <row r="14" spans="1:9" x14ac:dyDescent="0.3">
      <c r="A14">
        <v>2</v>
      </c>
      <c r="B14">
        <v>1</v>
      </c>
      <c r="C14">
        <v>2</v>
      </c>
      <c r="D14" t="s">
        <v>54</v>
      </c>
      <c r="E14" t="s">
        <v>55</v>
      </c>
      <c r="G14" t="s">
        <v>85</v>
      </c>
      <c r="H14" s="6">
        <f>SUM(Tasks!I20) * 10</f>
        <v>25</v>
      </c>
      <c r="I14" s="14" t="s">
        <v>301</v>
      </c>
    </row>
    <row r="15" spans="1:9" ht="57.6" x14ac:dyDescent="0.3">
      <c r="A15">
        <v>2</v>
      </c>
      <c r="B15">
        <v>1</v>
      </c>
      <c r="C15">
        <v>3</v>
      </c>
      <c r="D15" t="s">
        <v>56</v>
      </c>
      <c r="E15" t="s">
        <v>55</v>
      </c>
      <c r="F15" t="s">
        <v>57</v>
      </c>
      <c r="G15" s="5">
        <v>42401</v>
      </c>
      <c r="H15" s="6">
        <f>SUM(Tasks!I21:I23) * 10</f>
        <v>0</v>
      </c>
      <c r="I15" s="14" t="s">
        <v>332</v>
      </c>
    </row>
    <row r="16" spans="1:9" ht="28.8" x14ac:dyDescent="0.3">
      <c r="A16">
        <v>2</v>
      </c>
      <c r="B16">
        <v>1</v>
      </c>
      <c r="C16">
        <v>4</v>
      </c>
      <c r="D16" t="s">
        <v>58</v>
      </c>
      <c r="E16" t="s">
        <v>52</v>
      </c>
      <c r="F16" t="s">
        <v>59</v>
      </c>
      <c r="G16" s="5">
        <v>42339</v>
      </c>
      <c r="H16" s="6">
        <f>SUM(Tasks!I24:I27) * 10</f>
        <v>50</v>
      </c>
      <c r="I16" s="14" t="s">
        <v>333</v>
      </c>
    </row>
    <row r="17" spans="1:9" ht="28.8" x14ac:dyDescent="0.3">
      <c r="A17">
        <v>2</v>
      </c>
      <c r="B17">
        <v>1</v>
      </c>
      <c r="C17">
        <v>5</v>
      </c>
      <c r="D17" t="s">
        <v>60</v>
      </c>
      <c r="E17" t="s">
        <v>55</v>
      </c>
      <c r="F17" t="s">
        <v>61</v>
      </c>
      <c r="G17" s="5">
        <v>42614</v>
      </c>
      <c r="H17" s="6">
        <f>SUM(Tasks!I28:I30) * 10</f>
        <v>35</v>
      </c>
      <c r="I17" s="14" t="s">
        <v>334</v>
      </c>
    </row>
    <row r="18" spans="1:9" ht="43.2" x14ac:dyDescent="0.3">
      <c r="A18">
        <v>2</v>
      </c>
      <c r="B18">
        <v>2</v>
      </c>
      <c r="C18">
        <v>1</v>
      </c>
      <c r="D18" t="s">
        <v>62</v>
      </c>
      <c r="E18" t="s">
        <v>63</v>
      </c>
      <c r="F18" t="s">
        <v>64</v>
      </c>
      <c r="G18" s="5">
        <v>42248</v>
      </c>
      <c r="H18" s="6">
        <f>SUM(Tasks!I31:I32) * 10</f>
        <v>0</v>
      </c>
      <c r="I18" s="14" t="s">
        <v>372</v>
      </c>
    </row>
    <row r="19" spans="1:9" ht="28.8" x14ac:dyDescent="0.3">
      <c r="A19">
        <v>2</v>
      </c>
      <c r="B19">
        <v>2</v>
      </c>
      <c r="C19">
        <v>2</v>
      </c>
      <c r="D19" t="s">
        <v>66</v>
      </c>
      <c r="E19" t="s">
        <v>63</v>
      </c>
      <c r="F19" t="s">
        <v>64</v>
      </c>
      <c r="G19" s="5">
        <v>42430</v>
      </c>
      <c r="H19" s="6">
        <f>SUM(Tasks!I33:I35) * 10</f>
        <v>60</v>
      </c>
      <c r="I19" s="14" t="s">
        <v>335</v>
      </c>
    </row>
    <row r="20" spans="1:9" ht="28.8" x14ac:dyDescent="0.3">
      <c r="A20">
        <v>2</v>
      </c>
      <c r="B20">
        <v>2</v>
      </c>
      <c r="C20">
        <v>3</v>
      </c>
      <c r="D20" t="s">
        <v>67</v>
      </c>
      <c r="E20" t="s">
        <v>63</v>
      </c>
      <c r="G20" s="5">
        <v>42309</v>
      </c>
      <c r="H20" s="6">
        <f>SUM(Tasks!I36:I36) * 10</f>
        <v>20</v>
      </c>
      <c r="I20" s="14" t="s">
        <v>336</v>
      </c>
    </row>
    <row r="21" spans="1:9" ht="57.6" x14ac:dyDescent="0.3">
      <c r="A21">
        <v>2</v>
      </c>
      <c r="B21">
        <v>2</v>
      </c>
      <c r="C21">
        <v>4</v>
      </c>
      <c r="D21" t="s">
        <v>68</v>
      </c>
      <c r="E21" t="s">
        <v>69</v>
      </c>
      <c r="F21" t="s">
        <v>70</v>
      </c>
      <c r="G21" s="5">
        <v>42705</v>
      </c>
      <c r="H21" s="6">
        <f>SUM(Tasks!I37:I41) * 10</f>
        <v>0</v>
      </c>
      <c r="I21" s="14" t="s">
        <v>337</v>
      </c>
    </row>
    <row r="22" spans="1:9" ht="43.2" x14ac:dyDescent="0.3">
      <c r="A22">
        <v>2</v>
      </c>
      <c r="B22">
        <v>2</v>
      </c>
      <c r="C22">
        <v>5</v>
      </c>
      <c r="D22" t="s">
        <v>160</v>
      </c>
      <c r="E22" t="s">
        <v>46</v>
      </c>
      <c r="F22" t="s">
        <v>71</v>
      </c>
      <c r="G22" s="5">
        <v>42339</v>
      </c>
      <c r="H22" s="6">
        <f>SUM(Tasks!I42:I44) * 10</f>
        <v>50</v>
      </c>
      <c r="I22" s="14" t="s">
        <v>338</v>
      </c>
    </row>
    <row r="23" spans="1:9" ht="57.6" x14ac:dyDescent="0.3">
      <c r="A23">
        <v>2</v>
      </c>
      <c r="B23">
        <v>2</v>
      </c>
      <c r="C23">
        <v>6</v>
      </c>
      <c r="D23" t="s">
        <v>373</v>
      </c>
      <c r="E23" t="s">
        <v>46</v>
      </c>
      <c r="F23" t="s">
        <v>72</v>
      </c>
      <c r="G23" s="5">
        <v>42309</v>
      </c>
      <c r="H23" s="6">
        <f>SUM(Tasks!I45:I48) * 10</f>
        <v>0</v>
      </c>
      <c r="I23" s="14" t="s">
        <v>339</v>
      </c>
    </row>
    <row r="24" spans="1:9" ht="72" x14ac:dyDescent="0.3">
      <c r="A24">
        <v>2</v>
      </c>
      <c r="B24">
        <v>2</v>
      </c>
      <c r="C24">
        <v>7</v>
      </c>
      <c r="D24" t="s">
        <v>73</v>
      </c>
      <c r="E24" t="s">
        <v>46</v>
      </c>
      <c r="F24" t="s">
        <v>74</v>
      </c>
      <c r="G24" s="5">
        <v>42370</v>
      </c>
      <c r="H24" s="6">
        <f>SUM(Tasks!I49:I51) * 10</f>
        <v>0</v>
      </c>
      <c r="I24" s="14" t="s">
        <v>340</v>
      </c>
    </row>
    <row r="25" spans="1:9" ht="57.6" x14ac:dyDescent="0.3">
      <c r="A25">
        <v>2</v>
      </c>
      <c r="B25">
        <v>2</v>
      </c>
      <c r="C25">
        <v>8</v>
      </c>
      <c r="D25" t="s">
        <v>75</v>
      </c>
      <c r="E25" t="s">
        <v>76</v>
      </c>
      <c r="F25" t="s">
        <v>77</v>
      </c>
      <c r="G25" s="5">
        <v>42292</v>
      </c>
      <c r="H25" s="6">
        <f>SUM(Tasks!I52:I57) * 10</f>
        <v>0</v>
      </c>
      <c r="I25" s="14" t="s">
        <v>341</v>
      </c>
    </row>
    <row r="26" spans="1:9" ht="72" x14ac:dyDescent="0.3">
      <c r="A26">
        <v>2</v>
      </c>
      <c r="B26">
        <v>3</v>
      </c>
      <c r="C26">
        <v>1</v>
      </c>
      <c r="D26" t="s">
        <v>78</v>
      </c>
      <c r="E26" t="s">
        <v>69</v>
      </c>
      <c r="F26" t="s">
        <v>79</v>
      </c>
      <c r="G26" t="s">
        <v>85</v>
      </c>
      <c r="H26" s="6">
        <f>SUM(Tasks!I59:I61) * 10</f>
        <v>0</v>
      </c>
      <c r="I26" s="14" t="s">
        <v>342</v>
      </c>
    </row>
    <row r="27" spans="1:9" x14ac:dyDescent="0.3">
      <c r="A27">
        <v>2</v>
      </c>
      <c r="B27">
        <v>3</v>
      </c>
      <c r="C27">
        <v>2</v>
      </c>
      <c r="D27" t="s">
        <v>374</v>
      </c>
      <c r="E27" t="s">
        <v>69</v>
      </c>
      <c r="F27" t="s">
        <v>80</v>
      </c>
      <c r="G27" t="s">
        <v>85</v>
      </c>
      <c r="H27" s="6">
        <f>SUM(Tasks!I62:I64) * 10</f>
        <v>0</v>
      </c>
      <c r="I27" s="14" t="s">
        <v>343</v>
      </c>
    </row>
    <row r="28" spans="1:9" ht="28.8" x14ac:dyDescent="0.3">
      <c r="A28">
        <v>2</v>
      </c>
      <c r="B28">
        <v>3</v>
      </c>
      <c r="C28">
        <v>3</v>
      </c>
      <c r="D28" t="s">
        <v>81</v>
      </c>
      <c r="E28" t="s">
        <v>69</v>
      </c>
      <c r="F28" t="s">
        <v>82</v>
      </c>
      <c r="G28" s="5">
        <v>42339</v>
      </c>
      <c r="H28" s="6">
        <f>SUM(Tasks!I65:I67) * 10</f>
        <v>60</v>
      </c>
      <c r="I28" s="14" t="s">
        <v>344</v>
      </c>
    </row>
    <row r="29" spans="1:9" ht="43.2" x14ac:dyDescent="0.3">
      <c r="A29">
        <v>2</v>
      </c>
      <c r="B29">
        <v>3</v>
      </c>
      <c r="C29">
        <v>4</v>
      </c>
      <c r="D29" t="s">
        <v>83</v>
      </c>
      <c r="E29" t="s">
        <v>52</v>
      </c>
      <c r="F29" t="s">
        <v>84</v>
      </c>
      <c r="G29" s="5">
        <v>42491</v>
      </c>
      <c r="H29" s="6">
        <f>SUM(Tasks!I68:I68) * 10</f>
        <v>0</v>
      </c>
      <c r="I29" s="14" t="s">
        <v>345</v>
      </c>
    </row>
    <row r="30" spans="1:9" ht="28.8" x14ac:dyDescent="0.3">
      <c r="A30">
        <v>2</v>
      </c>
      <c r="B30">
        <v>4</v>
      </c>
      <c r="C30">
        <v>1</v>
      </c>
      <c r="D30" t="s">
        <v>136</v>
      </c>
      <c r="E30" t="s">
        <v>137</v>
      </c>
      <c r="F30" t="s">
        <v>138</v>
      </c>
      <c r="G30" s="5">
        <v>42430</v>
      </c>
      <c r="H30" s="6">
        <f>SUM(Tasks!I70:I72) * 10</f>
        <v>70</v>
      </c>
      <c r="I30" s="14" t="s">
        <v>346</v>
      </c>
    </row>
    <row r="31" spans="1:9" ht="28.8" x14ac:dyDescent="0.3">
      <c r="A31">
        <v>2</v>
      </c>
      <c r="B31">
        <v>4</v>
      </c>
      <c r="C31">
        <v>2</v>
      </c>
      <c r="D31" t="s">
        <v>139</v>
      </c>
      <c r="E31" t="s">
        <v>137</v>
      </c>
      <c r="F31" t="s">
        <v>140</v>
      </c>
      <c r="G31" s="5">
        <v>42614</v>
      </c>
      <c r="H31" s="6">
        <f>SUM(Tasks!I73:I75) * 10</f>
        <v>65</v>
      </c>
      <c r="I31" s="14" t="s">
        <v>347</v>
      </c>
    </row>
    <row r="32" spans="1:9" ht="28.8" x14ac:dyDescent="0.3">
      <c r="A32">
        <v>2</v>
      </c>
      <c r="B32">
        <v>4</v>
      </c>
      <c r="C32">
        <v>3</v>
      </c>
      <c r="D32" t="s">
        <v>141</v>
      </c>
      <c r="E32" t="s">
        <v>137</v>
      </c>
      <c r="F32" t="s">
        <v>142</v>
      </c>
      <c r="G32" s="5">
        <v>42430</v>
      </c>
      <c r="H32" s="6">
        <f>SUM(Tasks!I76:I78) * 10</f>
        <v>65</v>
      </c>
      <c r="I32" s="14" t="s">
        <v>348</v>
      </c>
    </row>
    <row r="33" spans="1:9" ht="57.6" x14ac:dyDescent="0.3">
      <c r="A33">
        <v>3</v>
      </c>
      <c r="B33">
        <v>1</v>
      </c>
      <c r="C33">
        <v>1</v>
      </c>
      <c r="D33" t="s">
        <v>86</v>
      </c>
      <c r="E33" t="s">
        <v>87</v>
      </c>
      <c r="F33" t="s">
        <v>88</v>
      </c>
      <c r="G33" t="s">
        <v>85</v>
      </c>
      <c r="H33" s="6">
        <f>SUM(Tasks!I79:I81) * 10</f>
        <v>40</v>
      </c>
      <c r="I33" s="14" t="s">
        <v>349</v>
      </c>
    </row>
    <row r="34" spans="1:9" ht="43.2" x14ac:dyDescent="0.3">
      <c r="A34">
        <v>3</v>
      </c>
      <c r="B34">
        <v>1</v>
      </c>
      <c r="C34">
        <v>2</v>
      </c>
      <c r="D34" t="s">
        <v>89</v>
      </c>
      <c r="E34" t="s">
        <v>87</v>
      </c>
      <c r="F34" t="s">
        <v>47</v>
      </c>
      <c r="G34" t="s">
        <v>85</v>
      </c>
      <c r="H34" s="6">
        <f>SUM(Tasks!I83:I85) * 10</f>
        <v>0</v>
      </c>
      <c r="I34" s="14" t="s">
        <v>350</v>
      </c>
    </row>
    <row r="35" spans="1:9" ht="72" x14ac:dyDescent="0.3">
      <c r="A35">
        <v>3</v>
      </c>
      <c r="B35">
        <v>1</v>
      </c>
      <c r="C35">
        <v>3</v>
      </c>
      <c r="D35" t="s">
        <v>90</v>
      </c>
      <c r="E35" t="s">
        <v>87</v>
      </c>
      <c r="F35" t="s">
        <v>351</v>
      </c>
      <c r="G35" t="s">
        <v>85</v>
      </c>
      <c r="H35" s="6">
        <f>SUM(Tasks!I86:I89) * 10</f>
        <v>0</v>
      </c>
      <c r="I35" s="14" t="s">
        <v>352</v>
      </c>
    </row>
    <row r="36" spans="1:9" ht="72" x14ac:dyDescent="0.3">
      <c r="A36">
        <v>3</v>
      </c>
      <c r="B36">
        <v>2</v>
      </c>
      <c r="C36">
        <v>1</v>
      </c>
      <c r="D36" t="s">
        <v>94</v>
      </c>
      <c r="E36" t="s">
        <v>91</v>
      </c>
      <c r="F36" t="s">
        <v>92</v>
      </c>
      <c r="G36" t="s">
        <v>93</v>
      </c>
      <c r="H36" s="6">
        <f>SUM(Tasks!I90:I92) * 10</f>
        <v>0</v>
      </c>
      <c r="I36" s="14" t="s">
        <v>353</v>
      </c>
    </row>
    <row r="37" spans="1:9" ht="43.2" x14ac:dyDescent="0.3">
      <c r="A37">
        <v>3</v>
      </c>
      <c r="B37">
        <v>2</v>
      </c>
      <c r="C37">
        <v>2</v>
      </c>
      <c r="D37" t="s">
        <v>95</v>
      </c>
      <c r="F37" t="s">
        <v>96</v>
      </c>
      <c r="G37" s="5">
        <v>42401</v>
      </c>
      <c r="H37" s="6" t="e">
        <f>SUM(Tasks!#REF!) * 10</f>
        <v>#REF!</v>
      </c>
      <c r="I37" s="14" t="s">
        <v>354</v>
      </c>
    </row>
    <row r="38" spans="1:9" ht="28.8" x14ac:dyDescent="0.3">
      <c r="A38">
        <v>3</v>
      </c>
      <c r="B38">
        <v>2</v>
      </c>
      <c r="C38">
        <v>3</v>
      </c>
      <c r="D38" t="s">
        <v>97</v>
      </c>
      <c r="F38" t="s">
        <v>96</v>
      </c>
      <c r="G38" s="5">
        <v>42401</v>
      </c>
      <c r="H38" s="6">
        <f>SUM(Tasks!I93:I93) * 10</f>
        <v>0</v>
      </c>
      <c r="I38" s="14" t="s">
        <v>355</v>
      </c>
    </row>
    <row r="39" spans="1:9" ht="43.2" x14ac:dyDescent="0.3">
      <c r="A39">
        <v>3</v>
      </c>
      <c r="B39">
        <v>2</v>
      </c>
      <c r="C39">
        <v>4</v>
      </c>
      <c r="D39" t="s">
        <v>98</v>
      </c>
      <c r="F39" t="s">
        <v>96</v>
      </c>
      <c r="G39" s="5">
        <v>42401</v>
      </c>
      <c r="H39" s="6" t="e">
        <f>SUM(Tasks!#REF!) * 10</f>
        <v>#REF!</v>
      </c>
      <c r="I39" s="14" t="s">
        <v>356</v>
      </c>
    </row>
    <row r="40" spans="1:9" ht="43.2" x14ac:dyDescent="0.3">
      <c r="A40">
        <v>3</v>
      </c>
      <c r="B40">
        <v>3</v>
      </c>
      <c r="C40">
        <v>1</v>
      </c>
      <c r="D40" t="s">
        <v>99</v>
      </c>
      <c r="E40" t="s">
        <v>100</v>
      </c>
      <c r="F40" t="s">
        <v>91</v>
      </c>
      <c r="G40" s="5">
        <v>42248</v>
      </c>
      <c r="H40" s="6">
        <f>SUM(Tasks!I94:I95) * 10</f>
        <v>0</v>
      </c>
      <c r="I40" s="14" t="s">
        <v>357</v>
      </c>
    </row>
    <row r="41" spans="1:9" ht="43.2" x14ac:dyDescent="0.3">
      <c r="A41">
        <v>3</v>
      </c>
      <c r="B41">
        <v>3</v>
      </c>
      <c r="C41">
        <v>2</v>
      </c>
      <c r="D41" t="s">
        <v>101</v>
      </c>
      <c r="E41" t="s">
        <v>76</v>
      </c>
      <c r="F41" t="s">
        <v>102</v>
      </c>
      <c r="G41" s="5">
        <v>42401</v>
      </c>
      <c r="H41" s="6">
        <f>SUM(Tasks!I96:I97) * 10</f>
        <v>50</v>
      </c>
      <c r="I41" s="14" t="s">
        <v>358</v>
      </c>
    </row>
    <row r="42" spans="1:9" ht="43.2" x14ac:dyDescent="0.3">
      <c r="A42">
        <v>3</v>
      </c>
      <c r="B42">
        <v>3</v>
      </c>
      <c r="C42">
        <v>3</v>
      </c>
      <c r="D42" t="s">
        <v>103</v>
      </c>
      <c r="E42" t="s">
        <v>100</v>
      </c>
      <c r="F42" t="s">
        <v>91</v>
      </c>
      <c r="G42" s="5">
        <v>42401</v>
      </c>
      <c r="H42" s="6">
        <f>SUM(Tasks!I138:I140) * 10</f>
        <v>0</v>
      </c>
      <c r="I42" s="14" t="s">
        <v>359</v>
      </c>
    </row>
    <row r="43" spans="1:9" ht="28.8" x14ac:dyDescent="0.3">
      <c r="A43">
        <v>3</v>
      </c>
      <c r="B43">
        <v>3</v>
      </c>
      <c r="C43">
        <v>4</v>
      </c>
      <c r="D43" t="s">
        <v>375</v>
      </c>
      <c r="E43" t="s">
        <v>100</v>
      </c>
      <c r="F43" t="s">
        <v>91</v>
      </c>
      <c r="G43" s="5">
        <v>42401</v>
      </c>
      <c r="H43" s="6">
        <f>SUM(Tasks!I139:I141) * 10</f>
        <v>0</v>
      </c>
      <c r="I43" s="14" t="s">
        <v>360</v>
      </c>
    </row>
    <row r="44" spans="1:9" ht="57.6" x14ac:dyDescent="0.3">
      <c r="A44">
        <v>3</v>
      </c>
      <c r="B44">
        <v>3</v>
      </c>
      <c r="C44">
        <v>5</v>
      </c>
      <c r="D44" t="s">
        <v>104</v>
      </c>
      <c r="E44" t="s">
        <v>100</v>
      </c>
      <c r="F44" t="s">
        <v>91</v>
      </c>
      <c r="G44" s="5">
        <v>42401</v>
      </c>
      <c r="H44" s="6">
        <f>SUM(Tasks!I140:I142) * 10</f>
        <v>0</v>
      </c>
      <c r="I44" s="14" t="s">
        <v>361</v>
      </c>
    </row>
    <row r="45" spans="1:9" ht="43.2" x14ac:dyDescent="0.3">
      <c r="A45">
        <v>3</v>
      </c>
      <c r="B45">
        <v>4</v>
      </c>
      <c r="C45">
        <v>1</v>
      </c>
      <c r="D45" t="s">
        <v>105</v>
      </c>
      <c r="E45" t="s">
        <v>100</v>
      </c>
      <c r="G45" s="5">
        <v>42401</v>
      </c>
      <c r="H45" s="6">
        <f>SUM(Tasks!I141:I145) * 10</f>
        <v>35</v>
      </c>
      <c r="I45" s="14" t="s">
        <v>362</v>
      </c>
    </row>
    <row r="46" spans="1:9" ht="28.8" x14ac:dyDescent="0.3">
      <c r="A46">
        <v>3</v>
      </c>
      <c r="B46">
        <v>4</v>
      </c>
      <c r="C46">
        <v>2</v>
      </c>
      <c r="D46" t="s">
        <v>106</v>
      </c>
      <c r="E46" t="s">
        <v>100</v>
      </c>
      <c r="F46" t="s">
        <v>107</v>
      </c>
      <c r="G46" s="5">
        <v>42248</v>
      </c>
      <c r="H46" s="6">
        <f>SUM(Tasks!I142:I147) * 10</f>
        <v>70</v>
      </c>
      <c r="I46" s="14" t="s">
        <v>363</v>
      </c>
    </row>
    <row r="47" spans="1:9" ht="28.8" x14ac:dyDescent="0.3">
      <c r="A47">
        <v>3</v>
      </c>
      <c r="B47">
        <v>4</v>
      </c>
      <c r="C47">
        <v>3</v>
      </c>
      <c r="D47" t="s">
        <v>108</v>
      </c>
      <c r="E47" t="s">
        <v>100</v>
      </c>
      <c r="F47" t="s">
        <v>109</v>
      </c>
      <c r="G47" s="5">
        <v>42401</v>
      </c>
      <c r="H47" s="6">
        <f>SUM(Tasks!I145:I148) * 10</f>
        <v>170</v>
      </c>
      <c r="I47" s="14" t="s">
        <v>364</v>
      </c>
    </row>
    <row r="48" spans="1:9" ht="57.6" x14ac:dyDescent="0.3">
      <c r="A48">
        <v>3</v>
      </c>
      <c r="B48">
        <v>4</v>
      </c>
      <c r="C48">
        <v>4</v>
      </c>
      <c r="D48" t="s">
        <v>110</v>
      </c>
      <c r="E48" t="s">
        <v>91</v>
      </c>
      <c r="F48" t="s">
        <v>72</v>
      </c>
      <c r="G48" s="5">
        <v>42401</v>
      </c>
      <c r="H48" s="6">
        <f>SUM(Tasks!I148:I149) * 10</f>
        <v>200</v>
      </c>
      <c r="I48" s="14" t="s">
        <v>376</v>
      </c>
    </row>
    <row r="49" spans="1:9" x14ac:dyDescent="0.3">
      <c r="A49">
        <v>3</v>
      </c>
      <c r="B49">
        <v>4</v>
      </c>
      <c r="C49">
        <v>5</v>
      </c>
      <c r="D49" t="s">
        <v>111</v>
      </c>
      <c r="E49" t="s">
        <v>100</v>
      </c>
      <c r="G49" s="5">
        <v>42401</v>
      </c>
      <c r="H49" s="6">
        <f>SUM(Tasks!I148:I150) * 10</f>
        <v>200</v>
      </c>
      <c r="I49" s="14" t="s">
        <v>365</v>
      </c>
    </row>
    <row r="50" spans="1:9" ht="57.6" x14ac:dyDescent="0.3">
      <c r="A50">
        <v>3</v>
      </c>
      <c r="B50">
        <v>5</v>
      </c>
      <c r="C50">
        <v>1</v>
      </c>
      <c r="D50" t="s">
        <v>112</v>
      </c>
      <c r="E50" t="s">
        <v>113</v>
      </c>
      <c r="F50" t="s">
        <v>114</v>
      </c>
      <c r="G50" s="5">
        <v>42491</v>
      </c>
      <c r="H50" s="6">
        <f>SUM(Tasks!I114:I116) * 10</f>
        <v>20</v>
      </c>
      <c r="I50" s="14" t="s">
        <v>366</v>
      </c>
    </row>
    <row r="51" spans="1:9" ht="72" x14ac:dyDescent="0.3">
      <c r="A51">
        <v>4</v>
      </c>
      <c r="B51">
        <v>1</v>
      </c>
      <c r="C51">
        <v>1</v>
      </c>
      <c r="D51" t="s">
        <v>115</v>
      </c>
      <c r="E51" t="s">
        <v>116</v>
      </c>
      <c r="F51" t="s">
        <v>117</v>
      </c>
      <c r="G51" t="s">
        <v>85</v>
      </c>
      <c r="H51" s="6">
        <f>SUM(Tasks!I130:I132) * 10</f>
        <v>0</v>
      </c>
      <c r="I51" s="14" t="s">
        <v>377</v>
      </c>
    </row>
    <row r="52" spans="1:9" ht="57.6" x14ac:dyDescent="0.3">
      <c r="A52">
        <v>4</v>
      </c>
      <c r="B52">
        <v>1</v>
      </c>
      <c r="C52">
        <v>2</v>
      </c>
      <c r="D52" t="s">
        <v>118</v>
      </c>
      <c r="E52" t="s">
        <v>116</v>
      </c>
      <c r="F52" t="s">
        <v>119</v>
      </c>
      <c r="G52" t="s">
        <v>120</v>
      </c>
      <c r="H52" s="6">
        <f>SUM(Tasks!I133:I135) * 10</f>
        <v>0</v>
      </c>
      <c r="I52" s="14" t="s">
        <v>367</v>
      </c>
    </row>
    <row r="53" spans="1:9" x14ac:dyDescent="0.3">
      <c r="A53">
        <v>4</v>
      </c>
      <c r="B53">
        <v>2</v>
      </c>
      <c r="C53">
        <v>1</v>
      </c>
      <c r="D53" t="s">
        <v>121</v>
      </c>
      <c r="E53" t="s">
        <v>63</v>
      </c>
      <c r="F53" t="s">
        <v>63</v>
      </c>
      <c r="G53" s="5">
        <v>42262</v>
      </c>
      <c r="H53" s="6">
        <f>SUM(Tasks!I136:I136) * 10</f>
        <v>0</v>
      </c>
      <c r="I53" s="14" t="s">
        <v>301</v>
      </c>
    </row>
    <row r="54" spans="1:9" ht="43.2" x14ac:dyDescent="0.3">
      <c r="A54">
        <v>4</v>
      </c>
      <c r="B54">
        <v>2</v>
      </c>
      <c r="C54">
        <v>2</v>
      </c>
      <c r="D54" t="s">
        <v>122</v>
      </c>
      <c r="E54" t="s">
        <v>63</v>
      </c>
      <c r="F54" t="s">
        <v>123</v>
      </c>
      <c r="G54" t="s">
        <v>85</v>
      </c>
      <c r="H54" s="6">
        <f>SUM(Tasks!I138:I140) * 10</f>
        <v>0</v>
      </c>
      <c r="I54" s="14" t="s">
        <v>368</v>
      </c>
    </row>
    <row r="55" spans="1:9" ht="28.8" x14ac:dyDescent="0.3">
      <c r="A55">
        <v>4</v>
      </c>
      <c r="B55">
        <v>3</v>
      </c>
      <c r="C55">
        <v>1</v>
      </c>
      <c r="D55" t="s">
        <v>124</v>
      </c>
      <c r="E55" t="s">
        <v>100</v>
      </c>
      <c r="F55" t="s">
        <v>125</v>
      </c>
      <c r="G55" s="5">
        <v>42401</v>
      </c>
      <c r="H55" s="6">
        <f>SUM(Tasks!I141:I147) * 10</f>
        <v>70</v>
      </c>
      <c r="I55" s="14" t="s">
        <v>369</v>
      </c>
    </row>
    <row r="56" spans="1:9" x14ac:dyDescent="0.3">
      <c r="A56">
        <v>4</v>
      </c>
      <c r="B56">
        <v>4</v>
      </c>
      <c r="C56">
        <v>1</v>
      </c>
      <c r="D56" t="s">
        <v>126</v>
      </c>
      <c r="E56" t="s">
        <v>35</v>
      </c>
      <c r="F56" t="s">
        <v>127</v>
      </c>
      <c r="G56" s="5">
        <v>42401</v>
      </c>
      <c r="H56" s="6">
        <f>SUM(Tasks!I148:I150) * 10</f>
        <v>200</v>
      </c>
      <c r="I56" s="14" t="s">
        <v>370</v>
      </c>
    </row>
    <row r="57" spans="1:9" x14ac:dyDescent="0.3">
      <c r="A57">
        <v>4</v>
      </c>
      <c r="B57">
        <v>4</v>
      </c>
      <c r="C57">
        <v>2</v>
      </c>
      <c r="D57" t="s">
        <v>128</v>
      </c>
      <c r="E57" t="s">
        <v>35</v>
      </c>
      <c r="F57" t="s">
        <v>127</v>
      </c>
      <c r="G57" s="5">
        <v>42401</v>
      </c>
      <c r="H57" s="6">
        <f>SUM(Tasks!I154:I157) * 10</f>
        <v>0</v>
      </c>
      <c r="I57" s="14" t="s">
        <v>371</v>
      </c>
    </row>
  </sheetData>
  <pageMargins left="0.7" right="0.7" top="0.75" bottom="0.75" header="0.3" footer="0.3"/>
  <pageSetup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70"/>
  <sheetViews>
    <sheetView zoomScale="90" zoomScaleNormal="90" workbookViewId="0">
      <selection activeCell="H170" sqref="H170"/>
    </sheetView>
  </sheetViews>
  <sheetFormatPr defaultRowHeight="14.4" x14ac:dyDescent="0.3"/>
  <cols>
    <col min="1" max="3" width="8.88671875" customWidth="1"/>
    <col min="4" max="4" width="9.33203125" customWidth="1"/>
    <col min="5" max="5" width="95.77734375" bestFit="1" customWidth="1"/>
    <col min="6" max="6" width="17.6640625" customWidth="1"/>
    <col min="7" max="7" width="13.88671875" customWidth="1"/>
    <col min="8" max="8" width="10.44140625" customWidth="1"/>
    <col min="9" max="9" width="8.88671875" customWidth="1"/>
  </cols>
  <sheetData>
    <row r="1" spans="1:9" x14ac:dyDescent="0.3">
      <c r="A1" t="s">
        <v>0</v>
      </c>
      <c r="B1" t="s">
        <v>7</v>
      </c>
      <c r="C1" t="s">
        <v>24</v>
      </c>
      <c r="D1" t="s">
        <v>129</v>
      </c>
      <c r="E1" t="s">
        <v>1</v>
      </c>
      <c r="F1" t="s">
        <v>65</v>
      </c>
      <c r="G1" t="s">
        <v>130</v>
      </c>
      <c r="H1" t="s">
        <v>134</v>
      </c>
      <c r="I1" t="s">
        <v>135</v>
      </c>
    </row>
    <row r="2" spans="1:9" x14ac:dyDescent="0.3">
      <c r="A2" s="1">
        <v>1</v>
      </c>
      <c r="B2" s="3">
        <v>1</v>
      </c>
      <c r="C2" s="3">
        <v>1</v>
      </c>
      <c r="D2">
        <v>1</v>
      </c>
      <c r="E2" t="s">
        <v>196</v>
      </c>
      <c r="F2" s="5">
        <v>42282</v>
      </c>
      <c r="G2">
        <v>5</v>
      </c>
      <c r="H2">
        <v>1</v>
      </c>
      <c r="I2">
        <f>IF(Table48[[#This Row],[Complete]]&gt;0,Table48[[#This Row],[Weight]],0)</f>
        <v>5</v>
      </c>
    </row>
    <row r="3" spans="1:9" x14ac:dyDescent="0.3">
      <c r="A3" s="7">
        <v>1</v>
      </c>
      <c r="B3" s="8">
        <v>1</v>
      </c>
      <c r="C3" s="8">
        <v>1</v>
      </c>
      <c r="D3">
        <v>2</v>
      </c>
      <c r="E3" t="s">
        <v>197</v>
      </c>
      <c r="F3" s="5">
        <v>42308</v>
      </c>
      <c r="G3">
        <v>5</v>
      </c>
      <c r="H3">
        <v>1</v>
      </c>
      <c r="I3" s="9">
        <f>IF(Table48[[#This Row],[Complete]]&gt;0,Table48[[#This Row],[Weight]],0)</f>
        <v>5</v>
      </c>
    </row>
    <row r="4" spans="1:9" x14ac:dyDescent="0.3">
      <c r="A4" s="2">
        <v>1</v>
      </c>
      <c r="B4" s="4">
        <v>1</v>
      </c>
      <c r="C4" s="4">
        <v>2</v>
      </c>
      <c r="D4">
        <v>1</v>
      </c>
      <c r="E4" t="s">
        <v>198</v>
      </c>
      <c r="F4" s="5">
        <v>42319</v>
      </c>
      <c r="G4">
        <v>5</v>
      </c>
      <c r="H4">
        <v>1</v>
      </c>
      <c r="I4">
        <f>IF(Table48[[#This Row],[Complete]]&gt;0,Table48[[#This Row],[Weight]],0)</f>
        <v>5</v>
      </c>
    </row>
    <row r="5" spans="1:9" x14ac:dyDescent="0.3">
      <c r="A5" s="7">
        <v>1</v>
      </c>
      <c r="B5" s="8">
        <v>1</v>
      </c>
      <c r="C5" s="8">
        <v>2</v>
      </c>
      <c r="D5">
        <v>2</v>
      </c>
      <c r="E5" t="s">
        <v>199</v>
      </c>
      <c r="F5" s="5">
        <v>42353</v>
      </c>
      <c r="G5">
        <v>5</v>
      </c>
      <c r="H5">
        <v>1</v>
      </c>
      <c r="I5" s="9">
        <f>IF(Table48[[#This Row],[Complete]]&gt;0,Table48[[#This Row],[Weight]],0)</f>
        <v>5</v>
      </c>
    </row>
    <row r="6" spans="1:9" x14ac:dyDescent="0.3">
      <c r="A6" s="1">
        <v>1</v>
      </c>
      <c r="B6" s="3">
        <v>1</v>
      </c>
      <c r="C6" s="3">
        <v>3</v>
      </c>
      <c r="D6">
        <v>1</v>
      </c>
      <c r="E6" t="s">
        <v>200</v>
      </c>
      <c r="F6" s="5">
        <v>42241</v>
      </c>
      <c r="G6">
        <v>5</v>
      </c>
      <c r="H6">
        <v>1</v>
      </c>
      <c r="I6">
        <f>IF(Table48[[#This Row],[Complete]]&gt;0,Table48[[#This Row],[Weight]],0)</f>
        <v>5</v>
      </c>
    </row>
    <row r="7" spans="1:9" x14ac:dyDescent="0.3">
      <c r="A7" s="7">
        <v>1</v>
      </c>
      <c r="B7" s="8">
        <v>1</v>
      </c>
      <c r="C7" s="8">
        <v>3</v>
      </c>
      <c r="D7">
        <v>2</v>
      </c>
      <c r="E7" t="s">
        <v>201</v>
      </c>
      <c r="F7" s="5">
        <v>42353</v>
      </c>
      <c r="G7">
        <v>5</v>
      </c>
      <c r="H7">
        <v>1</v>
      </c>
      <c r="I7" s="9">
        <f>IF(Table48[[#This Row],[Complete]]&gt;0,Table48[[#This Row],[Weight]],0)</f>
        <v>5</v>
      </c>
    </row>
    <row r="8" spans="1:9" x14ac:dyDescent="0.3">
      <c r="A8" s="2">
        <v>1</v>
      </c>
      <c r="B8" s="4">
        <v>1</v>
      </c>
      <c r="C8" s="4">
        <v>4</v>
      </c>
      <c r="D8">
        <v>1</v>
      </c>
      <c r="E8" t="s">
        <v>202</v>
      </c>
      <c r="F8" s="5">
        <v>42285</v>
      </c>
      <c r="G8">
        <v>5</v>
      </c>
      <c r="H8">
        <v>1</v>
      </c>
      <c r="I8">
        <f>IF(Table48[[#This Row],[Complete]]&gt;0,Table48[[#This Row],[Weight]],0)</f>
        <v>5</v>
      </c>
    </row>
    <row r="9" spans="1:9" x14ac:dyDescent="0.3">
      <c r="A9" s="7">
        <v>1</v>
      </c>
      <c r="B9" s="8">
        <v>1</v>
      </c>
      <c r="C9" s="8">
        <v>4</v>
      </c>
      <c r="D9">
        <v>2</v>
      </c>
      <c r="E9" t="s">
        <v>197</v>
      </c>
      <c r="F9" s="5">
        <v>42353</v>
      </c>
      <c r="G9">
        <v>5</v>
      </c>
      <c r="H9">
        <v>1</v>
      </c>
      <c r="I9" s="9">
        <f>IF(Table48[[#This Row],[Complete]]&gt;0,Table48[[#This Row],[Weight]],0)</f>
        <v>5</v>
      </c>
    </row>
    <row r="10" spans="1:9" x14ac:dyDescent="0.3">
      <c r="A10" s="1">
        <v>1</v>
      </c>
      <c r="B10" s="3">
        <v>2</v>
      </c>
      <c r="C10" s="3">
        <v>1</v>
      </c>
      <c r="D10">
        <v>1</v>
      </c>
      <c r="E10" t="s">
        <v>378</v>
      </c>
      <c r="F10" s="5">
        <v>42352</v>
      </c>
      <c r="G10">
        <v>3.5</v>
      </c>
      <c r="H10">
        <v>0</v>
      </c>
      <c r="I10">
        <f>IF(Table48[[#This Row],[Complete]]&gt;0,Table48[[#This Row],[Weight]],0)</f>
        <v>0</v>
      </c>
    </row>
    <row r="11" spans="1:9" x14ac:dyDescent="0.3">
      <c r="A11" s="7">
        <v>1</v>
      </c>
      <c r="B11" s="8">
        <v>2</v>
      </c>
      <c r="C11" s="8">
        <v>1</v>
      </c>
      <c r="D11">
        <v>2</v>
      </c>
      <c r="E11" t="s">
        <v>203</v>
      </c>
      <c r="F11" s="5">
        <v>42389</v>
      </c>
      <c r="G11">
        <v>3.5</v>
      </c>
      <c r="H11">
        <v>0</v>
      </c>
      <c r="I11" s="9">
        <f>IF(Table48[[#This Row],[Complete]]&gt;0,Table48[[#This Row],[Weight]],0)</f>
        <v>0</v>
      </c>
    </row>
    <row r="12" spans="1:9" x14ac:dyDescent="0.3">
      <c r="A12" s="7">
        <v>1</v>
      </c>
      <c r="B12" s="8">
        <v>2</v>
      </c>
      <c r="C12" s="8">
        <v>1</v>
      </c>
      <c r="D12">
        <v>3</v>
      </c>
      <c r="E12" t="s">
        <v>204</v>
      </c>
      <c r="F12" s="5">
        <v>42424</v>
      </c>
      <c r="G12">
        <v>3</v>
      </c>
      <c r="H12">
        <v>0</v>
      </c>
      <c r="I12" s="9">
        <f>IF(Table48[[#This Row],[Complete]]&gt;0,Table48[[#This Row],[Weight]],0)</f>
        <v>0</v>
      </c>
    </row>
    <row r="13" spans="1:9" x14ac:dyDescent="0.3">
      <c r="A13" s="7">
        <v>1</v>
      </c>
      <c r="B13" s="8">
        <v>2</v>
      </c>
      <c r="C13" s="8">
        <v>2</v>
      </c>
      <c r="D13">
        <v>1</v>
      </c>
      <c r="E13" t="s">
        <v>205</v>
      </c>
      <c r="F13" s="5">
        <v>42166</v>
      </c>
      <c r="G13">
        <v>2.5</v>
      </c>
      <c r="H13">
        <v>1</v>
      </c>
      <c r="I13" s="9">
        <f>IF(Table48[[#This Row],[Complete]]&gt;0,Table48[[#This Row],[Weight]],0)</f>
        <v>2.5</v>
      </c>
    </row>
    <row r="14" spans="1:9" x14ac:dyDescent="0.3">
      <c r="A14" s="2">
        <v>1</v>
      </c>
      <c r="B14" s="4">
        <v>2</v>
      </c>
      <c r="C14" s="4">
        <v>2</v>
      </c>
      <c r="D14">
        <v>2</v>
      </c>
      <c r="E14" t="s">
        <v>206</v>
      </c>
      <c r="F14" s="5">
        <v>42309</v>
      </c>
      <c r="G14">
        <v>2.5</v>
      </c>
      <c r="H14">
        <v>1</v>
      </c>
      <c r="I14">
        <f>IF(Table48[[#This Row],[Complete]]&gt;0,Table48[[#This Row],[Weight]],0)</f>
        <v>2.5</v>
      </c>
    </row>
    <row r="15" spans="1:9" x14ac:dyDescent="0.3">
      <c r="A15" s="7">
        <v>1</v>
      </c>
      <c r="B15" s="8">
        <v>2</v>
      </c>
      <c r="C15" s="8">
        <v>2</v>
      </c>
      <c r="D15">
        <v>3</v>
      </c>
      <c r="E15" t="s">
        <v>207</v>
      </c>
      <c r="F15" s="5">
        <v>42369</v>
      </c>
      <c r="G15">
        <v>2.5</v>
      </c>
      <c r="H15">
        <v>0</v>
      </c>
      <c r="I15" s="9">
        <f>IF(Table48[[#This Row],[Complete]]&gt;0,Table48[[#This Row],[Weight]],0)</f>
        <v>0</v>
      </c>
    </row>
    <row r="16" spans="1:9" x14ac:dyDescent="0.3">
      <c r="A16" s="7">
        <v>1</v>
      </c>
      <c r="B16" s="8">
        <v>2</v>
      </c>
      <c r="C16" s="8">
        <v>2</v>
      </c>
      <c r="D16">
        <v>4</v>
      </c>
      <c r="E16" t="s">
        <v>208</v>
      </c>
      <c r="F16" s="5">
        <v>42430</v>
      </c>
      <c r="G16">
        <v>2.5</v>
      </c>
      <c r="H16">
        <v>0</v>
      </c>
      <c r="I16" s="9">
        <f>IF(Table48[[#This Row],[Complete]]&gt;0,Table48[[#This Row],[Weight]],0)</f>
        <v>0</v>
      </c>
    </row>
    <row r="17" spans="1:9" x14ac:dyDescent="0.3">
      <c r="A17" s="1">
        <v>1</v>
      </c>
      <c r="B17" s="3">
        <v>3</v>
      </c>
      <c r="C17" s="3">
        <v>1</v>
      </c>
      <c r="D17">
        <v>1</v>
      </c>
      <c r="E17" t="s">
        <v>209</v>
      </c>
      <c r="F17" s="5">
        <v>42300</v>
      </c>
      <c r="G17">
        <v>3.5</v>
      </c>
      <c r="H17">
        <v>1</v>
      </c>
      <c r="I17">
        <f>IF(Table48[[#This Row],[Complete]]&gt;0,Table48[[#This Row],[Weight]],0)</f>
        <v>3.5</v>
      </c>
    </row>
    <row r="18" spans="1:9" x14ac:dyDescent="0.3">
      <c r="A18" s="7">
        <v>1</v>
      </c>
      <c r="B18" s="8">
        <v>3</v>
      </c>
      <c r="C18" s="8">
        <v>1</v>
      </c>
      <c r="D18">
        <v>2</v>
      </c>
      <c r="E18" t="s">
        <v>210</v>
      </c>
      <c r="F18" s="5">
        <v>42377</v>
      </c>
      <c r="G18">
        <v>3.5</v>
      </c>
      <c r="H18">
        <v>1</v>
      </c>
      <c r="I18" s="9">
        <f>IF(Table48[[#This Row],[Complete]]&gt;0,Table48[[#This Row],[Weight]],0)</f>
        <v>3.5</v>
      </c>
    </row>
    <row r="19" spans="1:9" x14ac:dyDescent="0.3">
      <c r="A19" s="7">
        <v>1</v>
      </c>
      <c r="B19" s="8">
        <v>3</v>
      </c>
      <c r="C19" s="8">
        <v>1</v>
      </c>
      <c r="D19">
        <v>3</v>
      </c>
      <c r="E19" t="s">
        <v>211</v>
      </c>
      <c r="F19" s="5">
        <v>42418</v>
      </c>
      <c r="G19">
        <v>3</v>
      </c>
      <c r="H19">
        <v>1</v>
      </c>
      <c r="I19" s="9">
        <f>IF(Table48[[#This Row],[Complete]]&gt;0,Table48[[#This Row],[Weight]],0)</f>
        <v>3</v>
      </c>
    </row>
    <row r="20" spans="1:9" x14ac:dyDescent="0.3">
      <c r="A20" s="2">
        <v>1</v>
      </c>
      <c r="B20" s="4">
        <v>3</v>
      </c>
      <c r="C20" s="4">
        <v>2</v>
      </c>
      <c r="D20">
        <v>1</v>
      </c>
      <c r="E20" t="s">
        <v>212</v>
      </c>
      <c r="F20" s="5">
        <v>42405</v>
      </c>
      <c r="G20">
        <v>3.5</v>
      </c>
      <c r="H20">
        <v>1</v>
      </c>
      <c r="I20">
        <f>IF(Table48[[#This Row],[Complete]]&gt;0,Table48[[#This Row],[Weight]],0)</f>
        <v>3.5</v>
      </c>
    </row>
    <row r="21" spans="1:9" x14ac:dyDescent="0.3">
      <c r="A21" s="7">
        <v>1</v>
      </c>
      <c r="B21" s="8">
        <v>3</v>
      </c>
      <c r="C21" s="8">
        <v>2</v>
      </c>
      <c r="D21">
        <v>2</v>
      </c>
      <c r="E21" t="s">
        <v>379</v>
      </c>
      <c r="F21" s="5">
        <v>42399</v>
      </c>
      <c r="G21">
        <v>3.5</v>
      </c>
      <c r="H21">
        <v>1</v>
      </c>
      <c r="I21" s="9">
        <f>IF(Table48[[#This Row],[Complete]]&gt;0,Table48[[#This Row],[Weight]],0)</f>
        <v>3.5</v>
      </c>
    </row>
    <row r="22" spans="1:9" x14ac:dyDescent="0.3">
      <c r="A22" s="7">
        <v>1</v>
      </c>
      <c r="B22" s="8">
        <v>3</v>
      </c>
      <c r="C22" s="8">
        <v>2</v>
      </c>
      <c r="D22">
        <v>3</v>
      </c>
      <c r="E22" t="s">
        <v>213</v>
      </c>
      <c r="F22" s="5">
        <v>42411</v>
      </c>
      <c r="G22">
        <v>3</v>
      </c>
      <c r="H22">
        <v>0</v>
      </c>
      <c r="I22" s="9">
        <f>IF(Table48[[#This Row],[Complete]]&gt;0,Table48[[#This Row],[Weight]],0)</f>
        <v>0</v>
      </c>
    </row>
    <row r="23" spans="1:9" x14ac:dyDescent="0.3">
      <c r="A23" s="1">
        <v>1</v>
      </c>
      <c r="B23" s="3">
        <v>4</v>
      </c>
      <c r="C23" s="3">
        <v>1</v>
      </c>
      <c r="D23">
        <v>1</v>
      </c>
      <c r="F23" s="5"/>
    </row>
    <row r="24" spans="1:9" x14ac:dyDescent="0.3">
      <c r="A24" s="7">
        <v>1</v>
      </c>
      <c r="B24" s="8">
        <v>4</v>
      </c>
      <c r="C24" s="8">
        <v>1</v>
      </c>
      <c r="D24">
        <v>2</v>
      </c>
      <c r="E24" t="s">
        <v>214</v>
      </c>
      <c r="F24" s="5">
        <v>42309</v>
      </c>
      <c r="G24">
        <v>5</v>
      </c>
      <c r="H24">
        <v>1</v>
      </c>
      <c r="I24" s="9">
        <f>IF(Table48[[#This Row],[Complete]]&gt;0,Table48[[#This Row],[Weight]],0)</f>
        <v>5</v>
      </c>
    </row>
    <row r="25" spans="1:9" x14ac:dyDescent="0.3">
      <c r="A25" s="7">
        <v>1</v>
      </c>
      <c r="B25" s="8">
        <v>4</v>
      </c>
      <c r="C25" s="8">
        <v>1</v>
      </c>
      <c r="D25">
        <v>3</v>
      </c>
      <c r="E25" t="s">
        <v>215</v>
      </c>
      <c r="F25" s="5">
        <v>42339</v>
      </c>
      <c r="G25">
        <v>5</v>
      </c>
      <c r="H25">
        <v>1</v>
      </c>
      <c r="I25" s="9">
        <f>IF(Table48[[#This Row],[Complete]]&gt;0,Table48[[#This Row],[Weight]],0)</f>
        <v>5</v>
      </c>
    </row>
    <row r="26" spans="1:9" x14ac:dyDescent="0.3">
      <c r="A26" s="2">
        <v>1</v>
      </c>
      <c r="B26" s="4">
        <v>4</v>
      </c>
      <c r="C26" s="4">
        <v>2</v>
      </c>
      <c r="D26">
        <v>1</v>
      </c>
      <c r="E26" t="s">
        <v>216</v>
      </c>
      <c r="F26" s="5">
        <v>42278</v>
      </c>
      <c r="G26">
        <v>3.5</v>
      </c>
      <c r="H26">
        <v>1</v>
      </c>
      <c r="I26">
        <f>IF(Table48[[#This Row],[Complete]]&gt;0,Table48[[#This Row],[Weight]],0)</f>
        <v>3.5</v>
      </c>
    </row>
    <row r="27" spans="1:9" x14ac:dyDescent="0.3">
      <c r="A27" s="7">
        <v>1</v>
      </c>
      <c r="B27" s="8">
        <v>4</v>
      </c>
      <c r="C27" s="8">
        <v>2</v>
      </c>
      <c r="D27">
        <v>2</v>
      </c>
      <c r="E27" t="s">
        <v>217</v>
      </c>
      <c r="F27" s="5">
        <v>42292</v>
      </c>
      <c r="G27">
        <v>3.5</v>
      </c>
      <c r="H27">
        <v>1</v>
      </c>
      <c r="I27" s="9">
        <f>IF(Table48[[#This Row],[Complete]]&gt;0,Table48[[#This Row],[Weight]],0)</f>
        <v>3.5</v>
      </c>
    </row>
    <row r="28" spans="1:9" x14ac:dyDescent="0.3">
      <c r="A28" s="7">
        <v>1</v>
      </c>
      <c r="B28" s="8">
        <v>4</v>
      </c>
      <c r="C28" s="8">
        <v>2</v>
      </c>
      <c r="D28">
        <v>3</v>
      </c>
      <c r="E28" t="s">
        <v>218</v>
      </c>
      <c r="F28" s="5">
        <v>42474</v>
      </c>
      <c r="G28">
        <v>3</v>
      </c>
      <c r="H28">
        <v>0</v>
      </c>
      <c r="I28" s="9">
        <f>IF(Table48[[#This Row],[Complete]]&gt;0,Table48[[#This Row],[Weight]],0)</f>
        <v>0</v>
      </c>
    </row>
    <row r="29" spans="1:9" x14ac:dyDescent="0.3">
      <c r="A29" s="1">
        <v>1</v>
      </c>
      <c r="B29" s="3">
        <v>4</v>
      </c>
      <c r="C29" s="3">
        <v>3</v>
      </c>
      <c r="D29">
        <v>1</v>
      </c>
      <c r="E29" t="s">
        <v>219</v>
      </c>
      <c r="F29" s="5">
        <v>42248</v>
      </c>
      <c r="G29">
        <v>3.5</v>
      </c>
      <c r="H29">
        <v>1</v>
      </c>
      <c r="I29">
        <f>IF(Table48[[#This Row],[Complete]]&gt;0,Table48[[#This Row],[Weight]],0)</f>
        <v>3.5</v>
      </c>
    </row>
    <row r="30" spans="1:9" x14ac:dyDescent="0.3">
      <c r="A30" s="7">
        <v>1</v>
      </c>
      <c r="B30" s="8">
        <v>4</v>
      </c>
      <c r="C30" s="8">
        <v>3</v>
      </c>
      <c r="D30">
        <v>2</v>
      </c>
      <c r="E30" t="s">
        <v>380</v>
      </c>
      <c r="F30" s="5">
        <v>42278</v>
      </c>
      <c r="G30">
        <v>3.5</v>
      </c>
      <c r="H30">
        <v>1</v>
      </c>
      <c r="I30" s="9">
        <f>IF(Table48[[#This Row],[Complete]]&gt;0,Table48[[#This Row],[Weight]],0)</f>
        <v>3.5</v>
      </c>
    </row>
    <row r="31" spans="1:9" x14ac:dyDescent="0.3">
      <c r="A31" s="7">
        <v>1</v>
      </c>
      <c r="B31" s="8">
        <v>4</v>
      </c>
      <c r="C31" s="8">
        <v>3</v>
      </c>
      <c r="D31">
        <v>3</v>
      </c>
      <c r="E31" t="s">
        <v>220</v>
      </c>
      <c r="F31" s="5">
        <v>42401</v>
      </c>
      <c r="G31">
        <v>3</v>
      </c>
      <c r="H31">
        <v>1</v>
      </c>
      <c r="I31" s="9">
        <f>IF(Table48[[#This Row],[Complete]]&gt;0,Table48[[#This Row],[Weight]],0)</f>
        <v>3</v>
      </c>
    </row>
    <row r="32" spans="1:9" x14ac:dyDescent="0.3">
      <c r="A32" s="2">
        <v>2</v>
      </c>
      <c r="B32" s="4">
        <v>1</v>
      </c>
      <c r="C32" s="4">
        <v>1</v>
      </c>
      <c r="D32">
        <v>1</v>
      </c>
      <c r="E32" t="s">
        <v>143</v>
      </c>
      <c r="F32" s="5">
        <v>42401</v>
      </c>
      <c r="G32">
        <v>3</v>
      </c>
      <c r="H32">
        <v>1</v>
      </c>
      <c r="I32">
        <f>IF(Table48[[#This Row],[Complete]]&gt;0,Table48[[#This Row],[Weight]],0)</f>
        <v>3</v>
      </c>
    </row>
    <row r="33" spans="1:9" x14ac:dyDescent="0.3">
      <c r="A33" s="7">
        <v>2</v>
      </c>
      <c r="B33" s="8">
        <v>1</v>
      </c>
      <c r="C33" s="8">
        <v>1</v>
      </c>
      <c r="D33">
        <v>2</v>
      </c>
      <c r="E33" t="s">
        <v>144</v>
      </c>
      <c r="F33" s="5">
        <v>42461</v>
      </c>
      <c r="G33">
        <v>3.5</v>
      </c>
      <c r="H33">
        <v>0</v>
      </c>
      <c r="I33" s="9">
        <f>IF(Table48[[#This Row],[Complete]]&gt;0,Table48[[#This Row],[Weight]],0)</f>
        <v>0</v>
      </c>
    </row>
    <row r="34" spans="1:9" x14ac:dyDescent="0.3">
      <c r="A34" s="7">
        <v>2</v>
      </c>
      <c r="B34" s="8">
        <v>1</v>
      </c>
      <c r="C34" s="8">
        <v>1</v>
      </c>
      <c r="D34">
        <v>3</v>
      </c>
      <c r="E34" t="s">
        <v>145</v>
      </c>
      <c r="F34" s="5">
        <v>42614</v>
      </c>
      <c r="G34">
        <v>3.5</v>
      </c>
      <c r="H34">
        <v>0</v>
      </c>
      <c r="I34" s="9">
        <f>IF(Table48[[#This Row],[Complete]]&gt;0,Table48[[#This Row],[Weight]],0)</f>
        <v>0</v>
      </c>
    </row>
    <row r="35" spans="1:9" x14ac:dyDescent="0.3">
      <c r="A35" s="1">
        <v>2</v>
      </c>
      <c r="B35" s="3">
        <v>1</v>
      </c>
      <c r="C35" s="3">
        <v>2</v>
      </c>
      <c r="D35">
        <v>1</v>
      </c>
      <c r="E35" t="s">
        <v>54</v>
      </c>
      <c r="F35" s="5">
        <v>42338</v>
      </c>
      <c r="G35">
        <v>10</v>
      </c>
      <c r="H35">
        <v>1</v>
      </c>
      <c r="I35">
        <f>IF(Table48[[#This Row],[Complete]]&gt;0,Table48[[#This Row],[Weight]],0)</f>
        <v>10</v>
      </c>
    </row>
    <row r="36" spans="1:9" x14ac:dyDescent="0.3">
      <c r="A36" s="2">
        <v>2</v>
      </c>
      <c r="B36" s="4">
        <v>1</v>
      </c>
      <c r="C36" s="4">
        <v>3</v>
      </c>
      <c r="D36">
        <v>1</v>
      </c>
      <c r="E36" t="s">
        <v>146</v>
      </c>
      <c r="F36" s="5">
        <v>42307</v>
      </c>
      <c r="G36">
        <v>2.5</v>
      </c>
      <c r="H36">
        <v>1</v>
      </c>
      <c r="I36">
        <f>IF(Table48[[#This Row],[Complete]]&gt;0,Table48[[#This Row],[Weight]],0)</f>
        <v>2.5</v>
      </c>
    </row>
    <row r="37" spans="1:9" x14ac:dyDescent="0.3">
      <c r="A37" s="7">
        <v>2</v>
      </c>
      <c r="B37" s="8">
        <v>1</v>
      </c>
      <c r="C37" s="8">
        <v>3</v>
      </c>
      <c r="D37">
        <v>2</v>
      </c>
      <c r="E37" t="s">
        <v>147</v>
      </c>
      <c r="F37" s="5">
        <v>42338</v>
      </c>
      <c r="G37">
        <v>2.5</v>
      </c>
      <c r="H37">
        <v>1</v>
      </c>
      <c r="I37" s="9">
        <f>IF(Table48[[#This Row],[Complete]]&gt;0,Table48[[#This Row],[Weight]],0)</f>
        <v>2.5</v>
      </c>
    </row>
    <row r="38" spans="1:9" x14ac:dyDescent="0.3">
      <c r="A38" s="7">
        <v>2</v>
      </c>
      <c r="B38" s="8">
        <v>1</v>
      </c>
      <c r="C38" s="8">
        <v>3</v>
      </c>
      <c r="D38">
        <v>3</v>
      </c>
      <c r="E38" t="s">
        <v>148</v>
      </c>
      <c r="F38" s="5">
        <v>42369</v>
      </c>
      <c r="G38">
        <v>2.5</v>
      </c>
      <c r="H38">
        <v>1</v>
      </c>
      <c r="I38" s="9">
        <f>IF(Table48[[#This Row],[Complete]]&gt;0,Table48[[#This Row],[Weight]],0)</f>
        <v>2.5</v>
      </c>
    </row>
    <row r="39" spans="1:9" x14ac:dyDescent="0.3">
      <c r="A39" s="7">
        <v>2</v>
      </c>
      <c r="B39" s="8">
        <v>1</v>
      </c>
      <c r="C39" s="8">
        <v>3</v>
      </c>
      <c r="D39">
        <v>4</v>
      </c>
      <c r="E39" t="s">
        <v>149</v>
      </c>
      <c r="F39" s="5">
        <v>42399</v>
      </c>
      <c r="G39">
        <v>2.5</v>
      </c>
      <c r="H39">
        <v>1</v>
      </c>
      <c r="I39" s="9">
        <f>IF(Table48[[#This Row],[Complete]]&gt;0,Table48[[#This Row],[Weight]],0)</f>
        <v>2.5</v>
      </c>
    </row>
    <row r="40" spans="1:9" x14ac:dyDescent="0.3">
      <c r="A40" s="1">
        <v>2</v>
      </c>
      <c r="B40" s="3">
        <v>1</v>
      </c>
      <c r="C40" s="3">
        <v>4</v>
      </c>
      <c r="D40">
        <v>1</v>
      </c>
      <c r="E40" t="s">
        <v>150</v>
      </c>
      <c r="F40" s="5">
        <v>42309</v>
      </c>
      <c r="G40">
        <v>2.5</v>
      </c>
      <c r="H40">
        <v>1</v>
      </c>
      <c r="I40">
        <f>IF(Table48[[#This Row],[Complete]]&gt;0,Table48[[#This Row],[Weight]],0)</f>
        <v>2.5</v>
      </c>
    </row>
    <row r="41" spans="1:9" x14ac:dyDescent="0.3">
      <c r="A41" s="7">
        <v>2</v>
      </c>
      <c r="B41" s="8">
        <v>1</v>
      </c>
      <c r="C41" s="8">
        <v>4</v>
      </c>
      <c r="D41">
        <v>2</v>
      </c>
      <c r="E41" t="s">
        <v>151</v>
      </c>
      <c r="F41" s="5">
        <v>42323</v>
      </c>
      <c r="G41">
        <v>2.5</v>
      </c>
      <c r="H41">
        <v>1</v>
      </c>
      <c r="I41" s="9">
        <f>IF(Table48[[#This Row],[Complete]]&gt;0,Table48[[#This Row],[Weight]],0)</f>
        <v>2.5</v>
      </c>
    </row>
    <row r="42" spans="1:9" x14ac:dyDescent="0.3">
      <c r="A42" s="7">
        <v>2</v>
      </c>
      <c r="B42" s="8">
        <v>1</v>
      </c>
      <c r="C42" s="8">
        <v>4</v>
      </c>
      <c r="D42">
        <v>3</v>
      </c>
      <c r="E42" t="s">
        <v>152</v>
      </c>
      <c r="F42" s="5">
        <v>42348</v>
      </c>
      <c r="G42">
        <v>2.5</v>
      </c>
      <c r="H42">
        <v>0</v>
      </c>
      <c r="I42" s="9">
        <f>IF(Table48[[#This Row],[Complete]]&gt;0,Table48[[#This Row],[Weight]],0)</f>
        <v>0</v>
      </c>
    </row>
    <row r="43" spans="1:9" x14ac:dyDescent="0.3">
      <c r="A43" s="7">
        <v>2</v>
      </c>
      <c r="B43" s="8">
        <v>1</v>
      </c>
      <c r="C43" s="8">
        <v>4</v>
      </c>
      <c r="D43">
        <v>4</v>
      </c>
      <c r="E43" t="s">
        <v>153</v>
      </c>
      <c r="F43" s="5">
        <v>42368</v>
      </c>
      <c r="G43">
        <v>2.5</v>
      </c>
      <c r="H43">
        <v>0</v>
      </c>
      <c r="I43" s="9">
        <f>IF(Table48[[#This Row],[Complete]]&gt;0,Table48[[#This Row],[Weight]],0)</f>
        <v>0</v>
      </c>
    </row>
    <row r="44" spans="1:9" x14ac:dyDescent="0.3">
      <c r="A44" s="2">
        <v>2</v>
      </c>
      <c r="B44" s="4">
        <v>1</v>
      </c>
      <c r="C44" s="4">
        <v>5</v>
      </c>
      <c r="D44">
        <v>1</v>
      </c>
      <c r="E44" t="s">
        <v>131</v>
      </c>
      <c r="F44" s="5">
        <v>42339</v>
      </c>
      <c r="G44">
        <v>3.5</v>
      </c>
      <c r="H44">
        <v>1</v>
      </c>
      <c r="I44">
        <f>IF(Table48[[#This Row],[Complete]]&gt;0,Table48[[#This Row],[Weight]],0)</f>
        <v>3.5</v>
      </c>
    </row>
    <row r="45" spans="1:9" x14ac:dyDescent="0.3">
      <c r="A45" s="1">
        <v>2</v>
      </c>
      <c r="B45" s="3">
        <v>1</v>
      </c>
      <c r="C45" s="3">
        <v>5</v>
      </c>
      <c r="D45">
        <v>2</v>
      </c>
      <c r="E45" t="s">
        <v>132</v>
      </c>
      <c r="F45" s="16">
        <v>42490</v>
      </c>
      <c r="G45">
        <v>3</v>
      </c>
      <c r="H45">
        <v>0</v>
      </c>
      <c r="I45">
        <f>IF(Table48[[#This Row],[Complete]]&gt;0,Table48[[#This Row],[Weight]],0)</f>
        <v>0</v>
      </c>
    </row>
    <row r="46" spans="1:9" x14ac:dyDescent="0.3">
      <c r="A46">
        <v>2</v>
      </c>
      <c r="B46">
        <v>1</v>
      </c>
      <c r="C46">
        <v>5</v>
      </c>
      <c r="D46">
        <v>3</v>
      </c>
      <c r="E46" t="s">
        <v>133</v>
      </c>
      <c r="F46" s="15">
        <v>42613</v>
      </c>
      <c r="G46">
        <v>3.5</v>
      </c>
      <c r="H46">
        <v>0</v>
      </c>
      <c r="I46">
        <f>IF(Table48[[#This Row],[Complete]]&gt;0,Table48[[#This Row],[Weight]],0)</f>
        <v>0</v>
      </c>
    </row>
    <row r="47" spans="1:9" x14ac:dyDescent="0.3">
      <c r="A47" s="1">
        <v>2</v>
      </c>
      <c r="B47" s="3">
        <v>2</v>
      </c>
      <c r="C47" s="3">
        <v>1</v>
      </c>
      <c r="D47">
        <v>1</v>
      </c>
      <c r="E47" t="s">
        <v>154</v>
      </c>
      <c r="F47" s="5">
        <v>42244</v>
      </c>
      <c r="G47">
        <v>5</v>
      </c>
      <c r="H47">
        <v>1</v>
      </c>
      <c r="I47">
        <f>IF(Table48[[#This Row],[Complete]]&gt;0,Table48[[#This Row],[Weight]],0)</f>
        <v>5</v>
      </c>
    </row>
    <row r="48" spans="1:9" x14ac:dyDescent="0.3">
      <c r="A48" s="7">
        <v>2</v>
      </c>
      <c r="B48" s="8">
        <v>2</v>
      </c>
      <c r="C48" s="8">
        <v>1</v>
      </c>
      <c r="D48">
        <v>2</v>
      </c>
      <c r="E48" t="s">
        <v>155</v>
      </c>
      <c r="F48" s="5">
        <v>42277</v>
      </c>
      <c r="G48">
        <v>5</v>
      </c>
      <c r="H48">
        <v>1</v>
      </c>
      <c r="I48" s="9">
        <f>IF(Table48[[#This Row],[Complete]]&gt;0,Table48[[#This Row],[Weight]],0)</f>
        <v>5</v>
      </c>
    </row>
    <row r="49" spans="1:9" x14ac:dyDescent="0.3">
      <c r="A49" s="2">
        <v>2</v>
      </c>
      <c r="B49" s="4">
        <v>2</v>
      </c>
      <c r="C49" s="4">
        <v>2</v>
      </c>
      <c r="D49">
        <v>1</v>
      </c>
      <c r="E49" t="s">
        <v>293</v>
      </c>
      <c r="F49" s="16">
        <v>42383</v>
      </c>
      <c r="G49">
        <v>10</v>
      </c>
      <c r="H49">
        <v>1</v>
      </c>
      <c r="I49">
        <f>IF(Table48[[#This Row],[Complete]]&gt;0,Table48[[#This Row],[Weight]],0)</f>
        <v>10</v>
      </c>
    </row>
    <row r="50" spans="1:9" x14ac:dyDescent="0.3">
      <c r="A50" s="7">
        <v>2</v>
      </c>
      <c r="B50" s="8">
        <v>2</v>
      </c>
      <c r="C50" s="8">
        <v>2</v>
      </c>
      <c r="D50">
        <v>2</v>
      </c>
      <c r="F50" s="15"/>
      <c r="I50" s="9"/>
    </row>
    <row r="51" spans="1:9" x14ac:dyDescent="0.3">
      <c r="A51" s="7">
        <v>2</v>
      </c>
      <c r="B51" s="8">
        <v>2</v>
      </c>
      <c r="C51" s="8">
        <v>2</v>
      </c>
      <c r="D51">
        <v>3</v>
      </c>
      <c r="F51" s="16"/>
      <c r="I51" s="9"/>
    </row>
    <row r="52" spans="1:9" x14ac:dyDescent="0.3">
      <c r="A52" s="1">
        <v>2</v>
      </c>
      <c r="B52" s="3">
        <v>2</v>
      </c>
      <c r="C52" s="3">
        <v>3</v>
      </c>
      <c r="D52">
        <v>1</v>
      </c>
      <c r="E52" t="s">
        <v>221</v>
      </c>
      <c r="F52" s="15">
        <v>42628</v>
      </c>
      <c r="G52">
        <v>10</v>
      </c>
      <c r="H52">
        <v>1</v>
      </c>
      <c r="I52">
        <f>IF(Table48[[#This Row],[Complete]]&gt;0,Table48[[#This Row],[Weight]],0)</f>
        <v>10</v>
      </c>
    </row>
    <row r="53" spans="1:9" x14ac:dyDescent="0.3">
      <c r="A53" s="2">
        <v>2</v>
      </c>
      <c r="B53" s="4">
        <v>2</v>
      </c>
      <c r="C53" s="4">
        <v>4</v>
      </c>
      <c r="D53">
        <v>1</v>
      </c>
      <c r="E53" t="s">
        <v>156</v>
      </c>
      <c r="F53" s="5">
        <v>42309</v>
      </c>
      <c r="G53">
        <v>2.5</v>
      </c>
      <c r="H53">
        <v>1</v>
      </c>
      <c r="I53">
        <f>IF(Table48[[#This Row],[Complete]]&gt;0,Table48[[#This Row],[Weight]],0)</f>
        <v>2.5</v>
      </c>
    </row>
    <row r="54" spans="1:9" x14ac:dyDescent="0.3">
      <c r="A54" s="7">
        <v>2</v>
      </c>
      <c r="B54" s="8">
        <v>2</v>
      </c>
      <c r="C54" s="8">
        <v>4</v>
      </c>
      <c r="D54">
        <v>2</v>
      </c>
      <c r="E54" t="s">
        <v>157</v>
      </c>
      <c r="F54" s="5">
        <v>42353</v>
      </c>
      <c r="G54">
        <v>2.5</v>
      </c>
      <c r="H54">
        <v>1</v>
      </c>
      <c r="I54" s="9">
        <f>IF(Table48[[#This Row],[Complete]]&gt;0,Table48[[#This Row],[Weight]],0)</f>
        <v>2.5</v>
      </c>
    </row>
    <row r="55" spans="1:9" x14ac:dyDescent="0.3">
      <c r="A55" s="7">
        <v>2</v>
      </c>
      <c r="B55" s="8">
        <v>2</v>
      </c>
      <c r="C55" s="8">
        <v>4</v>
      </c>
      <c r="D55">
        <v>3</v>
      </c>
      <c r="E55" t="s">
        <v>158</v>
      </c>
      <c r="F55" s="5">
        <v>42399</v>
      </c>
      <c r="G55">
        <v>2.5</v>
      </c>
      <c r="H55">
        <v>1</v>
      </c>
      <c r="I55" s="9">
        <f>IF(Table48[[#This Row],[Complete]]&gt;0,Table48[[#This Row],[Weight]],0)</f>
        <v>2.5</v>
      </c>
    </row>
    <row r="56" spans="1:9" x14ac:dyDescent="0.3">
      <c r="A56" s="7">
        <v>2</v>
      </c>
      <c r="B56" s="8">
        <v>2</v>
      </c>
      <c r="C56" s="8">
        <v>4</v>
      </c>
      <c r="D56">
        <v>4</v>
      </c>
      <c r="E56" t="s">
        <v>159</v>
      </c>
      <c r="F56" s="5">
        <v>42459</v>
      </c>
      <c r="G56">
        <v>2.5</v>
      </c>
      <c r="H56">
        <v>0</v>
      </c>
      <c r="I56" s="9">
        <f>IF(Table48[[#This Row],[Complete]]&gt;0,Table48[[#This Row],[Weight]],0)</f>
        <v>0</v>
      </c>
    </row>
    <row r="57" spans="1:9" x14ac:dyDescent="0.3">
      <c r="A57" s="1">
        <v>2</v>
      </c>
      <c r="B57" s="3">
        <v>2</v>
      </c>
      <c r="C57" s="3">
        <v>5</v>
      </c>
      <c r="D57">
        <v>1</v>
      </c>
      <c r="E57" t="s">
        <v>161</v>
      </c>
      <c r="F57" s="5">
        <v>42309</v>
      </c>
      <c r="G57">
        <v>3.5</v>
      </c>
      <c r="H57">
        <v>1</v>
      </c>
      <c r="I57">
        <f>IF(Table48[[#This Row],[Complete]]&gt;0,Table48[[#This Row],[Weight]],0)</f>
        <v>3.5</v>
      </c>
    </row>
    <row r="58" spans="1:9" x14ac:dyDescent="0.3">
      <c r="A58" s="7">
        <v>2</v>
      </c>
      <c r="B58" s="8">
        <v>2</v>
      </c>
      <c r="C58" s="8">
        <v>5</v>
      </c>
      <c r="D58">
        <v>2</v>
      </c>
      <c r="E58" t="s">
        <v>294</v>
      </c>
      <c r="F58" s="5">
        <v>42323</v>
      </c>
      <c r="G58">
        <v>3</v>
      </c>
      <c r="H58">
        <v>1</v>
      </c>
      <c r="I58" s="9">
        <f>IF(Table48[[#This Row],[Complete]]&gt;0,Table48[[#This Row],[Weight]],0)</f>
        <v>3</v>
      </c>
    </row>
    <row r="59" spans="1:9" x14ac:dyDescent="0.3">
      <c r="A59" s="7">
        <v>2</v>
      </c>
      <c r="B59" s="8">
        <v>2</v>
      </c>
      <c r="C59" s="8">
        <v>5</v>
      </c>
      <c r="D59">
        <v>3</v>
      </c>
      <c r="E59" t="s">
        <v>162</v>
      </c>
      <c r="F59" s="5">
        <v>42328</v>
      </c>
      <c r="G59">
        <v>3.5</v>
      </c>
      <c r="H59">
        <v>1</v>
      </c>
      <c r="I59" s="9">
        <f>IF(Table48[[#This Row],[Complete]]&gt;0,Table48[[#This Row],[Weight]],0)</f>
        <v>3.5</v>
      </c>
    </row>
    <row r="60" spans="1:9" x14ac:dyDescent="0.3">
      <c r="A60" s="2">
        <v>2</v>
      </c>
      <c r="B60" s="4">
        <v>2</v>
      </c>
      <c r="C60" s="4">
        <v>6</v>
      </c>
      <c r="D60">
        <v>1</v>
      </c>
      <c r="E60" t="s">
        <v>163</v>
      </c>
      <c r="F60" s="5">
        <v>42287</v>
      </c>
      <c r="G60">
        <v>2.5</v>
      </c>
      <c r="H60">
        <v>1</v>
      </c>
      <c r="I60">
        <f>IF(Table48[[#This Row],[Complete]]&gt;0,Table48[[#This Row],[Weight]],0)</f>
        <v>2.5</v>
      </c>
    </row>
    <row r="61" spans="1:9" x14ac:dyDescent="0.3">
      <c r="A61" s="7">
        <v>2</v>
      </c>
      <c r="B61" s="8">
        <v>2</v>
      </c>
      <c r="C61" s="8">
        <v>6</v>
      </c>
      <c r="D61">
        <v>2</v>
      </c>
      <c r="E61" t="s">
        <v>164</v>
      </c>
      <c r="F61" s="5">
        <v>42307</v>
      </c>
      <c r="G61">
        <v>2.5</v>
      </c>
      <c r="H61">
        <v>1</v>
      </c>
      <c r="I61" s="9">
        <f>IF(Table48[[#This Row],[Complete]]&gt;0,Table48[[#This Row],[Weight]],0)</f>
        <v>2.5</v>
      </c>
    </row>
    <row r="62" spans="1:9" x14ac:dyDescent="0.3">
      <c r="A62" s="7">
        <v>2</v>
      </c>
      <c r="B62" s="8">
        <v>2</v>
      </c>
      <c r="C62" s="8">
        <v>6</v>
      </c>
      <c r="D62">
        <v>3</v>
      </c>
      <c r="E62" t="s">
        <v>165</v>
      </c>
      <c r="F62" s="5">
        <v>42338</v>
      </c>
      <c r="G62">
        <v>2.5</v>
      </c>
      <c r="H62">
        <v>1</v>
      </c>
      <c r="I62" s="9">
        <f>IF(Table48[[#This Row],[Complete]]&gt;0,Table48[[#This Row],[Weight]],0)</f>
        <v>2.5</v>
      </c>
    </row>
    <row r="63" spans="1:9" x14ac:dyDescent="0.3">
      <c r="A63" s="7">
        <v>2</v>
      </c>
      <c r="B63" s="8">
        <v>2</v>
      </c>
      <c r="C63" s="8">
        <v>6</v>
      </c>
      <c r="D63">
        <v>4</v>
      </c>
      <c r="E63" t="s">
        <v>166</v>
      </c>
      <c r="F63" s="5">
        <v>42368</v>
      </c>
      <c r="G63">
        <v>2.5</v>
      </c>
      <c r="H63">
        <v>0</v>
      </c>
      <c r="I63" s="9">
        <f>IF(Table48[[#This Row],[Complete]]&gt;0,Table48[[#This Row],[Weight]],0)</f>
        <v>0</v>
      </c>
    </row>
    <row r="64" spans="1:9" x14ac:dyDescent="0.3">
      <c r="A64" s="1">
        <v>2</v>
      </c>
      <c r="B64" s="3">
        <v>2</v>
      </c>
      <c r="C64" s="3">
        <v>7</v>
      </c>
      <c r="D64">
        <v>1</v>
      </c>
      <c r="E64" t="s">
        <v>167</v>
      </c>
      <c r="F64" s="5">
        <v>42034</v>
      </c>
      <c r="G64">
        <v>3.5</v>
      </c>
      <c r="H64">
        <v>1</v>
      </c>
      <c r="I64">
        <f>IF(Table48[[#This Row],[Complete]]&gt;0,Table48[[#This Row],[Weight]],0)</f>
        <v>3.5</v>
      </c>
    </row>
    <row r="65" spans="1:9" x14ac:dyDescent="0.3">
      <c r="A65" s="7">
        <v>2</v>
      </c>
      <c r="B65" s="8">
        <v>2</v>
      </c>
      <c r="C65" s="8">
        <v>7</v>
      </c>
      <c r="D65">
        <v>2</v>
      </c>
      <c r="E65" t="s">
        <v>168</v>
      </c>
      <c r="F65" s="5">
        <v>42036</v>
      </c>
      <c r="G65">
        <v>3.5</v>
      </c>
      <c r="H65">
        <v>1</v>
      </c>
      <c r="I65" s="9">
        <f>IF(Table48[[#This Row],[Complete]]&gt;0,Table48[[#This Row],[Weight]],0)</f>
        <v>3.5</v>
      </c>
    </row>
    <row r="66" spans="1:9" x14ac:dyDescent="0.3">
      <c r="A66" s="7">
        <v>2</v>
      </c>
      <c r="B66" s="8">
        <v>2</v>
      </c>
      <c r="C66" s="8">
        <v>7</v>
      </c>
      <c r="D66">
        <v>3</v>
      </c>
      <c r="E66" t="s">
        <v>169</v>
      </c>
      <c r="F66" s="5">
        <v>42338</v>
      </c>
      <c r="G66">
        <v>3</v>
      </c>
      <c r="H66">
        <v>1</v>
      </c>
      <c r="I66" s="9">
        <f>IF(Table48[[#This Row],[Complete]]&gt;0,Table48[[#This Row],[Weight]],0)</f>
        <v>3</v>
      </c>
    </row>
    <row r="67" spans="1:9" x14ac:dyDescent="0.3">
      <c r="A67" s="2">
        <v>2</v>
      </c>
      <c r="B67" s="4">
        <v>2</v>
      </c>
      <c r="C67" s="4">
        <v>8</v>
      </c>
      <c r="D67">
        <v>1</v>
      </c>
      <c r="E67" t="s">
        <v>170</v>
      </c>
      <c r="F67" s="5">
        <v>42226</v>
      </c>
      <c r="G67">
        <v>1</v>
      </c>
      <c r="H67">
        <v>1</v>
      </c>
      <c r="I67">
        <f>IF(Table48[[#This Row],[Complete]]&gt;0,Table48[[#This Row],[Weight]],0)</f>
        <v>1</v>
      </c>
    </row>
    <row r="68" spans="1:9" x14ac:dyDescent="0.3">
      <c r="A68" s="7">
        <v>2</v>
      </c>
      <c r="B68" s="8">
        <v>2</v>
      </c>
      <c r="C68" s="8">
        <v>8</v>
      </c>
      <c r="D68">
        <v>2</v>
      </c>
      <c r="E68" t="s">
        <v>171</v>
      </c>
      <c r="F68" s="5">
        <v>42277</v>
      </c>
      <c r="G68">
        <v>2</v>
      </c>
      <c r="H68">
        <v>1</v>
      </c>
      <c r="I68" s="9">
        <f>IF(Table48[[#This Row],[Complete]]&gt;0,Table48[[#This Row],[Weight]],0)</f>
        <v>2</v>
      </c>
    </row>
    <row r="69" spans="1:9" x14ac:dyDescent="0.3">
      <c r="A69" s="7">
        <v>2</v>
      </c>
      <c r="B69" s="8">
        <v>2</v>
      </c>
      <c r="C69" s="8">
        <v>8</v>
      </c>
      <c r="D69">
        <v>3</v>
      </c>
      <c r="E69" t="s">
        <v>172</v>
      </c>
      <c r="F69" s="5">
        <v>42292</v>
      </c>
      <c r="G69">
        <v>1</v>
      </c>
      <c r="H69">
        <v>1</v>
      </c>
      <c r="I69" s="9">
        <f>IF(Table48[[#This Row],[Complete]]&gt;0,Table48[[#This Row],[Weight]],0)</f>
        <v>1</v>
      </c>
    </row>
    <row r="70" spans="1:9" x14ac:dyDescent="0.3">
      <c r="A70" s="7">
        <v>2</v>
      </c>
      <c r="B70" s="8">
        <v>2</v>
      </c>
      <c r="C70" s="8">
        <v>8</v>
      </c>
      <c r="D70">
        <v>4</v>
      </c>
      <c r="E70" t="s">
        <v>173</v>
      </c>
      <c r="F70" s="5">
        <v>42353</v>
      </c>
      <c r="G70">
        <v>2</v>
      </c>
      <c r="H70">
        <v>1</v>
      </c>
      <c r="I70" s="9">
        <f>IF(Table48[[#This Row],[Complete]]&gt;0,Table48[[#This Row],[Weight]],0)</f>
        <v>2</v>
      </c>
    </row>
    <row r="71" spans="1:9" x14ac:dyDescent="0.3">
      <c r="A71" s="7">
        <v>2</v>
      </c>
      <c r="B71" s="8">
        <v>2</v>
      </c>
      <c r="C71" s="8">
        <v>8</v>
      </c>
      <c r="D71">
        <v>5</v>
      </c>
      <c r="E71" t="s">
        <v>381</v>
      </c>
      <c r="F71" s="5">
        <v>42368</v>
      </c>
      <c r="G71">
        <v>2</v>
      </c>
      <c r="H71">
        <v>0</v>
      </c>
      <c r="I71" s="9">
        <f>IF(Table48[[#This Row],[Complete]]&gt;0,Table48[[#This Row],[Weight]],0)</f>
        <v>0</v>
      </c>
    </row>
    <row r="72" spans="1:9" x14ac:dyDescent="0.3">
      <c r="A72" s="7">
        <v>2</v>
      </c>
      <c r="B72" s="8">
        <v>2</v>
      </c>
      <c r="C72" s="8">
        <v>8</v>
      </c>
      <c r="D72">
        <v>6</v>
      </c>
      <c r="E72" t="s">
        <v>382</v>
      </c>
      <c r="F72" s="5">
        <v>42399</v>
      </c>
      <c r="G72">
        <v>2</v>
      </c>
      <c r="H72">
        <v>0</v>
      </c>
      <c r="I72" s="9">
        <f>IF(Table48[[#This Row],[Complete]]&gt;0,Table48[[#This Row],[Weight]],0)</f>
        <v>0</v>
      </c>
    </row>
    <row r="73" spans="1:9" x14ac:dyDescent="0.3">
      <c r="A73" s="1">
        <v>2</v>
      </c>
      <c r="B73" s="3">
        <v>3</v>
      </c>
      <c r="C73" s="3">
        <v>1</v>
      </c>
      <c r="D73">
        <v>1</v>
      </c>
      <c r="E73" t="s">
        <v>174</v>
      </c>
      <c r="F73" s="5">
        <v>42248</v>
      </c>
      <c r="G73">
        <v>2.5</v>
      </c>
      <c r="H73">
        <v>1</v>
      </c>
      <c r="I73">
        <f>IF(Table48[[#This Row],[Complete]]&gt;0,Table48[[#This Row],[Weight]],0)</f>
        <v>2.5</v>
      </c>
    </row>
    <row r="74" spans="1:9" x14ac:dyDescent="0.3">
      <c r="A74" s="7">
        <v>2</v>
      </c>
      <c r="B74" s="8">
        <v>3</v>
      </c>
      <c r="C74" s="8">
        <v>1</v>
      </c>
      <c r="D74">
        <v>2</v>
      </c>
      <c r="E74" t="s">
        <v>175</v>
      </c>
      <c r="F74" s="5">
        <v>42278</v>
      </c>
      <c r="G74">
        <v>2.5</v>
      </c>
      <c r="H74">
        <v>1</v>
      </c>
      <c r="I74" s="9">
        <f>IF(Table48[[#This Row],[Complete]]&gt;0,Table48[[#This Row],[Weight]],0)</f>
        <v>2.5</v>
      </c>
    </row>
    <row r="75" spans="1:9" x14ac:dyDescent="0.3">
      <c r="A75" s="7">
        <v>2</v>
      </c>
      <c r="B75" s="8">
        <v>3</v>
      </c>
      <c r="C75" s="8">
        <v>1</v>
      </c>
      <c r="D75">
        <v>3</v>
      </c>
      <c r="E75" t="s">
        <v>176</v>
      </c>
      <c r="F75" s="5">
        <v>42428</v>
      </c>
      <c r="G75">
        <v>2.5</v>
      </c>
      <c r="H75">
        <v>0</v>
      </c>
      <c r="I75" s="9">
        <f>IF(Table48[[#This Row],[Complete]]&gt;0,Table48[[#This Row],[Weight]],0)</f>
        <v>0</v>
      </c>
    </row>
    <row r="76" spans="1:9" x14ac:dyDescent="0.3">
      <c r="A76" s="7">
        <v>2</v>
      </c>
      <c r="B76" s="8">
        <v>3</v>
      </c>
      <c r="C76" s="8">
        <v>1</v>
      </c>
      <c r="D76">
        <v>4</v>
      </c>
      <c r="E76" t="s">
        <v>177</v>
      </c>
      <c r="F76" s="5">
        <v>42384</v>
      </c>
      <c r="G76">
        <v>2.5</v>
      </c>
      <c r="H76">
        <v>1</v>
      </c>
      <c r="I76" s="9">
        <f>IF(Table48[[#This Row],[Complete]]&gt;0,Table48[[#This Row],[Weight]],0)</f>
        <v>2.5</v>
      </c>
    </row>
    <row r="77" spans="1:9" x14ac:dyDescent="0.3">
      <c r="A77" s="2">
        <v>2</v>
      </c>
      <c r="B77" s="4">
        <v>3</v>
      </c>
      <c r="C77" s="4">
        <v>2</v>
      </c>
      <c r="D77">
        <v>1</v>
      </c>
      <c r="E77" t="s">
        <v>178</v>
      </c>
      <c r="F77" s="5">
        <v>42323</v>
      </c>
      <c r="G77">
        <v>2.5</v>
      </c>
      <c r="H77">
        <v>1</v>
      </c>
      <c r="I77">
        <f>IF(Table48[[#This Row],[Complete]]&gt;0,Table48[[#This Row],[Weight]],0)</f>
        <v>2.5</v>
      </c>
    </row>
    <row r="78" spans="1:9" x14ac:dyDescent="0.3">
      <c r="A78" s="7">
        <v>2</v>
      </c>
      <c r="B78" s="8">
        <v>3</v>
      </c>
      <c r="C78" s="8">
        <v>2</v>
      </c>
      <c r="D78">
        <v>2</v>
      </c>
      <c r="E78" t="s">
        <v>179</v>
      </c>
      <c r="F78" s="5">
        <v>42338</v>
      </c>
      <c r="G78">
        <v>2.5</v>
      </c>
      <c r="H78">
        <v>1</v>
      </c>
      <c r="I78" s="9">
        <f>IF(Table48[[#This Row],[Complete]]&gt;0,Table48[[#This Row],[Weight]],0)</f>
        <v>2.5</v>
      </c>
    </row>
    <row r="79" spans="1:9" x14ac:dyDescent="0.3">
      <c r="A79" s="7">
        <v>2</v>
      </c>
      <c r="B79" s="8">
        <v>3</v>
      </c>
      <c r="C79" s="8">
        <v>2</v>
      </c>
      <c r="D79">
        <v>3</v>
      </c>
      <c r="E79" t="s">
        <v>180</v>
      </c>
      <c r="F79" s="5">
        <v>42339</v>
      </c>
      <c r="G79">
        <v>2.5</v>
      </c>
      <c r="H79">
        <v>1</v>
      </c>
      <c r="I79" s="9">
        <f>IF(Table48[[#This Row],[Complete]]&gt;0,Table48[[#This Row],[Weight]],0)</f>
        <v>2.5</v>
      </c>
    </row>
    <row r="80" spans="1:9" x14ac:dyDescent="0.3">
      <c r="A80" s="7">
        <v>2</v>
      </c>
      <c r="B80" s="8">
        <v>3</v>
      </c>
      <c r="C80" s="8">
        <v>2</v>
      </c>
      <c r="D80">
        <v>4</v>
      </c>
      <c r="E80" t="s">
        <v>181</v>
      </c>
      <c r="F80" s="5">
        <v>42398</v>
      </c>
      <c r="G80">
        <v>2.5</v>
      </c>
      <c r="H80">
        <v>1</v>
      </c>
      <c r="I80" s="9">
        <f>IF(Table48[[#This Row],[Complete]]&gt;0,Table48[[#This Row],[Weight]],0)</f>
        <v>2.5</v>
      </c>
    </row>
    <row r="81" spans="1:9" x14ac:dyDescent="0.3">
      <c r="A81" s="1">
        <v>2</v>
      </c>
      <c r="B81" s="3">
        <v>3</v>
      </c>
      <c r="C81" s="3">
        <v>3</v>
      </c>
      <c r="D81">
        <v>1</v>
      </c>
      <c r="E81" t="s">
        <v>182</v>
      </c>
      <c r="F81" s="5">
        <v>42309</v>
      </c>
      <c r="G81">
        <v>3</v>
      </c>
      <c r="H81">
        <v>1</v>
      </c>
      <c r="I81">
        <f>IF(Table48[[#This Row],[Complete]]&gt;0,Table48[[#This Row],[Weight]],0)</f>
        <v>3</v>
      </c>
    </row>
    <row r="82" spans="1:9" x14ac:dyDescent="0.3">
      <c r="A82" s="7">
        <v>2</v>
      </c>
      <c r="B82" s="8">
        <v>3</v>
      </c>
      <c r="C82" s="8">
        <v>3</v>
      </c>
      <c r="D82">
        <v>2</v>
      </c>
      <c r="E82" t="s">
        <v>183</v>
      </c>
      <c r="F82" s="5">
        <v>42353</v>
      </c>
      <c r="G82">
        <v>3.5</v>
      </c>
      <c r="H82">
        <v>1</v>
      </c>
      <c r="I82" s="9">
        <f>IF(Table48[[#This Row],[Complete]]&gt;0,Table48[[#This Row],[Weight]],0)</f>
        <v>3.5</v>
      </c>
    </row>
    <row r="83" spans="1:9" x14ac:dyDescent="0.3">
      <c r="A83" s="7">
        <v>2</v>
      </c>
      <c r="B83" s="8">
        <v>3</v>
      </c>
      <c r="C83" s="8">
        <v>3</v>
      </c>
      <c r="D83">
        <v>3</v>
      </c>
      <c r="E83" t="s">
        <v>184</v>
      </c>
      <c r="F83" s="5">
        <v>42368</v>
      </c>
      <c r="G83">
        <v>3.5</v>
      </c>
      <c r="H83">
        <v>1</v>
      </c>
      <c r="I83" s="9">
        <f>IF(Table48[[#This Row],[Complete]]&gt;0,Table48[[#This Row],[Weight]],0)</f>
        <v>3.5</v>
      </c>
    </row>
    <row r="84" spans="1:9" x14ac:dyDescent="0.3">
      <c r="A84" s="2">
        <v>2</v>
      </c>
      <c r="B84" s="4">
        <v>3</v>
      </c>
      <c r="C84" s="4">
        <v>4</v>
      </c>
      <c r="D84">
        <v>1</v>
      </c>
      <c r="E84" t="s">
        <v>185</v>
      </c>
      <c r="F84" s="5">
        <v>42379</v>
      </c>
      <c r="G84">
        <v>2.5</v>
      </c>
      <c r="H84">
        <v>1</v>
      </c>
      <c r="I84">
        <f>IF(Table48[[#This Row],[Complete]]&gt;0,Table48[[#This Row],[Weight]],0)</f>
        <v>2.5</v>
      </c>
    </row>
    <row r="85" spans="1:9" x14ac:dyDescent="0.3">
      <c r="A85" s="7">
        <v>2</v>
      </c>
      <c r="B85" s="8">
        <v>3</v>
      </c>
      <c r="C85" s="8">
        <v>4</v>
      </c>
      <c r="D85">
        <v>2</v>
      </c>
      <c r="E85" t="s">
        <v>186</v>
      </c>
      <c r="F85" s="5">
        <v>42391</v>
      </c>
      <c r="G85">
        <v>2.5</v>
      </c>
      <c r="H85">
        <v>0</v>
      </c>
      <c r="I85" s="9">
        <f>IF(Table48[[#This Row],[Complete]]&gt;0,Table48[[#This Row],[Weight]],0)</f>
        <v>0</v>
      </c>
    </row>
    <row r="86" spans="1:9" x14ac:dyDescent="0.3">
      <c r="A86" s="7">
        <v>2</v>
      </c>
      <c r="B86" s="8">
        <v>3</v>
      </c>
      <c r="C86" s="8">
        <v>4</v>
      </c>
      <c r="D86">
        <v>3</v>
      </c>
      <c r="E86" t="s">
        <v>187</v>
      </c>
      <c r="F86" s="5">
        <v>42430</v>
      </c>
      <c r="G86">
        <v>2.5</v>
      </c>
      <c r="H86">
        <v>0</v>
      </c>
      <c r="I86" s="9">
        <f>IF(Table48[[#This Row],[Complete]]&gt;0,Table48[[#This Row],[Weight]],0)</f>
        <v>0</v>
      </c>
    </row>
    <row r="87" spans="1:9" x14ac:dyDescent="0.3">
      <c r="A87" s="7">
        <v>2</v>
      </c>
      <c r="B87" s="8">
        <v>3</v>
      </c>
      <c r="C87" s="8">
        <v>4</v>
      </c>
      <c r="D87">
        <v>4</v>
      </c>
      <c r="E87" t="s">
        <v>188</v>
      </c>
      <c r="F87" s="5">
        <v>42491</v>
      </c>
      <c r="G87">
        <v>2.5</v>
      </c>
      <c r="H87">
        <v>1</v>
      </c>
      <c r="I87" s="9">
        <f>IF(Table48[[#This Row],[Complete]]&gt;0,Table48[[#This Row],[Weight]],0)</f>
        <v>2.5</v>
      </c>
    </row>
    <row r="88" spans="1:9" x14ac:dyDescent="0.3">
      <c r="A88" s="1">
        <v>2</v>
      </c>
      <c r="B88" s="3">
        <v>4</v>
      </c>
      <c r="C88" s="3">
        <v>1</v>
      </c>
      <c r="D88">
        <v>1</v>
      </c>
      <c r="E88" t="s">
        <v>295</v>
      </c>
      <c r="F88" s="5">
        <v>42277</v>
      </c>
      <c r="G88">
        <v>3.5</v>
      </c>
      <c r="H88">
        <v>1</v>
      </c>
      <c r="I88">
        <f>IF(Table48[[#This Row],[Complete]]&gt;0,Table48[[#This Row],[Weight]],0)</f>
        <v>3.5</v>
      </c>
    </row>
    <row r="89" spans="1:9" x14ac:dyDescent="0.3">
      <c r="A89" s="7">
        <v>2</v>
      </c>
      <c r="B89" s="8">
        <v>4</v>
      </c>
      <c r="C89" s="8">
        <v>1</v>
      </c>
      <c r="D89">
        <v>2</v>
      </c>
      <c r="E89" t="s">
        <v>189</v>
      </c>
      <c r="F89" s="5">
        <v>42415</v>
      </c>
      <c r="G89">
        <v>3.5</v>
      </c>
      <c r="H89">
        <v>1</v>
      </c>
      <c r="I89" s="9">
        <f>IF(Table48[[#This Row],[Complete]]&gt;0,Table48[[#This Row],[Weight]],0)</f>
        <v>3.5</v>
      </c>
    </row>
    <row r="90" spans="1:9" x14ac:dyDescent="0.3">
      <c r="A90" s="7">
        <v>2</v>
      </c>
      <c r="B90" s="8">
        <v>4</v>
      </c>
      <c r="C90" s="8">
        <v>1</v>
      </c>
      <c r="D90">
        <v>3</v>
      </c>
      <c r="E90" t="s">
        <v>190</v>
      </c>
      <c r="F90" s="5">
        <v>42459</v>
      </c>
      <c r="G90">
        <v>3</v>
      </c>
      <c r="H90">
        <v>0</v>
      </c>
      <c r="I90" s="9">
        <f>IF(Table48[[#This Row],[Complete]]&gt;0,Table48[[#This Row],[Weight]],0)</f>
        <v>0</v>
      </c>
    </row>
    <row r="91" spans="1:9" x14ac:dyDescent="0.3">
      <c r="A91" s="2">
        <v>2</v>
      </c>
      <c r="B91" s="4">
        <v>4</v>
      </c>
      <c r="C91" s="4">
        <v>2</v>
      </c>
      <c r="D91">
        <v>1</v>
      </c>
      <c r="E91" t="s">
        <v>383</v>
      </c>
      <c r="F91" s="5">
        <v>42399</v>
      </c>
      <c r="G91">
        <v>3</v>
      </c>
      <c r="H91">
        <v>1</v>
      </c>
      <c r="I91">
        <f>IF(Table48[[#This Row],[Complete]]&gt;0,Table48[[#This Row],[Weight]],0)</f>
        <v>3</v>
      </c>
    </row>
    <row r="92" spans="1:9" x14ac:dyDescent="0.3">
      <c r="A92" s="7">
        <v>2</v>
      </c>
      <c r="B92" s="8">
        <v>4</v>
      </c>
      <c r="C92" s="8">
        <v>2</v>
      </c>
      <c r="D92">
        <v>2</v>
      </c>
      <c r="E92" t="s">
        <v>191</v>
      </c>
      <c r="F92" s="5">
        <v>42428</v>
      </c>
      <c r="G92">
        <v>3.5</v>
      </c>
      <c r="H92">
        <v>1</v>
      </c>
      <c r="I92" s="9">
        <f>IF(Table48[[#This Row],[Complete]]&gt;0,Table48[[#This Row],[Weight]],0)</f>
        <v>3.5</v>
      </c>
    </row>
    <row r="93" spans="1:9" x14ac:dyDescent="0.3">
      <c r="A93" s="7">
        <v>2</v>
      </c>
      <c r="B93" s="8">
        <v>4</v>
      </c>
      <c r="C93" s="8">
        <v>2</v>
      </c>
      <c r="D93">
        <v>3</v>
      </c>
      <c r="E93" t="s">
        <v>192</v>
      </c>
      <c r="F93" s="5">
        <v>42461</v>
      </c>
      <c r="G93">
        <v>3.5</v>
      </c>
      <c r="H93">
        <v>0</v>
      </c>
      <c r="I93" s="9">
        <f>IF(Table48[[#This Row],[Complete]]&gt;0,Table48[[#This Row],[Weight]],0)</f>
        <v>0</v>
      </c>
    </row>
    <row r="94" spans="1:9" x14ac:dyDescent="0.3">
      <c r="A94" s="1">
        <v>2</v>
      </c>
      <c r="B94" s="3">
        <v>4</v>
      </c>
      <c r="C94" s="3">
        <v>3</v>
      </c>
      <c r="D94">
        <v>1</v>
      </c>
      <c r="E94" t="s">
        <v>193</v>
      </c>
      <c r="F94" s="5">
        <v>42343</v>
      </c>
      <c r="G94">
        <v>3</v>
      </c>
      <c r="H94">
        <v>1</v>
      </c>
      <c r="I94">
        <f>IF(Table48[[#This Row],[Complete]]&gt;0,Table48[[#This Row],[Weight]],0)</f>
        <v>3</v>
      </c>
    </row>
    <row r="95" spans="1:9" x14ac:dyDescent="0.3">
      <c r="A95" s="7">
        <v>2</v>
      </c>
      <c r="B95" s="8">
        <v>4</v>
      </c>
      <c r="C95" s="8">
        <v>3</v>
      </c>
      <c r="D95">
        <v>2</v>
      </c>
      <c r="E95" t="s">
        <v>194</v>
      </c>
      <c r="F95" s="5">
        <v>42368</v>
      </c>
      <c r="G95">
        <v>3.5</v>
      </c>
      <c r="H95">
        <v>1</v>
      </c>
      <c r="I95" s="9">
        <f>IF(Table48[[#This Row],[Complete]]&gt;0,Table48[[#This Row],[Weight]],0)</f>
        <v>3.5</v>
      </c>
    </row>
    <row r="96" spans="1:9" x14ac:dyDescent="0.3">
      <c r="A96" s="7">
        <v>2</v>
      </c>
      <c r="B96" s="8">
        <v>4</v>
      </c>
      <c r="C96" s="8">
        <v>3</v>
      </c>
      <c r="D96">
        <v>3</v>
      </c>
      <c r="E96" t="s">
        <v>195</v>
      </c>
      <c r="F96" s="5">
        <v>42459</v>
      </c>
      <c r="G96">
        <v>3.5</v>
      </c>
      <c r="H96">
        <v>0</v>
      </c>
      <c r="I96" s="9">
        <f>IF(Table48[[#This Row],[Complete]]&gt;0,Table48[[#This Row],[Weight]],0)</f>
        <v>0</v>
      </c>
    </row>
    <row r="97" spans="1:9" x14ac:dyDescent="0.3">
      <c r="A97" s="1">
        <v>3</v>
      </c>
      <c r="B97" s="3">
        <v>1</v>
      </c>
      <c r="C97" s="3">
        <v>1</v>
      </c>
      <c r="D97">
        <v>1</v>
      </c>
      <c r="E97" t="s">
        <v>222</v>
      </c>
      <c r="F97" s="5">
        <v>42156</v>
      </c>
      <c r="G97">
        <v>3.5</v>
      </c>
      <c r="H97">
        <v>1</v>
      </c>
      <c r="I97">
        <f>IF(Table48[[#This Row],[Complete]]&gt;0,Table48[[#This Row],[Weight]],0)</f>
        <v>3.5</v>
      </c>
    </row>
    <row r="98" spans="1:9" x14ac:dyDescent="0.3">
      <c r="A98" s="7">
        <v>3</v>
      </c>
      <c r="B98" s="8">
        <v>1</v>
      </c>
      <c r="C98" s="8">
        <v>1</v>
      </c>
      <c r="D98">
        <v>2</v>
      </c>
      <c r="E98" t="s">
        <v>223</v>
      </c>
      <c r="F98" s="5">
        <v>42248</v>
      </c>
      <c r="G98">
        <v>3.5</v>
      </c>
      <c r="H98">
        <v>1</v>
      </c>
      <c r="I98" s="9">
        <f>IF(Table48[[#This Row],[Complete]]&gt;0,Table48[[#This Row],[Weight]],0)</f>
        <v>3.5</v>
      </c>
    </row>
    <row r="99" spans="1:9" x14ac:dyDescent="0.3">
      <c r="A99" s="7">
        <v>3</v>
      </c>
      <c r="B99" s="8">
        <v>1</v>
      </c>
      <c r="C99" s="8">
        <v>1</v>
      </c>
      <c r="D99">
        <v>3</v>
      </c>
      <c r="E99" t="s">
        <v>224</v>
      </c>
      <c r="F99" s="5">
        <v>42319</v>
      </c>
      <c r="G99">
        <v>3</v>
      </c>
      <c r="H99">
        <v>1</v>
      </c>
      <c r="I99" s="9">
        <f>IF(Table48[[#This Row],[Complete]]&gt;0,Table48[[#This Row],[Weight]],0)</f>
        <v>3</v>
      </c>
    </row>
    <row r="100" spans="1:9" x14ac:dyDescent="0.3">
      <c r="A100" s="2">
        <v>3</v>
      </c>
      <c r="B100" s="4">
        <v>1</v>
      </c>
      <c r="C100" s="4">
        <v>2</v>
      </c>
      <c r="D100">
        <v>1</v>
      </c>
      <c r="E100" t="s">
        <v>296</v>
      </c>
      <c r="F100" s="5">
        <v>42246</v>
      </c>
      <c r="G100">
        <v>3.5</v>
      </c>
      <c r="H100">
        <v>1</v>
      </c>
      <c r="I100">
        <f>IF(Table48[[#This Row],[Complete]]&gt;0,Table48[[#This Row],[Weight]],0)</f>
        <v>3.5</v>
      </c>
    </row>
    <row r="101" spans="1:9" x14ac:dyDescent="0.3">
      <c r="A101" s="7">
        <v>3</v>
      </c>
      <c r="B101" s="8">
        <v>1</v>
      </c>
      <c r="C101" s="8">
        <v>2</v>
      </c>
      <c r="D101">
        <v>2</v>
      </c>
      <c r="E101" t="s">
        <v>225</v>
      </c>
      <c r="F101" s="5">
        <v>42277</v>
      </c>
      <c r="G101">
        <v>3.5</v>
      </c>
      <c r="H101">
        <v>1</v>
      </c>
      <c r="I101" s="9">
        <f>IF(Table48[[#This Row],[Complete]]&gt;0,Table48[[#This Row],[Weight]],0)</f>
        <v>3.5</v>
      </c>
    </row>
    <row r="102" spans="1:9" x14ac:dyDescent="0.3">
      <c r="A102" s="7">
        <v>3</v>
      </c>
      <c r="B102" s="8">
        <v>1</v>
      </c>
      <c r="C102" s="8">
        <v>2</v>
      </c>
      <c r="D102">
        <v>3</v>
      </c>
      <c r="E102" t="s">
        <v>226</v>
      </c>
      <c r="F102" s="5">
        <v>42368</v>
      </c>
      <c r="G102">
        <v>3</v>
      </c>
      <c r="H102">
        <v>1</v>
      </c>
      <c r="I102" s="9">
        <f>IF(Table48[[#This Row],[Complete]]&gt;0,Table48[[#This Row],[Weight]],0)</f>
        <v>3</v>
      </c>
    </row>
    <row r="103" spans="1:9" x14ac:dyDescent="0.3">
      <c r="A103" s="7">
        <v>3</v>
      </c>
      <c r="B103" s="8">
        <v>1</v>
      </c>
      <c r="C103" s="8">
        <v>3</v>
      </c>
      <c r="D103">
        <v>1</v>
      </c>
      <c r="E103" t="s">
        <v>227</v>
      </c>
      <c r="F103" s="5">
        <v>42368</v>
      </c>
      <c r="G103">
        <v>2.5</v>
      </c>
      <c r="H103">
        <v>1</v>
      </c>
      <c r="I103" s="9">
        <f>IF(Table48[[#This Row],[Complete]]&gt;0,Table48[[#This Row],[Weight]],0)</f>
        <v>2.5</v>
      </c>
    </row>
    <row r="104" spans="1:9" x14ac:dyDescent="0.3">
      <c r="A104" s="7">
        <v>3</v>
      </c>
      <c r="B104" s="8">
        <v>1</v>
      </c>
      <c r="C104" s="8">
        <v>3</v>
      </c>
      <c r="D104">
        <v>2</v>
      </c>
      <c r="E104" t="s">
        <v>228</v>
      </c>
      <c r="F104" s="5">
        <v>42368</v>
      </c>
      <c r="G104">
        <v>2.5</v>
      </c>
      <c r="H104">
        <v>1</v>
      </c>
      <c r="I104" s="9">
        <f>IF(Table48[[#This Row],[Complete]]&gt;0,Table48[[#This Row],[Weight]],0)</f>
        <v>2.5</v>
      </c>
    </row>
    <row r="105" spans="1:9" x14ac:dyDescent="0.3">
      <c r="A105" s="7">
        <v>3</v>
      </c>
      <c r="B105" s="8">
        <v>1</v>
      </c>
      <c r="C105" s="8">
        <v>3</v>
      </c>
      <c r="D105">
        <v>3</v>
      </c>
      <c r="E105" t="s">
        <v>229</v>
      </c>
      <c r="F105" s="5">
        <v>42368</v>
      </c>
      <c r="G105">
        <v>2.5</v>
      </c>
      <c r="H105">
        <v>1</v>
      </c>
      <c r="I105" s="9">
        <f>IF(Table48[[#This Row],[Complete]]&gt;0,Table48[[#This Row],[Weight]],0)</f>
        <v>2.5</v>
      </c>
    </row>
    <row r="106" spans="1:9" x14ac:dyDescent="0.3">
      <c r="A106" s="7">
        <v>3</v>
      </c>
      <c r="B106" s="8">
        <v>1</v>
      </c>
      <c r="C106" s="8">
        <v>3</v>
      </c>
      <c r="D106">
        <v>4</v>
      </c>
      <c r="E106" t="s">
        <v>297</v>
      </c>
      <c r="F106" s="5">
        <v>42368</v>
      </c>
      <c r="G106">
        <v>2.5</v>
      </c>
      <c r="H106">
        <v>1</v>
      </c>
      <c r="I106" s="9">
        <f>IF(Table48[[#This Row],[Complete]]&gt;0,Table48[[#This Row],[Weight]],0)</f>
        <v>2.5</v>
      </c>
    </row>
    <row r="107" spans="1:9" x14ac:dyDescent="0.3">
      <c r="A107" s="1">
        <v>3</v>
      </c>
      <c r="B107" s="3">
        <v>2</v>
      </c>
      <c r="C107" s="3">
        <v>1</v>
      </c>
      <c r="D107">
        <v>1</v>
      </c>
      <c r="E107" t="s">
        <v>298</v>
      </c>
      <c r="F107" s="5">
        <v>42036</v>
      </c>
      <c r="G107">
        <v>1</v>
      </c>
      <c r="H107">
        <v>1</v>
      </c>
      <c r="I107">
        <f>IF(Table48[[#This Row],[Complete]]&gt;0,Table48[[#This Row],[Weight]],0)</f>
        <v>1</v>
      </c>
    </row>
    <row r="108" spans="1:9" x14ac:dyDescent="0.3">
      <c r="A108" s="7">
        <v>3</v>
      </c>
      <c r="B108" s="8">
        <v>2</v>
      </c>
      <c r="C108" s="8">
        <v>1</v>
      </c>
      <c r="D108">
        <v>2</v>
      </c>
      <c r="E108" t="s">
        <v>230</v>
      </c>
      <c r="F108" s="5">
        <v>42124</v>
      </c>
      <c r="G108">
        <v>1</v>
      </c>
      <c r="H108">
        <v>1</v>
      </c>
      <c r="I108" s="9">
        <f>IF(Table48[[#This Row],[Complete]]&gt;0,Table48[[#This Row],[Weight]],0)</f>
        <v>1</v>
      </c>
    </row>
    <row r="109" spans="1:9" x14ac:dyDescent="0.3">
      <c r="A109" s="7">
        <v>3</v>
      </c>
      <c r="B109" s="8">
        <v>2</v>
      </c>
      <c r="C109" s="8">
        <v>1</v>
      </c>
      <c r="D109">
        <v>3</v>
      </c>
      <c r="E109" t="s">
        <v>231</v>
      </c>
      <c r="F109" s="5">
        <v>42185</v>
      </c>
      <c r="G109">
        <v>2</v>
      </c>
      <c r="H109">
        <v>1</v>
      </c>
      <c r="I109" s="9">
        <f>IF(Table48[[#This Row],[Complete]]&gt;0,Table48[[#This Row],[Weight]],0)</f>
        <v>2</v>
      </c>
    </row>
    <row r="110" spans="1:9" x14ac:dyDescent="0.3">
      <c r="A110" s="7">
        <v>3</v>
      </c>
      <c r="B110" s="8">
        <v>2</v>
      </c>
      <c r="C110" s="8">
        <v>1</v>
      </c>
      <c r="D110">
        <v>4</v>
      </c>
      <c r="E110" t="s">
        <v>232</v>
      </c>
      <c r="F110" s="5">
        <v>42124</v>
      </c>
      <c r="G110">
        <v>2</v>
      </c>
      <c r="H110">
        <v>1</v>
      </c>
      <c r="I110" s="9">
        <f>IF(Table48[[#This Row],[Complete]]&gt;0,Table48[[#This Row],[Weight]],0)</f>
        <v>2</v>
      </c>
    </row>
    <row r="111" spans="1:9" x14ac:dyDescent="0.3">
      <c r="A111" s="7">
        <v>3</v>
      </c>
      <c r="B111" s="8">
        <v>2</v>
      </c>
      <c r="C111" s="8">
        <v>1</v>
      </c>
      <c r="D111">
        <v>5</v>
      </c>
      <c r="E111" t="s">
        <v>233</v>
      </c>
      <c r="F111" s="5">
        <v>42430</v>
      </c>
      <c r="G111">
        <v>2</v>
      </c>
      <c r="H111">
        <v>1</v>
      </c>
      <c r="I111" s="9">
        <f>IF(Table48[[#This Row],[Complete]]&gt;0,Table48[[#This Row],[Weight]],0)</f>
        <v>2</v>
      </c>
    </row>
    <row r="112" spans="1:9" x14ac:dyDescent="0.3">
      <c r="A112" s="7">
        <v>3</v>
      </c>
      <c r="B112" s="8">
        <v>2</v>
      </c>
      <c r="C112" s="8">
        <v>1</v>
      </c>
      <c r="D112">
        <v>6</v>
      </c>
      <c r="E112" t="s">
        <v>234</v>
      </c>
      <c r="F112" s="5">
        <v>42551</v>
      </c>
      <c r="G112">
        <v>2</v>
      </c>
      <c r="H112">
        <v>0</v>
      </c>
      <c r="I112" s="9">
        <f>IF(Table48[[#This Row],[Complete]]&gt;0,Table48[[#This Row],[Weight]],0)</f>
        <v>0</v>
      </c>
    </row>
    <row r="113" spans="1:9" x14ac:dyDescent="0.3">
      <c r="A113" s="1">
        <v>3</v>
      </c>
      <c r="B113" s="3">
        <v>2</v>
      </c>
      <c r="C113" s="3">
        <v>2</v>
      </c>
      <c r="D113">
        <v>1</v>
      </c>
      <c r="E113" t="s">
        <v>235</v>
      </c>
      <c r="F113" s="5">
        <v>42339</v>
      </c>
      <c r="G113">
        <v>10</v>
      </c>
      <c r="H113">
        <v>1</v>
      </c>
      <c r="I113">
        <f>IF(Table48[[#This Row],[Complete]]&gt;0,Table48[[#This Row],[Weight]],0)</f>
        <v>10</v>
      </c>
    </row>
    <row r="114" spans="1:9" x14ac:dyDescent="0.3">
      <c r="A114" s="7">
        <v>3</v>
      </c>
      <c r="B114" s="8">
        <v>2</v>
      </c>
      <c r="C114" s="8">
        <v>3</v>
      </c>
      <c r="D114">
        <v>1</v>
      </c>
      <c r="E114" t="s">
        <v>236</v>
      </c>
      <c r="F114" s="5">
        <v>42217</v>
      </c>
      <c r="G114">
        <v>3.5</v>
      </c>
      <c r="H114">
        <v>1</v>
      </c>
      <c r="I114" s="9">
        <f>IF(Table48[[#This Row],[Complete]]&gt;0,Table48[[#This Row],[Weight]],0)</f>
        <v>3.5</v>
      </c>
    </row>
    <row r="115" spans="1:9" x14ac:dyDescent="0.3">
      <c r="A115" s="7">
        <v>3</v>
      </c>
      <c r="B115" s="8">
        <v>2</v>
      </c>
      <c r="C115" s="8">
        <v>3</v>
      </c>
      <c r="D115">
        <v>2</v>
      </c>
      <c r="E115" t="s">
        <v>237</v>
      </c>
      <c r="F115" s="5">
        <v>42246</v>
      </c>
      <c r="G115">
        <v>3.5</v>
      </c>
      <c r="H115">
        <v>1</v>
      </c>
      <c r="I115" s="9">
        <f>IF(Table48[[#This Row],[Complete]]&gt;0,Table48[[#This Row],[Weight]],0)</f>
        <v>3.5</v>
      </c>
    </row>
    <row r="116" spans="1:9" x14ac:dyDescent="0.3">
      <c r="A116" s="7">
        <v>3</v>
      </c>
      <c r="B116" s="8">
        <v>2</v>
      </c>
      <c r="C116" s="8">
        <v>3</v>
      </c>
      <c r="D116">
        <v>3</v>
      </c>
      <c r="E116" t="s">
        <v>238</v>
      </c>
      <c r="F116" s="5">
        <v>42248</v>
      </c>
      <c r="G116">
        <v>3</v>
      </c>
      <c r="H116">
        <v>1</v>
      </c>
      <c r="I116" s="9">
        <f>IF(Table48[[#This Row],[Complete]]&gt;0,Table48[[#This Row],[Weight]],0)</f>
        <v>3</v>
      </c>
    </row>
    <row r="117" spans="1:9" x14ac:dyDescent="0.3">
      <c r="A117" s="7">
        <v>3</v>
      </c>
      <c r="B117" s="8">
        <v>2</v>
      </c>
      <c r="C117" s="8">
        <v>4</v>
      </c>
      <c r="D117">
        <v>1</v>
      </c>
      <c r="E117" t="s">
        <v>239</v>
      </c>
      <c r="F117" s="5">
        <v>42399</v>
      </c>
      <c r="G117">
        <v>2.5</v>
      </c>
      <c r="H117">
        <v>1</v>
      </c>
      <c r="I117" s="9">
        <f>IF(Table48[[#This Row],[Complete]]&gt;0,Table48[[#This Row],[Weight]],0)</f>
        <v>2.5</v>
      </c>
    </row>
    <row r="118" spans="1:9" x14ac:dyDescent="0.3">
      <c r="A118" s="7">
        <v>3</v>
      </c>
      <c r="B118" s="8">
        <v>2</v>
      </c>
      <c r="C118" s="8">
        <v>4</v>
      </c>
      <c r="D118">
        <v>2</v>
      </c>
      <c r="E118" t="s">
        <v>240</v>
      </c>
      <c r="F118" s="5">
        <v>42428</v>
      </c>
      <c r="G118">
        <v>2.5</v>
      </c>
      <c r="H118">
        <v>1</v>
      </c>
      <c r="I118" s="9">
        <f>IF(Table48[[#This Row],[Complete]]&gt;0,Table48[[#This Row],[Weight]],0)</f>
        <v>2.5</v>
      </c>
    </row>
    <row r="119" spans="1:9" x14ac:dyDescent="0.3">
      <c r="A119" s="7">
        <v>3</v>
      </c>
      <c r="B119" s="8">
        <v>2</v>
      </c>
      <c r="C119" s="8">
        <v>4</v>
      </c>
      <c r="D119">
        <v>3</v>
      </c>
      <c r="E119" t="s">
        <v>241</v>
      </c>
      <c r="F119" s="5">
        <v>42459</v>
      </c>
      <c r="G119">
        <v>2.5</v>
      </c>
      <c r="H119">
        <v>1</v>
      </c>
      <c r="I119" s="9">
        <f>IF(Table48[[#This Row],[Complete]]&gt;0,Table48[[#This Row],[Weight]],0)</f>
        <v>2.5</v>
      </c>
    </row>
    <row r="120" spans="1:9" x14ac:dyDescent="0.3">
      <c r="A120" s="7">
        <v>3</v>
      </c>
      <c r="B120" s="8">
        <v>2</v>
      </c>
      <c r="C120" s="8">
        <v>4</v>
      </c>
      <c r="D120">
        <v>4</v>
      </c>
      <c r="E120" t="s">
        <v>242</v>
      </c>
      <c r="F120" s="5">
        <v>42338</v>
      </c>
      <c r="G120">
        <v>2.5</v>
      </c>
      <c r="H120">
        <v>1</v>
      </c>
      <c r="I120" s="9">
        <f>IF(Table48[[#This Row],[Complete]]&gt;0,Table48[[#This Row],[Weight]],0)</f>
        <v>2.5</v>
      </c>
    </row>
    <row r="121" spans="1:9" x14ac:dyDescent="0.3">
      <c r="A121" s="7">
        <v>3</v>
      </c>
      <c r="B121" s="8">
        <v>3</v>
      </c>
      <c r="C121" s="8">
        <v>1</v>
      </c>
      <c r="D121">
        <v>1</v>
      </c>
      <c r="E121" t="s">
        <v>243</v>
      </c>
      <c r="F121" s="5">
        <v>42217</v>
      </c>
      <c r="G121">
        <v>5</v>
      </c>
      <c r="H121">
        <v>1</v>
      </c>
      <c r="I121" s="9">
        <f>IF(Table48[[#This Row],[Complete]]&gt;0,Table48[[#This Row],[Weight]],0)</f>
        <v>5</v>
      </c>
    </row>
    <row r="122" spans="1:9" x14ac:dyDescent="0.3">
      <c r="A122" s="7">
        <v>3</v>
      </c>
      <c r="B122" s="8">
        <v>3</v>
      </c>
      <c r="C122" s="8">
        <v>1</v>
      </c>
      <c r="D122">
        <v>2</v>
      </c>
      <c r="E122" t="s">
        <v>244</v>
      </c>
      <c r="F122" s="5">
        <v>42248</v>
      </c>
      <c r="G122">
        <v>5</v>
      </c>
      <c r="H122">
        <v>1</v>
      </c>
      <c r="I122" s="9">
        <f>IF(Table48[[#This Row],[Complete]]&gt;0,Table48[[#This Row],[Weight]],0)</f>
        <v>5</v>
      </c>
    </row>
    <row r="123" spans="1:9" x14ac:dyDescent="0.3">
      <c r="A123" s="7">
        <v>3</v>
      </c>
      <c r="B123" s="8">
        <v>3</v>
      </c>
      <c r="C123" s="8">
        <v>2</v>
      </c>
      <c r="D123">
        <v>1</v>
      </c>
      <c r="E123" t="s">
        <v>245</v>
      </c>
      <c r="F123" s="5">
        <v>42217</v>
      </c>
      <c r="G123">
        <v>2.5</v>
      </c>
      <c r="H123">
        <v>1</v>
      </c>
      <c r="I123" s="9">
        <f>IF(Table48[[#This Row],[Complete]]&gt;0,Table48[[#This Row],[Weight]],0)</f>
        <v>2.5</v>
      </c>
    </row>
    <row r="124" spans="1:9" x14ac:dyDescent="0.3">
      <c r="A124" s="7">
        <v>3</v>
      </c>
      <c r="B124" s="8">
        <v>3</v>
      </c>
      <c r="C124" s="8">
        <v>2</v>
      </c>
      <c r="D124">
        <v>2</v>
      </c>
      <c r="E124" t="s">
        <v>246</v>
      </c>
      <c r="F124" s="5">
        <v>42674</v>
      </c>
      <c r="G124">
        <v>2.5</v>
      </c>
      <c r="H124">
        <v>1</v>
      </c>
      <c r="I124" s="9">
        <f>IF(Table48[[#This Row],[Complete]]&gt;0,Table48[[#This Row],[Weight]],0)</f>
        <v>2.5</v>
      </c>
    </row>
    <row r="125" spans="1:9" x14ac:dyDescent="0.3">
      <c r="A125" s="7">
        <v>3</v>
      </c>
      <c r="B125" s="8">
        <v>3</v>
      </c>
      <c r="C125" s="8">
        <v>2</v>
      </c>
      <c r="D125">
        <v>3</v>
      </c>
      <c r="E125" t="s">
        <v>247</v>
      </c>
      <c r="F125" s="5">
        <v>42384</v>
      </c>
      <c r="G125">
        <v>2.5</v>
      </c>
      <c r="H125">
        <v>1</v>
      </c>
      <c r="I125" s="9">
        <f>IF(Table48[[#This Row],[Complete]]&gt;0,Table48[[#This Row],[Weight]],0)</f>
        <v>2.5</v>
      </c>
    </row>
    <row r="126" spans="1:9" x14ac:dyDescent="0.3">
      <c r="A126" s="7">
        <v>3</v>
      </c>
      <c r="B126" s="8">
        <v>3</v>
      </c>
      <c r="C126" s="8">
        <v>2</v>
      </c>
      <c r="D126">
        <v>4</v>
      </c>
      <c r="E126" t="s">
        <v>248</v>
      </c>
      <c r="F126" s="5">
        <v>42428</v>
      </c>
      <c r="G126">
        <v>2.5</v>
      </c>
      <c r="H126">
        <v>1</v>
      </c>
      <c r="I126" s="9">
        <f>IF(Table48[[#This Row],[Complete]]&gt;0,Table48[[#This Row],[Weight]],0)</f>
        <v>2.5</v>
      </c>
    </row>
    <row r="127" spans="1:9" x14ac:dyDescent="0.3">
      <c r="A127" s="7">
        <v>3</v>
      </c>
      <c r="B127" s="8">
        <v>3</v>
      </c>
      <c r="C127" s="8">
        <v>3</v>
      </c>
      <c r="D127">
        <v>1</v>
      </c>
      <c r="E127" t="s">
        <v>249</v>
      </c>
      <c r="F127" s="5">
        <v>42309</v>
      </c>
      <c r="G127">
        <v>2.5</v>
      </c>
      <c r="H127">
        <v>1</v>
      </c>
      <c r="I127" s="9">
        <f>IF(Table48[[#This Row],[Complete]]&gt;0,Table48[[#This Row],[Weight]],0)</f>
        <v>2.5</v>
      </c>
    </row>
    <row r="128" spans="1:9" x14ac:dyDescent="0.3">
      <c r="A128" s="7">
        <v>3</v>
      </c>
      <c r="B128" s="8">
        <v>3</v>
      </c>
      <c r="C128" s="8">
        <v>3</v>
      </c>
      <c r="D128">
        <v>2</v>
      </c>
      <c r="E128" t="s">
        <v>250</v>
      </c>
      <c r="F128" s="5">
        <v>42368</v>
      </c>
      <c r="G128">
        <v>2.5</v>
      </c>
      <c r="H128">
        <v>1</v>
      </c>
      <c r="I128" s="9">
        <f>IF(Table48[[#This Row],[Complete]]&gt;0,Table48[[#This Row],[Weight]],0)</f>
        <v>2.5</v>
      </c>
    </row>
    <row r="129" spans="1:9" x14ac:dyDescent="0.3">
      <c r="A129" s="7">
        <v>3</v>
      </c>
      <c r="B129" s="8">
        <v>3</v>
      </c>
      <c r="C129" s="8">
        <v>3</v>
      </c>
      <c r="D129">
        <v>3</v>
      </c>
      <c r="E129" t="s">
        <v>251</v>
      </c>
      <c r="F129" s="5">
        <v>42583</v>
      </c>
      <c r="G129">
        <v>2.5</v>
      </c>
      <c r="H129">
        <v>0</v>
      </c>
      <c r="I129" s="9">
        <f>IF(Table48[[#This Row],[Complete]]&gt;0,Table48[[#This Row],[Weight]],0)</f>
        <v>0</v>
      </c>
    </row>
    <row r="130" spans="1:9" x14ac:dyDescent="0.3">
      <c r="A130" s="7">
        <v>3</v>
      </c>
      <c r="B130" s="8">
        <v>3</v>
      </c>
      <c r="C130" s="8">
        <v>3</v>
      </c>
      <c r="D130">
        <v>4</v>
      </c>
      <c r="E130" t="s">
        <v>252</v>
      </c>
      <c r="F130" s="5">
        <v>42597</v>
      </c>
      <c r="G130">
        <v>2.5</v>
      </c>
      <c r="H130">
        <v>0</v>
      </c>
      <c r="I130" s="9">
        <f>IF(Table48[[#This Row],[Complete]]&gt;0,Table48[[#This Row],[Weight]],0)</f>
        <v>0</v>
      </c>
    </row>
    <row r="131" spans="1:9" x14ac:dyDescent="0.3">
      <c r="A131" s="7">
        <v>3</v>
      </c>
      <c r="B131" s="8">
        <v>3</v>
      </c>
      <c r="C131" s="8">
        <v>4</v>
      </c>
      <c r="D131">
        <v>1</v>
      </c>
      <c r="E131" t="s">
        <v>253</v>
      </c>
      <c r="F131" s="5">
        <v>42292</v>
      </c>
      <c r="G131">
        <v>3.5</v>
      </c>
      <c r="H131">
        <v>1</v>
      </c>
      <c r="I131" s="9">
        <f>IF(Table48[[#This Row],[Complete]]&gt;0,Table48[[#This Row],[Weight]],0)</f>
        <v>3.5</v>
      </c>
    </row>
    <row r="132" spans="1:9" x14ac:dyDescent="0.3">
      <c r="A132" s="7">
        <v>3</v>
      </c>
      <c r="B132" s="8">
        <v>3</v>
      </c>
      <c r="C132" s="8">
        <v>4</v>
      </c>
      <c r="D132">
        <v>2</v>
      </c>
      <c r="E132" t="s">
        <v>254</v>
      </c>
      <c r="F132" s="5">
        <v>42309</v>
      </c>
      <c r="G132">
        <v>3.5</v>
      </c>
      <c r="H132">
        <v>1</v>
      </c>
      <c r="I132" s="9">
        <f>IF(Table48[[#This Row],[Complete]]&gt;0,Table48[[#This Row],[Weight]],0)</f>
        <v>3.5</v>
      </c>
    </row>
    <row r="133" spans="1:9" x14ac:dyDescent="0.3">
      <c r="A133" s="7">
        <v>3</v>
      </c>
      <c r="B133" s="8">
        <v>3</v>
      </c>
      <c r="C133" s="8">
        <v>4</v>
      </c>
      <c r="D133">
        <v>3</v>
      </c>
      <c r="E133" t="s">
        <v>255</v>
      </c>
      <c r="F133" s="5">
        <v>42338</v>
      </c>
      <c r="G133">
        <v>3</v>
      </c>
      <c r="H133">
        <v>1</v>
      </c>
      <c r="I133" s="9">
        <f>IF(Table48[[#This Row],[Complete]]&gt;0,Table48[[#This Row],[Weight]],0)</f>
        <v>3</v>
      </c>
    </row>
    <row r="134" spans="1:9" x14ac:dyDescent="0.3">
      <c r="A134" s="7">
        <v>3</v>
      </c>
      <c r="B134" s="8">
        <v>3</v>
      </c>
      <c r="C134" s="8">
        <v>5</v>
      </c>
      <c r="D134">
        <v>1</v>
      </c>
      <c r="E134" t="s">
        <v>256</v>
      </c>
      <c r="F134" s="5">
        <v>42368</v>
      </c>
      <c r="G134">
        <v>3.5</v>
      </c>
      <c r="H134">
        <v>0</v>
      </c>
      <c r="I134" s="9">
        <f>IF(Table48[[#This Row],[Complete]]&gt;0,Table48[[#This Row],[Weight]],0)</f>
        <v>0</v>
      </c>
    </row>
    <row r="135" spans="1:9" x14ac:dyDescent="0.3">
      <c r="A135" s="7">
        <v>3</v>
      </c>
      <c r="B135" s="8">
        <v>3</v>
      </c>
      <c r="C135" s="8">
        <v>5</v>
      </c>
      <c r="D135">
        <v>2</v>
      </c>
      <c r="E135" t="s">
        <v>257</v>
      </c>
      <c r="F135" s="5">
        <v>42384</v>
      </c>
      <c r="G135">
        <v>3.5</v>
      </c>
      <c r="H135">
        <v>0</v>
      </c>
      <c r="I135" s="9">
        <f>IF(Table48[[#This Row],[Complete]]&gt;0,Table48[[#This Row],[Weight]],0)</f>
        <v>0</v>
      </c>
    </row>
    <row r="136" spans="1:9" x14ac:dyDescent="0.3">
      <c r="A136" s="7">
        <v>3</v>
      </c>
      <c r="B136" s="8">
        <v>3</v>
      </c>
      <c r="C136" s="8">
        <v>5</v>
      </c>
      <c r="D136">
        <v>3</v>
      </c>
      <c r="E136" t="s">
        <v>258</v>
      </c>
      <c r="F136" s="5">
        <v>42428</v>
      </c>
      <c r="G136">
        <v>3</v>
      </c>
      <c r="H136">
        <v>0</v>
      </c>
      <c r="I136" s="9">
        <f>IF(Table48[[#This Row],[Complete]]&gt;0,Table48[[#This Row],[Weight]],0)</f>
        <v>0</v>
      </c>
    </row>
    <row r="137" spans="1:9" x14ac:dyDescent="0.3">
      <c r="A137" s="7">
        <v>3</v>
      </c>
      <c r="B137" s="8">
        <v>4</v>
      </c>
      <c r="C137" s="8">
        <v>1</v>
      </c>
      <c r="D137">
        <v>1</v>
      </c>
      <c r="E137" t="s">
        <v>259</v>
      </c>
      <c r="F137" s="5">
        <v>42368</v>
      </c>
      <c r="G137">
        <v>3.5</v>
      </c>
      <c r="H137">
        <v>1</v>
      </c>
      <c r="I137" s="9">
        <f>IF(Table48[[#This Row],[Complete]]&gt;0,Table48[[#This Row],[Weight]],0)</f>
        <v>3.5</v>
      </c>
    </row>
    <row r="138" spans="1:9" x14ac:dyDescent="0.3">
      <c r="A138" s="7">
        <v>3</v>
      </c>
      <c r="B138" s="8">
        <v>4</v>
      </c>
      <c r="C138" s="8">
        <v>1</v>
      </c>
      <c r="D138">
        <v>2</v>
      </c>
      <c r="E138" t="s">
        <v>260</v>
      </c>
      <c r="F138" s="5">
        <v>42374</v>
      </c>
      <c r="G138">
        <v>3.5</v>
      </c>
      <c r="H138">
        <v>1</v>
      </c>
      <c r="I138" s="9">
        <f>IF(Table48[[#This Row],[Complete]]&gt;0,Table48[[#This Row],[Weight]],0)</f>
        <v>3.5</v>
      </c>
    </row>
    <row r="139" spans="1:9" x14ac:dyDescent="0.3">
      <c r="A139" s="7">
        <v>3</v>
      </c>
      <c r="B139" s="8">
        <v>4</v>
      </c>
      <c r="C139" s="8">
        <v>1</v>
      </c>
      <c r="D139">
        <v>3</v>
      </c>
      <c r="E139" t="s">
        <v>261</v>
      </c>
      <c r="F139" s="5">
        <v>42428</v>
      </c>
      <c r="G139">
        <v>3</v>
      </c>
      <c r="H139">
        <v>0</v>
      </c>
      <c r="I139" s="9">
        <f>IF(Table48[[#This Row],[Complete]]&gt;0,Table48[[#This Row],[Weight]],0)</f>
        <v>0</v>
      </c>
    </row>
    <row r="140" spans="1:9" x14ac:dyDescent="0.3">
      <c r="A140" s="7">
        <v>3</v>
      </c>
      <c r="B140" s="8">
        <v>4</v>
      </c>
      <c r="C140" s="8">
        <v>2</v>
      </c>
      <c r="D140">
        <v>1</v>
      </c>
      <c r="E140" t="s">
        <v>262</v>
      </c>
      <c r="F140" s="5">
        <v>42217</v>
      </c>
      <c r="G140">
        <v>5</v>
      </c>
      <c r="H140">
        <v>1</v>
      </c>
      <c r="I140" s="9">
        <f>IF(Table48[[#This Row],[Complete]]&gt;0,Table48[[#This Row],[Weight]],0)</f>
        <v>5</v>
      </c>
    </row>
    <row r="141" spans="1:9" x14ac:dyDescent="0.3">
      <c r="A141" s="7">
        <v>3</v>
      </c>
      <c r="B141" s="8">
        <v>4</v>
      </c>
      <c r="C141" s="8">
        <v>2</v>
      </c>
      <c r="D141">
        <v>2</v>
      </c>
      <c r="E141" t="s">
        <v>263</v>
      </c>
      <c r="F141" s="5">
        <v>42248</v>
      </c>
      <c r="G141">
        <v>5</v>
      </c>
      <c r="H141">
        <v>1</v>
      </c>
      <c r="I141" s="9">
        <f>IF(Table48[[#This Row],[Complete]]&gt;0,Table48[[#This Row],[Weight]],0)</f>
        <v>5</v>
      </c>
    </row>
    <row r="142" spans="1:9" x14ac:dyDescent="0.3">
      <c r="A142" s="7">
        <v>3</v>
      </c>
      <c r="B142" s="8">
        <v>4</v>
      </c>
      <c r="C142" s="8">
        <v>3</v>
      </c>
      <c r="D142">
        <v>1</v>
      </c>
      <c r="E142" t="s">
        <v>264</v>
      </c>
      <c r="F142" s="5">
        <v>42287</v>
      </c>
      <c r="G142">
        <v>3.5</v>
      </c>
      <c r="H142">
        <v>1</v>
      </c>
      <c r="I142" s="9">
        <f>IF(Table48[[#This Row],[Complete]]&gt;0,Table48[[#This Row],[Weight]],0)</f>
        <v>3.5</v>
      </c>
    </row>
    <row r="143" spans="1:9" x14ac:dyDescent="0.3">
      <c r="A143" s="7">
        <v>3</v>
      </c>
      <c r="B143" s="8">
        <v>4</v>
      </c>
      <c r="C143" s="8">
        <v>3</v>
      </c>
      <c r="D143">
        <v>2</v>
      </c>
      <c r="E143" t="s">
        <v>265</v>
      </c>
      <c r="F143" s="5">
        <v>42384</v>
      </c>
      <c r="G143">
        <v>3.5</v>
      </c>
      <c r="H143">
        <v>1</v>
      </c>
      <c r="I143" s="9">
        <f>IF(Table48[[#This Row],[Complete]]&gt;0,Table48[[#This Row],[Weight]],0)</f>
        <v>3.5</v>
      </c>
    </row>
    <row r="144" spans="1:9" x14ac:dyDescent="0.3">
      <c r="A144" s="7">
        <v>3</v>
      </c>
      <c r="B144" s="8">
        <v>4</v>
      </c>
      <c r="C144" s="8">
        <v>3</v>
      </c>
      <c r="D144">
        <v>3</v>
      </c>
      <c r="E144" t="s">
        <v>266</v>
      </c>
      <c r="F144" s="5">
        <v>42428</v>
      </c>
      <c r="G144">
        <v>3</v>
      </c>
      <c r="H144">
        <v>0</v>
      </c>
      <c r="I144" s="9">
        <f>IF(Table48[[#This Row],[Complete]]&gt;0,Table48[[#This Row],[Weight]],0)</f>
        <v>0</v>
      </c>
    </row>
    <row r="145" spans="1:9" x14ac:dyDescent="0.3">
      <c r="A145" s="7">
        <v>3</v>
      </c>
      <c r="B145" s="8">
        <v>4</v>
      </c>
      <c r="C145" s="8">
        <v>4</v>
      </c>
      <c r="D145">
        <v>1</v>
      </c>
      <c r="E145" t="s">
        <v>267</v>
      </c>
      <c r="F145" s="5">
        <v>42389</v>
      </c>
      <c r="G145">
        <v>5</v>
      </c>
      <c r="H145">
        <v>0</v>
      </c>
      <c r="I145" s="9">
        <f>IF(Table48[[#This Row],[Complete]]&gt;0,Table48[[#This Row],[Weight]],0)</f>
        <v>0</v>
      </c>
    </row>
    <row r="146" spans="1:9" x14ac:dyDescent="0.3">
      <c r="A146" s="7">
        <v>3</v>
      </c>
      <c r="B146" s="8">
        <v>4</v>
      </c>
      <c r="C146" s="8">
        <v>4</v>
      </c>
      <c r="D146">
        <v>2</v>
      </c>
      <c r="E146" t="s">
        <v>268</v>
      </c>
      <c r="F146" s="5">
        <v>42401</v>
      </c>
      <c r="G146">
        <v>5</v>
      </c>
      <c r="H146">
        <v>1</v>
      </c>
      <c r="I146" s="9">
        <f>IF(Table48[[#This Row],[Complete]]&gt;0,Table48[[#This Row],[Weight]],0)</f>
        <v>5</v>
      </c>
    </row>
    <row r="147" spans="1:9" x14ac:dyDescent="0.3">
      <c r="A147" s="7">
        <v>3</v>
      </c>
      <c r="B147" s="8">
        <v>4</v>
      </c>
      <c r="C147" s="8">
        <v>5</v>
      </c>
      <c r="D147">
        <v>1</v>
      </c>
      <c r="E147" t="s">
        <v>299</v>
      </c>
      <c r="F147" s="5">
        <v>42338</v>
      </c>
      <c r="G147">
        <v>5</v>
      </c>
      <c r="H147">
        <v>1</v>
      </c>
      <c r="I147" s="9">
        <f>IF(Table48[[#This Row],[Complete]]&gt;0,Table48[[#This Row],[Weight]],0)</f>
        <v>5</v>
      </c>
    </row>
    <row r="148" spans="1:9" x14ac:dyDescent="0.3">
      <c r="A148" s="7">
        <v>3</v>
      </c>
      <c r="B148" s="8">
        <v>4</v>
      </c>
      <c r="C148" s="8">
        <v>5</v>
      </c>
      <c r="D148">
        <v>2</v>
      </c>
      <c r="E148" t="s">
        <v>269</v>
      </c>
      <c r="F148" s="5">
        <v>42384</v>
      </c>
      <c r="G148">
        <v>5</v>
      </c>
      <c r="H148">
        <v>0</v>
      </c>
      <c r="I148" s="9">
        <f>IF(Table48[[#This Row],[Complete]]&gt;0,Table48[[#This Row],[Weight]],0)</f>
        <v>0</v>
      </c>
    </row>
    <row r="149" spans="1:9" x14ac:dyDescent="0.3">
      <c r="A149" s="7">
        <v>3</v>
      </c>
      <c r="B149" s="8">
        <v>5</v>
      </c>
      <c r="C149" s="8">
        <v>1</v>
      </c>
      <c r="D149">
        <v>1</v>
      </c>
      <c r="E149" t="s">
        <v>270</v>
      </c>
      <c r="F149" s="5">
        <v>42401</v>
      </c>
      <c r="G149">
        <v>5</v>
      </c>
      <c r="H149">
        <v>1</v>
      </c>
      <c r="I149" s="9">
        <f>IF(Table48[[#This Row],[Complete]]&gt;0,Table48[[#This Row],[Weight]],0)</f>
        <v>5</v>
      </c>
    </row>
    <row r="150" spans="1:9" x14ac:dyDescent="0.3">
      <c r="A150" s="7">
        <v>3</v>
      </c>
      <c r="B150" s="8">
        <v>5</v>
      </c>
      <c r="C150" s="8">
        <v>1</v>
      </c>
      <c r="D150">
        <v>2</v>
      </c>
      <c r="E150" t="s">
        <v>271</v>
      </c>
      <c r="F150" s="5">
        <v>42430</v>
      </c>
      <c r="G150">
        <v>5</v>
      </c>
      <c r="H150">
        <v>1</v>
      </c>
      <c r="I150" s="9">
        <f>IF(Table48[[#This Row],[Complete]]&gt;0,Table48[[#This Row],[Weight]],0)</f>
        <v>5</v>
      </c>
    </row>
    <row r="151" spans="1:9" x14ac:dyDescent="0.3">
      <c r="A151" s="7">
        <v>3</v>
      </c>
      <c r="B151" s="8">
        <v>5</v>
      </c>
      <c r="C151" s="8">
        <v>1</v>
      </c>
      <c r="D151">
        <v>3</v>
      </c>
      <c r="F151" s="5"/>
      <c r="I151" s="9"/>
    </row>
    <row r="152" spans="1:9" x14ac:dyDescent="0.3">
      <c r="A152" s="7">
        <v>4</v>
      </c>
      <c r="B152" s="8">
        <v>1</v>
      </c>
      <c r="C152" s="8">
        <v>1</v>
      </c>
      <c r="D152">
        <v>1</v>
      </c>
      <c r="E152" t="s">
        <v>272</v>
      </c>
      <c r="F152" s="5">
        <v>42278</v>
      </c>
      <c r="G152">
        <v>4</v>
      </c>
      <c r="H152">
        <v>1</v>
      </c>
      <c r="I152" s="9">
        <f>IF(Table48[[#This Row],[Complete]]&gt;0,Table48[[#This Row],[Weight]],0)</f>
        <v>4</v>
      </c>
    </row>
    <row r="153" spans="1:9" x14ac:dyDescent="0.3">
      <c r="A153" s="7">
        <v>4</v>
      </c>
      <c r="B153" s="8">
        <v>1</v>
      </c>
      <c r="C153" s="8">
        <v>1</v>
      </c>
      <c r="D153">
        <v>2</v>
      </c>
      <c r="E153" t="s">
        <v>273</v>
      </c>
      <c r="F153" s="5">
        <v>42384</v>
      </c>
      <c r="G153">
        <v>3</v>
      </c>
      <c r="H153">
        <v>1</v>
      </c>
      <c r="I153" s="9">
        <f>IF(Table48[[#This Row],[Complete]]&gt;0,Table48[[#This Row],[Weight]],0)</f>
        <v>3</v>
      </c>
    </row>
    <row r="154" spans="1:9" x14ac:dyDescent="0.3">
      <c r="A154" s="7">
        <v>4</v>
      </c>
      <c r="B154" s="8">
        <v>1</v>
      </c>
      <c r="C154" s="8">
        <v>1</v>
      </c>
      <c r="D154">
        <v>3</v>
      </c>
      <c r="E154" t="s">
        <v>274</v>
      </c>
      <c r="F154" s="5">
        <v>42399</v>
      </c>
      <c r="G154">
        <v>3</v>
      </c>
      <c r="H154">
        <v>0</v>
      </c>
      <c r="I154" s="9">
        <f>IF(Table48[[#This Row],[Complete]]&gt;0,Table48[[#This Row],[Weight]],0)</f>
        <v>0</v>
      </c>
    </row>
    <row r="155" spans="1:9" x14ac:dyDescent="0.3">
      <c r="A155" s="2">
        <v>4</v>
      </c>
      <c r="B155" s="4">
        <v>1</v>
      </c>
      <c r="C155" s="4">
        <v>2</v>
      </c>
      <c r="D155">
        <v>1</v>
      </c>
      <c r="E155" t="s">
        <v>275</v>
      </c>
      <c r="F155" s="5">
        <v>42308</v>
      </c>
      <c r="G155">
        <v>4</v>
      </c>
      <c r="H155">
        <v>1</v>
      </c>
      <c r="I155">
        <f>IF(Table48[[#This Row],[Complete]]&gt;0,Table48[[#This Row],[Weight]],0)</f>
        <v>4</v>
      </c>
    </row>
    <row r="156" spans="1:9" x14ac:dyDescent="0.3">
      <c r="A156" s="1">
        <v>4</v>
      </c>
      <c r="B156" s="3">
        <v>1</v>
      </c>
      <c r="C156" s="3">
        <v>2</v>
      </c>
      <c r="D156">
        <v>2</v>
      </c>
      <c r="E156" t="s">
        <v>276</v>
      </c>
      <c r="F156" s="5">
        <v>42339</v>
      </c>
      <c r="G156">
        <v>3</v>
      </c>
      <c r="H156">
        <v>1</v>
      </c>
      <c r="I156">
        <f>IF(Table48[[#This Row],[Complete]]&gt;0,Table48[[#This Row],[Weight]],0)</f>
        <v>3</v>
      </c>
    </row>
    <row r="157" spans="1:9" x14ac:dyDescent="0.3">
      <c r="A157" s="2">
        <v>4</v>
      </c>
      <c r="B157" s="4">
        <v>1</v>
      </c>
      <c r="C157" s="4">
        <v>2</v>
      </c>
      <c r="D157">
        <v>3</v>
      </c>
      <c r="E157" t="s">
        <v>277</v>
      </c>
      <c r="F157" s="5">
        <v>42384</v>
      </c>
      <c r="G157">
        <v>3</v>
      </c>
      <c r="H157">
        <v>1</v>
      </c>
      <c r="I157">
        <f>IF(Table48[[#This Row],[Complete]]&gt;0,Table48[[#This Row],[Weight]],0)</f>
        <v>3</v>
      </c>
    </row>
    <row r="158" spans="1:9" x14ac:dyDescent="0.3">
      <c r="A158" s="1">
        <v>4</v>
      </c>
      <c r="B158" s="3">
        <v>2</v>
      </c>
      <c r="C158" s="3">
        <v>1</v>
      </c>
      <c r="D158">
        <v>1</v>
      </c>
      <c r="E158" t="s">
        <v>278</v>
      </c>
      <c r="F158" s="5">
        <v>42252</v>
      </c>
      <c r="G158">
        <v>10</v>
      </c>
      <c r="H158">
        <v>1</v>
      </c>
      <c r="I158">
        <f>IF(Table48[[#This Row],[Complete]]&gt;0,Table48[[#This Row],[Weight]],0)</f>
        <v>10</v>
      </c>
    </row>
    <row r="159" spans="1:9" x14ac:dyDescent="0.3">
      <c r="A159" s="2">
        <v>4</v>
      </c>
      <c r="B159" s="4">
        <v>2</v>
      </c>
      <c r="C159" s="4">
        <v>2</v>
      </c>
      <c r="D159">
        <v>1</v>
      </c>
      <c r="E159" t="s">
        <v>300</v>
      </c>
      <c r="F159" s="5">
        <v>41547</v>
      </c>
      <c r="G159">
        <v>4</v>
      </c>
      <c r="H159">
        <v>1</v>
      </c>
      <c r="I159">
        <f>IF(Table48[[#This Row],[Complete]]&gt;0,Table48[[#This Row],[Weight]],0)</f>
        <v>4</v>
      </c>
    </row>
    <row r="160" spans="1:9" x14ac:dyDescent="0.3">
      <c r="A160" s="1">
        <v>4</v>
      </c>
      <c r="B160" s="3">
        <v>2</v>
      </c>
      <c r="C160" s="3">
        <v>2</v>
      </c>
      <c r="D160">
        <v>2</v>
      </c>
      <c r="E160" t="s">
        <v>279</v>
      </c>
      <c r="F160" s="5">
        <v>42262</v>
      </c>
      <c r="G160">
        <v>3</v>
      </c>
      <c r="H160">
        <v>1</v>
      </c>
      <c r="I160">
        <f>IF(Table48[[#This Row],[Complete]]&gt;0,Table48[[#This Row],[Weight]],0)</f>
        <v>3</v>
      </c>
    </row>
    <row r="161" spans="1:9" x14ac:dyDescent="0.3">
      <c r="A161" s="2">
        <v>4</v>
      </c>
      <c r="B161" s="4">
        <v>2</v>
      </c>
      <c r="C161" s="4">
        <v>2</v>
      </c>
      <c r="D161">
        <v>3</v>
      </c>
      <c r="E161" t="s">
        <v>280</v>
      </c>
      <c r="F161" s="5">
        <v>42368</v>
      </c>
      <c r="G161">
        <v>3</v>
      </c>
      <c r="H161">
        <v>0</v>
      </c>
      <c r="I161">
        <f>IF(Table48[[#This Row],[Complete]]&gt;0,Table48[[#This Row],[Weight]],0)</f>
        <v>0</v>
      </c>
    </row>
    <row r="162" spans="1:9" x14ac:dyDescent="0.3">
      <c r="A162" s="1">
        <v>4</v>
      </c>
      <c r="B162" s="3">
        <v>3</v>
      </c>
      <c r="C162" s="3">
        <v>1</v>
      </c>
      <c r="D162">
        <v>1</v>
      </c>
      <c r="E162" t="s">
        <v>281</v>
      </c>
      <c r="F162" s="5">
        <v>42185</v>
      </c>
      <c r="G162">
        <v>2.5</v>
      </c>
      <c r="H162">
        <v>1</v>
      </c>
      <c r="I162">
        <f>IF(Table48[[#This Row],[Complete]]&gt;0,Table48[[#This Row],[Weight]],0)</f>
        <v>2.5</v>
      </c>
    </row>
    <row r="163" spans="1:9" x14ac:dyDescent="0.3">
      <c r="A163" s="2">
        <v>4</v>
      </c>
      <c r="B163" s="4">
        <v>3</v>
      </c>
      <c r="C163" s="4">
        <v>1</v>
      </c>
      <c r="D163">
        <v>2</v>
      </c>
      <c r="E163" t="s">
        <v>282</v>
      </c>
      <c r="F163" s="5">
        <v>42185</v>
      </c>
      <c r="G163">
        <v>2.5</v>
      </c>
      <c r="H163">
        <v>1</v>
      </c>
      <c r="I163">
        <f>IF(Table48[[#This Row],[Complete]]&gt;0,Table48[[#This Row],[Weight]],0)</f>
        <v>2.5</v>
      </c>
    </row>
    <row r="164" spans="1:9" x14ac:dyDescent="0.3">
      <c r="A164" s="1">
        <v>4</v>
      </c>
      <c r="B164" s="3">
        <v>3</v>
      </c>
      <c r="C164" s="3">
        <v>1</v>
      </c>
      <c r="D164">
        <v>3</v>
      </c>
      <c r="E164" t="s">
        <v>283</v>
      </c>
      <c r="F164" s="5">
        <v>42459</v>
      </c>
      <c r="G164">
        <v>2.5</v>
      </c>
      <c r="H164">
        <v>0</v>
      </c>
      <c r="I164">
        <f>IF(Table48[[#This Row],[Complete]]&gt;0,Table48[[#This Row],[Weight]],0)</f>
        <v>0</v>
      </c>
    </row>
    <row r="165" spans="1:9" x14ac:dyDescent="0.3">
      <c r="A165" s="2">
        <v>4</v>
      </c>
      <c r="B165" s="4">
        <v>3</v>
      </c>
      <c r="C165" s="4">
        <v>1</v>
      </c>
      <c r="D165">
        <v>4</v>
      </c>
      <c r="E165" t="s">
        <v>284</v>
      </c>
      <c r="F165" s="5">
        <v>42459</v>
      </c>
      <c r="G165">
        <v>2.5</v>
      </c>
      <c r="H165">
        <v>0</v>
      </c>
      <c r="I165">
        <f>IF(Table48[[#This Row],[Complete]]&gt;0,Table48[[#This Row],[Weight]],0)</f>
        <v>0</v>
      </c>
    </row>
    <row r="166" spans="1:9" x14ac:dyDescent="0.3">
      <c r="A166" s="1">
        <v>4</v>
      </c>
      <c r="B166" s="3">
        <v>4</v>
      </c>
      <c r="C166" s="3">
        <v>1</v>
      </c>
      <c r="D166">
        <v>1</v>
      </c>
      <c r="E166" t="s">
        <v>285</v>
      </c>
      <c r="F166" s="5">
        <v>42307</v>
      </c>
      <c r="G166">
        <v>3.5</v>
      </c>
      <c r="H166">
        <v>1</v>
      </c>
      <c r="I166">
        <f>IF(Table48[[#This Row],[Complete]]&gt;0,Table48[[#This Row],[Weight]],0)</f>
        <v>3.5</v>
      </c>
    </row>
    <row r="167" spans="1:9" x14ac:dyDescent="0.3">
      <c r="A167" s="2">
        <v>4</v>
      </c>
      <c r="B167" s="4">
        <v>4</v>
      </c>
      <c r="C167" s="4">
        <v>1</v>
      </c>
      <c r="D167">
        <v>2</v>
      </c>
      <c r="E167" t="s">
        <v>286</v>
      </c>
      <c r="F167" s="5">
        <v>42368</v>
      </c>
      <c r="G167">
        <v>3</v>
      </c>
      <c r="H167">
        <v>0</v>
      </c>
      <c r="I167">
        <f>IF(Table48[[#This Row],[Complete]]&gt;0,Table48[[#This Row],[Weight]],0)</f>
        <v>0</v>
      </c>
    </row>
    <row r="168" spans="1:9" x14ac:dyDescent="0.3">
      <c r="A168" s="1">
        <v>4</v>
      </c>
      <c r="B168" s="3">
        <v>4</v>
      </c>
      <c r="C168" s="3">
        <v>1</v>
      </c>
      <c r="D168">
        <v>3</v>
      </c>
      <c r="E168" t="s">
        <v>287</v>
      </c>
      <c r="F168" s="5">
        <v>42428</v>
      </c>
      <c r="G168">
        <v>3</v>
      </c>
      <c r="H168">
        <v>0</v>
      </c>
      <c r="I168">
        <f>IF(Table48[[#This Row],[Complete]]&gt;0,Table48[[#This Row],[Weight]],0)</f>
        <v>0</v>
      </c>
    </row>
    <row r="169" spans="1:9" x14ac:dyDescent="0.3">
      <c r="A169" s="2">
        <v>4</v>
      </c>
      <c r="B169" s="4">
        <v>4</v>
      </c>
      <c r="C169" s="4">
        <v>2</v>
      </c>
      <c r="D169">
        <v>1</v>
      </c>
      <c r="E169" t="s">
        <v>288</v>
      </c>
      <c r="F169" s="5">
        <v>42338</v>
      </c>
      <c r="G169">
        <v>5</v>
      </c>
      <c r="H169">
        <v>0</v>
      </c>
      <c r="I169">
        <f>IF(Table48[[#This Row],[Complete]]&gt;0,Table48[[#This Row],[Weight]],0)</f>
        <v>0</v>
      </c>
    </row>
    <row r="170" spans="1:9" x14ac:dyDescent="0.3">
      <c r="A170" s="2">
        <v>4</v>
      </c>
      <c r="B170" s="4">
        <v>4</v>
      </c>
      <c r="C170" s="4">
        <v>2</v>
      </c>
      <c r="D170">
        <v>2</v>
      </c>
      <c r="E170" t="s">
        <v>289</v>
      </c>
      <c r="F170" s="5">
        <v>42338</v>
      </c>
      <c r="G170">
        <v>5</v>
      </c>
      <c r="H170">
        <v>0</v>
      </c>
      <c r="I170">
        <f>IF(Table48[[#This Row],[Complete]]&gt;0,Table48[[#This Row],[Weight]],0)</f>
        <v>0</v>
      </c>
    </row>
  </sheetData>
  <pageMargins left="0.7" right="0.7" top="0.75" bottom="0.75" header="0.3" footer="0.3"/>
  <pageSetup scale="50" orientation="landscape"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E19" sqref="E19"/>
    </sheetView>
  </sheetViews>
  <sheetFormatPr defaultRowHeight="14.4"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Perspectives</vt:lpstr>
      <vt:lpstr>Initiatives</vt:lpstr>
      <vt:lpstr>Actions</vt:lpstr>
      <vt:lpstr>Tasks</vt:lpstr>
      <vt:lpstr>Initiatives FY16</vt:lpstr>
      <vt:lpstr>Actions FY16</vt:lpstr>
      <vt:lpstr>Tasks FY16</vt: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Mandie Lyons</dc:creator>
  <cp:lastModifiedBy>Mandie Lyons</cp:lastModifiedBy>
  <cp:lastPrinted>2016-03-22T16:27:18Z</cp:lastPrinted>
  <dcterms:created xsi:type="dcterms:W3CDTF">2015-11-05T14:10:57Z</dcterms:created>
  <dcterms:modified xsi:type="dcterms:W3CDTF">2016-03-23T21:44:41Z</dcterms:modified>
</cp:coreProperties>
</file>