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ashboard\c$\inetpub\wwwroot\MKCoop\UploadedFiles\"/>
    </mc:Choice>
  </mc:AlternateContent>
  <xr:revisionPtr revIDLastSave="0" documentId="10_ncr:100000_{6744D19E-38DF-43F0-A7EE-1BEF79D2C9AD}" xr6:coauthVersionLast="31" xr6:coauthVersionMax="31" xr10:uidLastSave="{00000000-0000-0000-0000-000000000000}"/>
  <bookViews>
    <workbookView xWindow="0" yWindow="0" windowWidth="17256" windowHeight="5952" activeTab="2" xr2:uid="{00000000-000D-0000-FFFF-FFFF00000000}"/>
  </bookViews>
  <sheets>
    <sheet name="Perspectives" sheetId="1" r:id="rId1"/>
    <sheet name="Objectives" sheetId="5" r:id="rId2"/>
    <sheet name="Initiatives" sheetId="2" r:id="rId3"/>
    <sheet name="Tasks" sheetId="7" r:id="rId4"/>
    <sheet name="Measures" sheetId="6"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2" l="1"/>
  <c r="H89" i="7"/>
  <c r="H90" i="7"/>
  <c r="H91" i="7"/>
  <c r="H38" i="7" l="1"/>
  <c r="H39" i="7"/>
  <c r="H40" i="7"/>
  <c r="H14" i="2" l="1"/>
  <c r="H124" i="7"/>
  <c r="H123" i="7"/>
  <c r="H122" i="7"/>
  <c r="H121" i="7"/>
  <c r="H120" i="7"/>
  <c r="H119" i="7"/>
  <c r="H118" i="7"/>
  <c r="H117" i="7"/>
  <c r="H116" i="7"/>
  <c r="H115" i="7"/>
  <c r="H114" i="7"/>
  <c r="H113" i="7"/>
  <c r="H42" i="2" l="1"/>
  <c r="H41" i="2"/>
  <c r="H40" i="2"/>
  <c r="H39" i="2"/>
  <c r="H59" i="7"/>
  <c r="H10" i="7"/>
  <c r="H7" i="7"/>
  <c r="H4" i="7"/>
  <c r="H112" i="7" l="1"/>
  <c r="H111" i="7"/>
  <c r="H110" i="7"/>
  <c r="H109" i="7"/>
  <c r="H108" i="7"/>
  <c r="H107" i="7"/>
  <c r="H106" i="7"/>
  <c r="H105" i="7"/>
  <c r="H104" i="7"/>
  <c r="H103" i="7"/>
  <c r="H102" i="7"/>
  <c r="H101" i="7"/>
  <c r="H100" i="7"/>
  <c r="H99" i="7"/>
  <c r="H98" i="7"/>
  <c r="H97" i="7"/>
  <c r="H96" i="7"/>
  <c r="H95" i="7"/>
  <c r="H94" i="7"/>
  <c r="H93" i="7"/>
  <c r="H92" i="7"/>
  <c r="H85" i="7"/>
  <c r="H84" i="7"/>
  <c r="H83" i="7"/>
  <c r="H82" i="7"/>
  <c r="H81" i="7"/>
  <c r="H80" i="7"/>
  <c r="H79" i="7"/>
  <c r="H78" i="7"/>
  <c r="H77" i="7"/>
  <c r="H76" i="7"/>
  <c r="H75" i="7"/>
  <c r="H74" i="7"/>
  <c r="H73" i="7"/>
  <c r="H72" i="7"/>
  <c r="H71" i="7"/>
  <c r="H70" i="7"/>
  <c r="H69" i="7"/>
  <c r="H68" i="7"/>
  <c r="H67" i="7"/>
  <c r="H66" i="7"/>
  <c r="H65" i="7"/>
  <c r="H37" i="7"/>
  <c r="H36" i="7"/>
  <c r="H35" i="7"/>
  <c r="H64" i="7"/>
  <c r="H63" i="7"/>
  <c r="H62" i="7"/>
  <c r="H61" i="7"/>
  <c r="H60" i="7"/>
  <c r="H21" i="2" s="1"/>
  <c r="H58" i="7"/>
  <c r="H57" i="7"/>
  <c r="H56" i="7"/>
  <c r="H55" i="7"/>
  <c r="H54" i="7"/>
  <c r="H53" i="7"/>
  <c r="H52" i="7"/>
  <c r="H51" i="7"/>
  <c r="H50" i="7"/>
  <c r="H49" i="7"/>
  <c r="H48" i="7"/>
  <c r="H47" i="7"/>
  <c r="H46" i="7"/>
  <c r="H45" i="7"/>
  <c r="H44" i="7"/>
  <c r="H43" i="7"/>
  <c r="H42" i="7"/>
  <c r="H41" i="7"/>
  <c r="H15" i="2" s="1"/>
  <c r="H34" i="7"/>
  <c r="H33" i="7"/>
  <c r="H32" i="7"/>
  <c r="H31" i="7"/>
  <c r="H30" i="7"/>
  <c r="H29" i="7"/>
  <c r="H28" i="7"/>
  <c r="H27" i="7"/>
  <c r="H26" i="7"/>
  <c r="H25" i="7"/>
  <c r="H24" i="7"/>
  <c r="H23" i="7"/>
  <c r="H22" i="7"/>
  <c r="H21" i="7"/>
  <c r="H20" i="7"/>
  <c r="H88" i="7"/>
  <c r="H87" i="7"/>
  <c r="H86" i="7"/>
  <c r="H19" i="7"/>
  <c r="H18" i="7"/>
  <c r="H17" i="7"/>
  <c r="H16" i="7"/>
  <c r="H15" i="7"/>
  <c r="H14" i="7"/>
  <c r="H13" i="7"/>
  <c r="H12" i="7"/>
  <c r="H11" i="7"/>
  <c r="H9" i="7"/>
  <c r="H8" i="7"/>
  <c r="H6" i="7"/>
  <c r="H5" i="7"/>
  <c r="H3" i="7"/>
  <c r="H2" i="7"/>
  <c r="H32" i="2" l="1"/>
  <c r="H12" i="2"/>
  <c r="H34" i="2"/>
  <c r="H30" i="2"/>
  <c r="H17" i="2"/>
  <c r="H27" i="2"/>
  <c r="H33" i="2"/>
  <c r="H37" i="2"/>
  <c r="H4" i="2"/>
  <c r="H38" i="2"/>
  <c r="D8" i="5" s="1"/>
  <c r="H24" i="2"/>
  <c r="H23" i="2"/>
  <c r="H5" i="2"/>
  <c r="H2" i="2"/>
  <c r="H28" i="2"/>
  <c r="H18" i="2"/>
  <c r="H11" i="2"/>
  <c r="H8" i="2"/>
  <c r="H7" i="2"/>
  <c r="H10" i="2"/>
  <c r="H16" i="2"/>
  <c r="H20" i="2"/>
  <c r="H13" i="2"/>
  <c r="H26" i="2"/>
  <c r="H36" i="2"/>
  <c r="H6" i="2"/>
  <c r="H9" i="2"/>
  <c r="H19" i="2"/>
  <c r="H22" i="2"/>
  <c r="H25" i="2"/>
  <c r="H29" i="2"/>
  <c r="H35" i="2"/>
  <c r="H3" i="2"/>
  <c r="D6" i="5" l="1"/>
  <c r="D4" i="5"/>
  <c r="D2" i="5"/>
  <c r="C2" i="1" s="1"/>
  <c r="D3" i="5"/>
  <c r="C3" i="1" s="1"/>
  <c r="D5" i="5"/>
  <c r="D7" i="5"/>
  <c r="C4" i="1" l="1"/>
  <c r="C5" i="1"/>
</calcChain>
</file>

<file path=xl/sharedStrings.xml><?xml version="1.0" encoding="utf-8"?>
<sst xmlns="http://schemas.openxmlformats.org/spreadsheetml/2006/main" count="378" uniqueCount="300">
  <si>
    <t>PID</t>
  </si>
  <si>
    <t>Description</t>
  </si>
  <si>
    <t>INID</t>
  </si>
  <si>
    <t>Champion</t>
  </si>
  <si>
    <t>Team</t>
  </si>
  <si>
    <t>Progress</t>
  </si>
  <si>
    <t>Measure</t>
  </si>
  <si>
    <t>Internal Processes</t>
  </si>
  <si>
    <t>OBJID</t>
  </si>
  <si>
    <t>Enhance the customer experience</t>
  </si>
  <si>
    <t>MID</t>
  </si>
  <si>
    <t>Target</t>
  </si>
  <si>
    <t>Actual</t>
  </si>
  <si>
    <t>Initiative</t>
  </si>
  <si>
    <t>TASKID</t>
  </si>
  <si>
    <t>Weight</t>
  </si>
  <si>
    <t>Complete</t>
  </si>
  <si>
    <t>DueDate</t>
  </si>
  <si>
    <t>Column1</t>
  </si>
  <si>
    <t>Intent</t>
  </si>
  <si>
    <t>Increase operational efficiency</t>
  </si>
  <si>
    <t xml:space="preserve">Improve software utilization </t>
  </si>
  <si>
    <t>Build a unified image of the brand</t>
  </si>
  <si>
    <t>Financial &amp; Growth</t>
  </si>
  <si>
    <t>Increase employee knowledge, skills &amp; abilities</t>
  </si>
  <si>
    <t>Asset plans for specialty grains</t>
  </si>
  <si>
    <t>Producer meeting project</t>
  </si>
  <si>
    <t>Strategic producer identity plan</t>
  </si>
  <si>
    <t>Customer survey project</t>
  </si>
  <si>
    <t>Social media plan</t>
  </si>
  <si>
    <t>Share of wallet growth plan</t>
  </si>
  <si>
    <t>Share of wallet report project</t>
  </si>
  <si>
    <t>Freight variance report project</t>
  </si>
  <si>
    <t>Patron Access project</t>
  </si>
  <si>
    <t>Electronic settlements &amp; transfers project</t>
  </si>
  <si>
    <t>TMA revenue agreement review</t>
  </si>
  <si>
    <t>Drier efficiency study</t>
  </si>
  <si>
    <t>Weight discount for moisture study</t>
  </si>
  <si>
    <t>Haven Commodities business structure plan</t>
  </si>
  <si>
    <t>Brokerage account sign up plan</t>
  </si>
  <si>
    <t>Options program</t>
  </si>
  <si>
    <t>Live scale mobile app project</t>
  </si>
  <si>
    <t>Grain accounting system upgrade project</t>
  </si>
  <si>
    <t>Slack program enhancement project</t>
  </si>
  <si>
    <t>Personal development plans</t>
  </si>
  <si>
    <t>Simulated training scenarios project</t>
  </si>
  <si>
    <t>Employee survey project</t>
  </si>
  <si>
    <t>Option based training program</t>
  </si>
  <si>
    <t xml:space="preserve">Customer </t>
  </si>
  <si>
    <t xml:space="preserve">Organizational Capacity (TMA and Stakeholders) </t>
  </si>
  <si>
    <t>Increase profitability</t>
  </si>
  <si>
    <t>Improve sales performance</t>
  </si>
  <si>
    <t>Future franchising and partnership plans</t>
  </si>
  <si>
    <t>Grain &amp; private crop insurance combo plan</t>
  </si>
  <si>
    <t>Direct ship efficiency study</t>
  </si>
  <si>
    <t>Single dispatch/UBER research project</t>
  </si>
  <si>
    <t>FSMA awareness plan</t>
  </si>
  <si>
    <t>ERP analysis project</t>
  </si>
  <si>
    <t>Service &amp; culture video project</t>
  </si>
  <si>
    <t>Ag in the classroom project</t>
  </si>
  <si>
    <t>Internal meeting attendance plan</t>
  </si>
  <si>
    <t>Ops meeting shared minutes plan</t>
  </si>
  <si>
    <t>Shared cost advertising plan</t>
  </si>
  <si>
    <t>Brand awareness advertising plan</t>
  </si>
  <si>
    <t>TMA staff to join meetings plan</t>
  </si>
  <si>
    <t>Commercial users growth plan</t>
  </si>
  <si>
    <t>Commercial hauler project</t>
  </si>
  <si>
    <t>Electronic warehouse receipt project</t>
  </si>
  <si>
    <t>Return on sales</t>
  </si>
  <si>
    <t>8-10%</t>
  </si>
  <si>
    <t>Return on equity</t>
  </si>
  <si>
    <t>100-120%</t>
  </si>
  <si>
    <t>New commercial end users</t>
  </si>
  <si>
    <t>Customer retention</t>
  </si>
  <si>
    <t>Customer satisfaction</t>
  </si>
  <si>
    <t>TBD</t>
  </si>
  <si>
    <t>Sales dollars over LY</t>
  </si>
  <si>
    <t>Bushels over LY</t>
  </si>
  <si>
    <t>Acres insured over LY</t>
  </si>
  <si>
    <t># of projects completed</t>
  </si>
  <si>
    <t>Employee satisfaction</t>
  </si>
  <si>
    <t>Employee turnover</t>
  </si>
  <si>
    <t>Wellness program participation</t>
  </si>
  <si>
    <t xml:space="preserve">Attendance at meetings </t>
  </si>
  <si>
    <t>Participation in advertising program</t>
  </si>
  <si>
    <t>Lance</t>
  </si>
  <si>
    <t>Taylor, John, Garrett</t>
  </si>
  <si>
    <t>New</t>
  </si>
  <si>
    <t>Ted</t>
  </si>
  <si>
    <t>Devin</t>
  </si>
  <si>
    <t>Danny, CEOs</t>
  </si>
  <si>
    <t>This will be reviewed during budget discussions. Any other changes will be brought to the planning session.</t>
  </si>
  <si>
    <t>Lance, Merchandising Staff</t>
  </si>
  <si>
    <t>Continuing to work with vendors who want to identity preserve grain.  IE: KS Ethanol Enogen corn.</t>
  </si>
  <si>
    <t>Ted, Mike</t>
  </si>
  <si>
    <t>Dusty</t>
  </si>
  <si>
    <t>Jacob, Tonya, Carrie</t>
  </si>
  <si>
    <t xml:space="preserve">The team is currently investigating the top 3 uses &amp; will build out an awareness campaign to educate customers. </t>
  </si>
  <si>
    <t>Tricia</t>
  </si>
  <si>
    <t>Cory</t>
  </si>
  <si>
    <t>Jacob</t>
  </si>
  <si>
    <t>Jess</t>
  </si>
  <si>
    <t>Todd</t>
  </si>
  <si>
    <t>Emily, Jensen</t>
  </si>
  <si>
    <t>Ops Group</t>
  </si>
  <si>
    <t>Devin, Nick, Scotty</t>
  </si>
  <si>
    <t>Justin, IT, Scotty, Hillary, Nichole</t>
  </si>
  <si>
    <t>Review Fall Discount schedules for corn and milo to move to a weight discount for moisture.</t>
  </si>
  <si>
    <t xml:space="preserve">Will be adding this topic to the monthly meeting agenda for frequent review. Producers are identified and tracking methods are being investigated. </t>
  </si>
  <si>
    <t>Nick</t>
  </si>
  <si>
    <t>Scotty</t>
  </si>
  <si>
    <t>Mike</t>
  </si>
  <si>
    <t>Weston, Justin, Todd</t>
  </si>
  <si>
    <t>Develop a share of wallet report for local grain delivery and crop insurance customers.</t>
  </si>
  <si>
    <t>John</t>
  </si>
  <si>
    <t>Carrie</t>
  </si>
  <si>
    <t>Ted, Ops Group</t>
  </si>
  <si>
    <t>Justin, Taylor, Lance, Carrie, Leah</t>
  </si>
  <si>
    <t>John, Taylor</t>
  </si>
  <si>
    <t xml:space="preserve">Taylor </t>
  </si>
  <si>
    <t>Taylor, John, Tricia, Emily</t>
  </si>
  <si>
    <t>esearch is underway.  Will revisit location and cost analysis for reimbursement and asset addition.</t>
  </si>
  <si>
    <t>We want to use the proper technology to dispatch trucks in the most efficient manner, be them owned or leased so we are looking into how other cooperatives do this.  This research will directly impact the decisions made regarding freight efficiency. Identify how Uber model could impact logistics program.</t>
  </si>
  <si>
    <t>Increase commercial hauler pool w/existing producers.</t>
  </si>
  <si>
    <t xml:space="preserve">Implement the use of electronic warehouse receipts for producers. Research completed and will implement with eGrain. </t>
  </si>
  <si>
    <t xml:space="preserve">A mock up report is created and upon approval, will be sent to AgTrax to see if they can generate it automatically. </t>
  </si>
  <si>
    <t>This is an ongoing operational awareness action and will continue to monitor regulatory changes.</t>
  </si>
  <si>
    <t>IT, Carrie</t>
  </si>
  <si>
    <t xml:space="preserve">Emily </t>
  </si>
  <si>
    <t>Tricia, Leah, Justin</t>
  </si>
  <si>
    <t>Devin, IT</t>
  </si>
  <si>
    <t>Devin, IT, John, Carrie, Justin, Emily</t>
  </si>
  <si>
    <t>Continuation of inventory sheet project.</t>
  </si>
  <si>
    <t>Evaluate grain accounting software &amp; producer risk management programs.</t>
  </si>
  <si>
    <t>Justin</t>
  </si>
  <si>
    <t>Todd, Weston, Justin, Nichole</t>
  </si>
  <si>
    <t>Scotty, Ted, Lance, Carrie, Emily</t>
  </si>
  <si>
    <t>Lance, Carrie, IT, Nick, Jess</t>
  </si>
  <si>
    <t>Hillary</t>
  </si>
  <si>
    <t>Todd, Dusty</t>
  </si>
  <si>
    <t>We are 80% complete on training scenarios. Final drafts have been submitted to leadership for approval.</t>
  </si>
  <si>
    <t>Develop an Onboarding process for all grain employees for member cooperatives.</t>
  </si>
  <si>
    <t>The new presentation is for HS Ag students.  The presentations are tiered similar to AG 101, 201, 301, and consist of learnings about what is TMA, What is a coop, what does a career in ag look like.</t>
  </si>
  <si>
    <t>Dave, Joe, Jack, Jerry, Curtis</t>
  </si>
  <si>
    <t>FEB-2019</t>
  </si>
  <si>
    <t>SEP-2018</t>
  </si>
  <si>
    <t>OCT-2018</t>
  </si>
  <si>
    <t>MAY-2018</t>
  </si>
  <si>
    <t>JUL-2018</t>
  </si>
  <si>
    <t>NOV-2018</t>
  </si>
  <si>
    <t>AUG-2018</t>
  </si>
  <si>
    <t>JUN-2018</t>
  </si>
  <si>
    <t>DEC-2018</t>
  </si>
  <si>
    <t>Define the steps to get a truck set up</t>
  </si>
  <si>
    <t xml:space="preserve">Determine the costs </t>
  </si>
  <si>
    <t>Compile list of prospects</t>
  </si>
  <si>
    <t>Divvy up among the team and make introduction calls</t>
  </si>
  <si>
    <t>Follow up on assignments quarterly</t>
  </si>
  <si>
    <t>Live shuttle loader tickets</t>
  </si>
  <si>
    <t>Release mobile app to producers</t>
  </si>
  <si>
    <t xml:space="preserve">Draw up agreements </t>
  </si>
  <si>
    <t>Send letters to producers</t>
  </si>
  <si>
    <t>Prepare internal branding (brochures/business cards/comms plan)</t>
  </si>
  <si>
    <t xml:space="preserve">Create a new name and business structure for Haven Commodities.  A new name is created:  TMA Brokerage Services.  Agreements are being drawn up, branding efforts will begin in AUG and letters to producers will go out in SEPT.  </t>
  </si>
  <si>
    <t>Set up a meeting with the group by end of July</t>
  </si>
  <si>
    <t xml:space="preserve">Prepare an action plan (is it a video?) </t>
  </si>
  <si>
    <t>Ensure content includes: grain balances, proofs of yield &amp; contracting</t>
  </si>
  <si>
    <t>Discuss options in the June Operations Meetings</t>
  </si>
  <si>
    <t>Research what others are doing</t>
  </si>
  <si>
    <t>Bring recommendations to BOD in AUG meeting</t>
  </si>
  <si>
    <t>Dusty, Jess, Weston, Justin</t>
  </si>
  <si>
    <t xml:space="preserve">Plan out all the meeting dates </t>
  </si>
  <si>
    <t xml:space="preserve">Get a communications plan to Nichole </t>
  </si>
  <si>
    <t>Determine content and speakers for next year</t>
  </si>
  <si>
    <t>Find a way to ID these customers in CRM</t>
  </si>
  <si>
    <t xml:space="preserve">Discuss the list in monthly meetings </t>
  </si>
  <si>
    <t>Engage team in how to customize the approach and segment</t>
  </si>
  <si>
    <t>Devin and Ted to visit regarding future picture of social media</t>
  </si>
  <si>
    <t>Determine what methods are best for communicating with customers</t>
  </si>
  <si>
    <t>Coordinate a visit with communications specialists across all members owners</t>
  </si>
  <si>
    <t>Create a top 10 account survey list</t>
  </si>
  <si>
    <t>Launch a company wide customer satisfaction survey annually</t>
  </si>
  <si>
    <t>The team built a timeline to track and manage annual producer meetings.  We want to inform large groups about our culture and our way of doing business at least 2X/YR. This project is complete.</t>
  </si>
  <si>
    <t xml:space="preserve">Coordinating efforts to utilize existing platforms and identifying opportunities to enhance website and mobile app capabilities.  An E-newsletter has been launched.  More discussions about the direction of marketing and media efforts are underway.  </t>
  </si>
  <si>
    <t>Survey questions are made and currently being administered (post harvest, grain only survey).  Another survey will launch to ALL TMA customers to begin benchmarking for customer satisfaction metric.</t>
  </si>
  <si>
    <t xml:space="preserve">Create a report of survey results in CRM for those top 10 accounts </t>
  </si>
  <si>
    <t>Devin, Scotty, Steve, Jacob</t>
  </si>
  <si>
    <t>Create and examine results for customer's delivered bushels YOY</t>
  </si>
  <si>
    <t>Know the amounts of those who are insured, what is being delivered to us.</t>
  </si>
  <si>
    <t xml:space="preserve">Report back to leadership to begin SOW growth plan </t>
  </si>
  <si>
    <t xml:space="preserve">This will roll up into the report project as an end result.  </t>
  </si>
  <si>
    <t xml:space="preserve">Add Scotty to reporting team </t>
  </si>
  <si>
    <t>Create a customized growth plan for grain customers based on results of reporting</t>
  </si>
  <si>
    <t>Create a customized growth plan for insurance customers based on results of reporting</t>
  </si>
  <si>
    <t>Goal is to sign-up 120 new brokerage accounts.</t>
  </si>
  <si>
    <t xml:space="preserve">Determine checkpoint frequency with grain &amp; insurance agents for new accounts </t>
  </si>
  <si>
    <t xml:space="preserve">Figure out how to quantify referrals from agents </t>
  </si>
  <si>
    <t>Revisit at year end</t>
  </si>
  <si>
    <t xml:space="preserve">The research for a combo plan is complete and there are legal concerns that are not allowing this option at this time.  </t>
  </si>
  <si>
    <t>Research options to combine grain and private crop insurance</t>
  </si>
  <si>
    <t xml:space="preserve">Research legalities </t>
  </si>
  <si>
    <t>Make a feasibility decision</t>
  </si>
  <si>
    <t>Identify ways to improve hand keyed tickets</t>
  </si>
  <si>
    <t>Gain access from end users</t>
  </si>
  <si>
    <t xml:space="preserve">Identify potential process efficiencies throughout the entire direct shipment process.  More accounting staff have been trained.  Distribution lists were created.  Dashboards verify tickets for better tracking.  We've also updated producer processes such as having them take pictures of thier tickets.  </t>
  </si>
  <si>
    <t>Begin cross training efforts</t>
  </si>
  <si>
    <t xml:space="preserve">Advanced Trading missed their delivery deadline.  Timelines need to be revisited.  </t>
  </si>
  <si>
    <t>Delivery deadline for Advanced Trading</t>
  </si>
  <si>
    <t>Research other solutions</t>
  </si>
  <si>
    <t>Identify new software provider</t>
  </si>
  <si>
    <t xml:space="preserve">Rolled out phase one in OCT 2018.  Functionality includes bid sheets and market info, contracts and delivery tickets.    </t>
  </si>
  <si>
    <t>Identify phase 2 functionality of mobile app</t>
  </si>
  <si>
    <t xml:space="preserve">TMA is following the new company protocols for administering annual reviews and 6 month checkpoints. </t>
  </si>
  <si>
    <t xml:space="preserve">Discover new TalentSpace software that will house development plans </t>
  </si>
  <si>
    <t>Teach TMA employees how to use the system</t>
  </si>
  <si>
    <t>Checkpoint with all TMA employees on progress to date</t>
  </si>
  <si>
    <t>Identify a partner to assist with video production</t>
  </si>
  <si>
    <t>Complete first draft of video</t>
  </si>
  <si>
    <t xml:space="preserve">Prepare finished product </t>
  </si>
  <si>
    <t>Prepare the training outline</t>
  </si>
  <si>
    <t xml:space="preserve">Schedule and launch all companies meetings </t>
  </si>
  <si>
    <t>Identify part 2 (slightly advanced teachings) by FYE</t>
  </si>
  <si>
    <t>Held all meetings by scheduled deadline.  Logged approx. 70+ people in attendance.  Will start planning for part 2 which will include a more slightly advanced curriculum.</t>
  </si>
  <si>
    <t>New employee engagement surveys via FCC launched early in 2018.  Next pass will be 2020 where employee segmentation will be managed for better results and analysis.</t>
  </si>
  <si>
    <t xml:space="preserve">Ensure TMA is represented in 2018 FCC survey launch </t>
  </si>
  <si>
    <t>Improve segmentation tactics to pull TMA concentrated trends</t>
  </si>
  <si>
    <t xml:space="preserve">Ensure TMA is represented in 2020 FCC survey launch </t>
  </si>
  <si>
    <t xml:space="preserve">Identify future franchising and partnership opportunities. </t>
  </si>
  <si>
    <t>Schedule visits with prospective partners Q1 and Q2 checkpoint</t>
  </si>
  <si>
    <t>Schedule visits with prospective partners Q3 and Q4 checkpoint</t>
  </si>
  <si>
    <t>Discuss any next steps in SEPT BOD meeting</t>
  </si>
  <si>
    <t>Set up meeting with Danny in SEPT</t>
  </si>
  <si>
    <t>Revisit as needed (checkpoint in Q4)</t>
  </si>
  <si>
    <t>Share any changes in strategic planning session</t>
  </si>
  <si>
    <t>Examine opportunities regarding Enogen corn</t>
  </si>
  <si>
    <t>Set up conversations for wheat opportunities</t>
  </si>
  <si>
    <t xml:space="preserve">Evaluate future asset plans with emphasis on traceability </t>
  </si>
  <si>
    <t>Project on hold for now</t>
  </si>
  <si>
    <t>Prepare a cost analysis</t>
  </si>
  <si>
    <t xml:space="preserve">Research options  </t>
  </si>
  <si>
    <t>Set up discussions with trucking companies for research and discovery</t>
  </si>
  <si>
    <t>Prepare options for review</t>
  </si>
  <si>
    <t>Follow up at FYE</t>
  </si>
  <si>
    <t>Identify any legal and financial roadblocks to overcome</t>
  </si>
  <si>
    <t>Examine any updates and report forward Q1</t>
  </si>
  <si>
    <t>Checkpoint again in Q2 for changes</t>
  </si>
  <si>
    <t xml:space="preserve">Revisit in Q3 and prepare for any discussion in planning session </t>
  </si>
  <si>
    <t>Improve functionality of existing sheet</t>
  </si>
  <si>
    <t>Get monthly updates fully adopted</t>
  </si>
  <si>
    <t>Visit with Agtrax about other management options</t>
  </si>
  <si>
    <t>Debi</t>
  </si>
  <si>
    <t xml:space="preserve">Mock up a prototype </t>
  </si>
  <si>
    <t>Send to Agtrax to see if they can generate it automatically</t>
  </si>
  <si>
    <t>Decide which meetings to track</t>
  </si>
  <si>
    <t>Decide on a tracking method</t>
  </si>
  <si>
    <t xml:space="preserve">Set up inbox to catch to attendees </t>
  </si>
  <si>
    <t>Complete training on new program</t>
  </si>
  <si>
    <t>Complete program set up and release to producers</t>
  </si>
  <si>
    <t>Complete documentation and cross train</t>
  </si>
  <si>
    <t>Identify systems affected and meet with stakeholders</t>
  </si>
  <si>
    <t>Complete set up and documentation on new data set</t>
  </si>
  <si>
    <t>Will be reviewed while upgrading accounting system</t>
  </si>
  <si>
    <t>Will be revisited post upgrade project</t>
  </si>
  <si>
    <t>Go live is projected for Spring of 2019.</t>
  </si>
  <si>
    <t xml:space="preserve">Designate a note taker </t>
  </si>
  <si>
    <t>Approve a format and contact list for distribution</t>
  </si>
  <si>
    <t>Archive the minutes</t>
  </si>
  <si>
    <t>Decide on value of shared cost</t>
  </si>
  <si>
    <t>Communicate the offer to all member owners</t>
  </si>
  <si>
    <t>TMA employees to make member owners aware of availablity to join meetings</t>
  </si>
  <si>
    <t xml:space="preserve">Come up with tactics to encourage a larger member group to participate.  </t>
  </si>
  <si>
    <t xml:space="preserve">Discover ways to share information with a larger member group.  </t>
  </si>
  <si>
    <t>Develop a method to share  advertising costs with all member owners.</t>
  </si>
  <si>
    <t>Encourage TMA member owners to promote TMA as an extension of their own business and utilize TMA branded materials in any grain division adverstising efforts.</t>
  </si>
  <si>
    <t>TMA to host "come get to know us" visits with member owner employees</t>
  </si>
  <si>
    <t>Evaluate end results - what went well / what can we do better</t>
  </si>
  <si>
    <t>Intent includes raising awareness and connectivitity between member owners and TMA experts</t>
  </si>
  <si>
    <t>Identify vendors and data needed to transfer electronically</t>
  </si>
  <si>
    <t>Engage vendor and software provider to transfer data</t>
  </si>
  <si>
    <t>Build mechanism to transfer data</t>
  </si>
  <si>
    <t xml:space="preserve">Work with vendors to establish electronic transition of ticket information.  </t>
  </si>
  <si>
    <t>Finalize new structurefor GL and CA</t>
  </si>
  <si>
    <t>Business units plan</t>
  </si>
  <si>
    <t>Carrie, Devin, IT</t>
  </si>
  <si>
    <t>Intent includes the enhancement of the customer experience as well as providing additonal metrics to the company and customers.</t>
  </si>
  <si>
    <t>Determine structure</t>
  </si>
  <si>
    <t>Accumulate producer information</t>
  </si>
  <si>
    <t>Set up structure</t>
  </si>
  <si>
    <t>BOL project</t>
  </si>
  <si>
    <t>Carrie, Location resources</t>
  </si>
  <si>
    <t>JUN-2019</t>
  </si>
  <si>
    <t>MAR-2019</t>
  </si>
  <si>
    <t>This will improve safety and efficiency at lcoations and during the settlement process</t>
  </si>
  <si>
    <t>Determine enhancements needed to the scale system</t>
  </si>
  <si>
    <t>Work with provider to build enhancements</t>
  </si>
  <si>
    <t>Test new process at select locations</t>
  </si>
  <si>
    <t>Submit final draft to leadership</t>
  </si>
  <si>
    <t>Next steps include management approval to move forward</t>
  </si>
  <si>
    <t>Work with HR to determine learning library options</t>
  </si>
  <si>
    <t>Scotty, Weston, Cole, Carrie,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</si>
</sst>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theme="1"/>
      <name val="Calibri"/>
      <scheme val="minor"/>
    </font>
    <font>
      <sz val="11"/>
      <name val="Calibri"/>
      <family val="2"/>
      <scheme val="minor"/>
    </font>
    <font>
      <sz val="11"/>
      <color rgb="FF000000"/>
      <name val="Tahoma"/>
      <family val="2"/>
    </font>
    <font>
      <sz val="11"/>
      <color rgb="FF0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diagonal/>
    </border>
    <border>
      <left/>
      <right/>
      <top style="thin">
        <color theme="4" tint="0.39997558519241921"/>
      </top>
      <bottom/>
      <diagonal/>
    </border>
    <border>
      <left/>
      <right/>
      <top style="medium">
        <color rgb="FF9BC2E6"/>
      </top>
      <bottom style="medium">
        <color rgb="FF9BC2E6"/>
      </bottom>
      <diagonal/>
    </border>
    <border>
      <left/>
      <right/>
      <top/>
      <bottom style="medium">
        <color rgb="FF9BC2E6"/>
      </bottom>
      <diagonal/>
    </border>
  </borders>
  <cellStyleXfs count="1">
    <xf numFmtId="0" fontId="0" fillId="0" borderId="0"/>
  </cellStyleXfs>
  <cellXfs count="69">
    <xf numFmtId="0" fontId="0" fillId="0" borderId="0" xfId="0"/>
    <xf numFmtId="1"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2" xfId="0" applyFont="1" applyFill="1" applyBorder="1"/>
    <xf numFmtId="0" fontId="0" fillId="2" borderId="3" xfId="0" applyFont="1" applyFill="1" applyBorder="1"/>
    <xf numFmtId="0" fontId="0" fillId="0" borderId="2" xfId="0" applyFont="1" applyBorder="1"/>
    <xf numFmtId="0" fontId="0" fillId="0" borderId="3" xfId="0" applyFont="1" applyBorder="1"/>
    <xf numFmtId="14" fontId="0" fillId="0" borderId="0" xfId="0" applyNumberFormat="1"/>
    <xf numFmtId="0" fontId="1" fillId="0" borderId="2" xfId="0" applyFont="1" applyFill="1" applyBorder="1"/>
    <xf numFmtId="0" fontId="1" fillId="0" borderId="3" xfId="0" applyFont="1" applyFill="1" applyBorder="1"/>
    <xf numFmtId="0" fontId="0" fillId="0" borderId="0" xfId="0" applyFill="1"/>
    <xf numFmtId="14" fontId="0" fillId="0" borderId="0" xfId="0" applyNumberFormat="1" applyFill="1"/>
    <xf numFmtId="0" fontId="0" fillId="0" borderId="0" xfId="0" applyNumberFormat="1" applyFill="1"/>
    <xf numFmtId="0" fontId="0" fillId="2" borderId="4" xfId="0" applyFont="1" applyFill="1" applyBorder="1"/>
    <xf numFmtId="0" fontId="0" fillId="2" borderId="5" xfId="0" applyFont="1" applyFill="1" applyBorder="1"/>
    <xf numFmtId="0" fontId="0" fillId="0" borderId="2" xfId="0" applyFont="1" applyFill="1" applyBorder="1"/>
    <xf numFmtId="0" fontId="0" fillId="0" borderId="3" xfId="0" applyFont="1" applyFill="1" applyBorder="1"/>
    <xf numFmtId="0" fontId="0" fillId="0" borderId="0" xfId="0" applyNumberFormat="1"/>
    <xf numFmtId="0" fontId="2" fillId="2" borderId="2" xfId="0" applyFont="1" applyFill="1" applyBorder="1"/>
    <xf numFmtId="0" fontId="2" fillId="2" borderId="3" xfId="0" applyFont="1" applyFill="1" applyBorder="1"/>
    <xf numFmtId="0" fontId="2" fillId="0" borderId="2" xfId="0" applyFont="1" applyFill="1" applyBorder="1"/>
    <xf numFmtId="0" fontId="2" fillId="0" borderId="3" xfId="0" applyFont="1" applyFill="1" applyBorder="1"/>
    <xf numFmtId="0" fontId="3" fillId="0" borderId="0" xfId="0" applyFont="1" applyFill="1"/>
    <xf numFmtId="14" fontId="3" fillId="0" borderId="0" xfId="0" applyNumberFormat="1" applyFont="1" applyFill="1"/>
    <xf numFmtId="14" fontId="3" fillId="0" borderId="0" xfId="0" applyNumberFormat="1" applyFont="1"/>
    <xf numFmtId="14" fontId="0" fillId="0" borderId="0" xfId="0" applyNumberFormat="1" applyFill="1" applyAlignment="1"/>
    <xf numFmtId="0" fontId="0" fillId="0" borderId="0" xfId="0" applyAlignment="1">
      <alignment wrapText="1"/>
    </xf>
    <xf numFmtId="0" fontId="0" fillId="0" borderId="1" xfId="0" applyBorder="1" applyAlignment="1">
      <alignment horizontal="left" vertical="center" wrapText="1"/>
    </xf>
    <xf numFmtId="0" fontId="2" fillId="3" borderId="2" xfId="0" applyFont="1" applyFill="1" applyBorder="1"/>
    <xf numFmtId="0" fontId="2" fillId="3" borderId="3" xfId="0" applyFont="1" applyFill="1" applyBorder="1"/>
    <xf numFmtId="0" fontId="0" fillId="3" borderId="2" xfId="0" applyFont="1" applyFill="1" applyBorder="1"/>
    <xf numFmtId="0" fontId="0" fillId="3" borderId="3" xfId="0" applyFont="1" applyFill="1" applyBorder="1"/>
    <xf numFmtId="1" fontId="0" fillId="0" borderId="0" xfId="0" applyNumberFormat="1" applyAlignment="1">
      <alignment horizontal="center" vertical="center"/>
    </xf>
    <xf numFmtId="9" fontId="0" fillId="0" borderId="1" xfId="0" applyNumberFormat="1"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2" fillId="2" borderId="7" xfId="0" applyFont="1" applyFill="1" applyBorder="1"/>
    <xf numFmtId="0" fontId="0" fillId="0" borderId="0" xfId="0" applyBorder="1"/>
    <xf numFmtId="0" fontId="0" fillId="0" borderId="0" xfId="0" applyNumberFormat="1" applyBorder="1"/>
    <xf numFmtId="0" fontId="2" fillId="0" borderId="7" xfId="0" applyFont="1" applyFill="1" applyBorder="1"/>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vertical="center" readingOrder="1"/>
    </xf>
    <xf numFmtId="0" fontId="4" fillId="0" borderId="0" xfId="0" applyFont="1" applyAlignment="1">
      <alignment horizontal="center" vertical="center" wrapText="1" readingOrder="1"/>
    </xf>
    <xf numFmtId="0" fontId="5" fillId="0" borderId="0" xfId="0" applyFont="1" applyAlignment="1">
      <alignment horizontal="center" vertical="center" readingOrder="1"/>
    </xf>
    <xf numFmtId="0" fontId="4" fillId="0" borderId="0" xfId="0" applyFont="1" applyAlignment="1">
      <alignment horizontal="left" vertical="center" wrapText="1" readingOrder="1"/>
    </xf>
    <xf numFmtId="0" fontId="0" fillId="0" borderId="1" xfId="0" applyBorder="1" applyAlignment="1">
      <alignment horizontal="center" vertical="center" wrapText="1"/>
    </xf>
    <xf numFmtId="49" fontId="0" fillId="0" borderId="0" xfId="0" applyNumberFormat="1" applyAlignment="1">
      <alignment wrapText="1"/>
    </xf>
    <xf numFmtId="49" fontId="0" fillId="0" borderId="1" xfId="0" applyNumberFormat="1" applyBorder="1" applyAlignment="1">
      <alignment horizontal="left" vertical="center" wrapText="1"/>
    </xf>
    <xf numFmtId="49" fontId="0" fillId="0" borderId="6" xfId="0" applyNumberFormat="1" applyBorder="1" applyAlignment="1">
      <alignment horizontal="left" vertical="center" wrapText="1"/>
    </xf>
    <xf numFmtId="0" fontId="5" fillId="0" borderId="8" xfId="0" applyFont="1" applyBorder="1" applyAlignment="1">
      <alignment vertical="center"/>
    </xf>
    <xf numFmtId="14" fontId="5" fillId="0" borderId="8" xfId="0" applyNumberFormat="1" applyFont="1" applyBorder="1" applyAlignment="1">
      <alignment horizontal="right" vertical="center"/>
    </xf>
    <xf numFmtId="0" fontId="5" fillId="0" borderId="8" xfId="0" applyFont="1" applyBorder="1" applyAlignment="1">
      <alignment horizontal="right" vertical="center"/>
    </xf>
    <xf numFmtId="0" fontId="5" fillId="0" borderId="9" xfId="0" applyFont="1" applyBorder="1" applyAlignment="1">
      <alignment vertical="center"/>
    </xf>
    <xf numFmtId="14" fontId="5" fillId="0" borderId="9" xfId="0" applyNumberFormat="1" applyFont="1" applyBorder="1" applyAlignment="1">
      <alignment horizontal="right" vertical="center"/>
    </xf>
    <xf numFmtId="0" fontId="5" fillId="0" borderId="9" xfId="0" applyFont="1" applyBorder="1" applyAlignment="1">
      <alignment horizontal="right" vertical="center"/>
    </xf>
    <xf numFmtId="0" fontId="5" fillId="0" borderId="9" xfId="0" applyFont="1" applyFill="1" applyBorder="1" applyAlignment="1">
      <alignment vertical="center"/>
    </xf>
    <xf numFmtId="14" fontId="5" fillId="0" borderId="9" xfId="0" applyNumberFormat="1" applyFont="1" applyFill="1" applyBorder="1" applyAlignment="1">
      <alignment horizontal="right" vertical="center"/>
    </xf>
    <xf numFmtId="0" fontId="5" fillId="0" borderId="9" xfId="0" applyFont="1" applyFill="1" applyBorder="1" applyAlignment="1">
      <alignment horizontal="right" vertical="center"/>
    </xf>
    <xf numFmtId="0" fontId="0" fillId="0" borderId="0" xfId="0" applyNumberFormat="1" applyFill="1" applyBorder="1"/>
    <xf numFmtId="0" fontId="0" fillId="8" borderId="1" xfId="0" applyFill="1" applyBorder="1" applyAlignment="1">
      <alignment horizontal="center" vertical="center"/>
    </xf>
    <xf numFmtId="0" fontId="4" fillId="0" borderId="1" xfId="0" applyFont="1" applyBorder="1" applyAlignment="1">
      <alignment horizontal="left" vertical="center" wrapText="1"/>
    </xf>
  </cellXfs>
  <cellStyles count="1">
    <cellStyle name="Normal" xfId="0" builtinId="0"/>
  </cellStyles>
  <dxfs count="20">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5" totalsRowShown="0">
  <autoFilter ref="A1:C5" xr:uid="{00000000-0009-0000-0100-000001000000}"/>
  <tableColumns count="3">
    <tableColumn id="1" xr3:uid="{00000000-0010-0000-0000-000001000000}" name="PID"/>
    <tableColumn id="2" xr3:uid="{00000000-0010-0000-0000-000002000000}" name="Description"/>
    <tableColumn id="3" xr3:uid="{00000000-0010-0000-0000-000003000000}" name="Progress" dataDxfId="19">
      <calculatedColumnFormula>SUM(Objectives!#REF!)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A1:D8" totalsRowShown="0">
  <autoFilter ref="A1:D8" xr:uid="{00000000-0009-0000-0100-000005000000}"/>
  <tableColumns count="4">
    <tableColumn id="1" xr3:uid="{00000000-0010-0000-0100-000001000000}" name="PID"/>
    <tableColumn id="4" xr3:uid="{00000000-0010-0000-0100-000004000000}" name="OBJID"/>
    <tableColumn id="2" xr3:uid="{00000000-0010-0000-0100-000002000000}" name="Description"/>
    <tableColumn id="3" xr3:uid="{00000000-0010-0000-0100-000003000000}" name="Column1" dataDxfId="18">
      <calculatedColumnFormula>SUM(Initiatives!H25:H26) /3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H42" totalsRowShown="0" dataDxfId="17">
  <autoFilter ref="A1:H42" xr:uid="{00000000-0009-0000-0100-000002000000}"/>
  <tableColumns count="8">
    <tableColumn id="1" xr3:uid="{00000000-0010-0000-0200-000001000000}" name="OBJID" dataDxfId="16"/>
    <tableColumn id="2" xr3:uid="{00000000-0010-0000-0200-000002000000}" name="INID" dataDxfId="15"/>
    <tableColumn id="3" xr3:uid="{00000000-0010-0000-0200-000003000000}" name="Initiative" dataDxfId="14"/>
    <tableColumn id="5" xr3:uid="{00000000-0010-0000-0200-000005000000}" name="Champion" dataDxfId="13"/>
    <tableColumn id="4" xr3:uid="{00000000-0010-0000-0200-000004000000}" name="Team" dataDxfId="12"/>
    <tableColumn id="8" xr3:uid="{00000000-0010-0000-0200-000008000000}" name="DueDate" dataDxfId="11"/>
    <tableColumn id="7" xr3:uid="{00000000-0010-0000-0200-000007000000}" name="Intent" dataDxfId="10"/>
    <tableColumn id="6" xr3:uid="{00000000-0010-0000-0200-000006000000}" name="Progres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1:H124" totalsRowShown="0">
  <autoFilter ref="A1:H124" xr:uid="{00000000-0009-0000-0100-000003000000}"/>
  <tableColumns count="8">
    <tableColumn id="1" xr3:uid="{00000000-0010-0000-0300-000001000000}" name="OBJID" dataDxfId="8"/>
    <tableColumn id="2" xr3:uid="{00000000-0010-0000-0300-000002000000}" name="INID" dataDxfId="7"/>
    <tableColumn id="4" xr3:uid="{00000000-0010-0000-0300-000004000000}" name="TASKID"/>
    <tableColumn id="5" xr3:uid="{00000000-0010-0000-0300-000005000000}" name="Description"/>
    <tableColumn id="6" xr3:uid="{00000000-0010-0000-0300-000006000000}" name="DueDate"/>
    <tableColumn id="7" xr3:uid="{00000000-0010-0000-0300-000007000000}" name="Weight"/>
    <tableColumn id="8" xr3:uid="{00000000-0010-0000-0300-000008000000}" name="Complete"/>
    <tableColumn id="10" xr3:uid="{00000000-0010-0000-0300-00000A000000}" name="Measure" dataDxfId="6">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27" displayName="Table27" ref="A1:E16" totalsRowShown="0" dataDxfId="5">
  <autoFilter ref="A1:E16" xr:uid="{00000000-0009-0000-0100-000006000000}"/>
  <tableColumns count="5">
    <tableColumn id="1" xr3:uid="{00000000-0010-0000-0400-000001000000}" name="OBJID" dataDxfId="4"/>
    <tableColumn id="2" xr3:uid="{00000000-0010-0000-0400-000002000000}" name="MID" dataDxfId="3"/>
    <tableColumn id="3" xr3:uid="{00000000-0010-0000-0400-000003000000}" name="Measure" dataDxfId="2"/>
    <tableColumn id="4" xr3:uid="{00000000-0010-0000-0400-000004000000}" name="Target" dataDxfId="1"/>
    <tableColumn id="6" xr3:uid="{00000000-0010-0000-0400-000006000000}"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workbookViewId="0">
      <selection activeCell="C17" sqref="C17"/>
    </sheetView>
  </sheetViews>
  <sheetFormatPr defaultRowHeight="14.4" x14ac:dyDescent="0.3"/>
  <cols>
    <col min="2" max="2" width="20.77734375" customWidth="1"/>
    <col min="3" max="3" width="10.33203125" bestFit="1" customWidth="1"/>
  </cols>
  <sheetData>
    <row r="1" spans="1:3" x14ac:dyDescent="0.3">
      <c r="A1" t="s">
        <v>0</v>
      </c>
      <c r="B1" t="s">
        <v>1</v>
      </c>
      <c r="C1" t="s">
        <v>5</v>
      </c>
    </row>
    <row r="2" spans="1:3" x14ac:dyDescent="0.3">
      <c r="A2">
        <v>1</v>
      </c>
      <c r="B2" t="s">
        <v>23</v>
      </c>
      <c r="C2" s="1">
        <f>SUM(Objectives!D2:D2) / 1</f>
        <v>58</v>
      </c>
    </row>
    <row r="3" spans="1:3" x14ac:dyDescent="0.3">
      <c r="A3">
        <v>2</v>
      </c>
      <c r="B3" t="s">
        <v>48</v>
      </c>
      <c r="C3" s="1">
        <f>SUM(Objectives!D3:D3) / 1</f>
        <v>37.857142857142854</v>
      </c>
    </row>
    <row r="4" spans="1:3" x14ac:dyDescent="0.3">
      <c r="A4">
        <v>3</v>
      </c>
      <c r="B4" t="s">
        <v>7</v>
      </c>
      <c r="C4" s="1">
        <f>SUM(Objectives!D4:D5) / 2</f>
        <v>36.607142857142861</v>
      </c>
    </row>
    <row r="5" spans="1:3" ht="43.2" x14ac:dyDescent="0.3">
      <c r="A5">
        <v>4</v>
      </c>
      <c r="B5" s="28" t="s">
        <v>49</v>
      </c>
      <c r="C5" s="1">
        <f>SUM(Objectives!D6:D8) / 3</f>
        <v>38.277777777777779</v>
      </c>
    </row>
  </sheetData>
  <conditionalFormatting sqref="B2:C2 C3 B4:C5">
    <cfRule type="iconSet" priority="1">
      <iconSet iconSet="3Arrows">
        <cfvo type="percent" val="0"/>
        <cfvo type="percent" val="33"/>
        <cfvo type="percent" val="67"/>
      </iconSet>
    </cfRule>
  </conditionalFormatting>
  <conditionalFormatting sqref="B4:B5 B2">
    <cfRule type="colorScale" priority="6">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C10" sqref="C10"/>
    </sheetView>
  </sheetViews>
  <sheetFormatPr defaultRowHeight="14.4" x14ac:dyDescent="0.3"/>
  <cols>
    <col min="3" max="3" width="43.33203125" bestFit="1" customWidth="1"/>
    <col min="4" max="4" width="10.33203125" bestFit="1" customWidth="1"/>
  </cols>
  <sheetData>
    <row r="1" spans="1:4" x14ac:dyDescent="0.3">
      <c r="A1" t="s">
        <v>0</v>
      </c>
      <c r="B1" t="s">
        <v>8</v>
      </c>
      <c r="C1" t="s">
        <v>1</v>
      </c>
      <c r="D1" t="s">
        <v>18</v>
      </c>
    </row>
    <row r="2" spans="1:4" x14ac:dyDescent="0.3">
      <c r="A2">
        <v>1</v>
      </c>
      <c r="B2">
        <v>1</v>
      </c>
      <c r="C2" t="s">
        <v>50</v>
      </c>
      <c r="D2" s="1">
        <f>SUM(Initiatives!H2:H6) /5</f>
        <v>58</v>
      </c>
    </row>
    <row r="3" spans="1:4" x14ac:dyDescent="0.3">
      <c r="A3">
        <v>2</v>
      </c>
      <c r="B3">
        <v>2</v>
      </c>
      <c r="C3" t="s">
        <v>9</v>
      </c>
      <c r="D3" s="1">
        <f>SUM(Initiatives!H7:H12) /7</f>
        <v>37.857142857142854</v>
      </c>
    </row>
    <row r="4" spans="1:4" x14ac:dyDescent="0.3">
      <c r="A4">
        <v>3</v>
      </c>
      <c r="B4">
        <v>3</v>
      </c>
      <c r="C4" t="s">
        <v>51</v>
      </c>
      <c r="D4" s="1">
        <f>SUM(Initiatives!H15:H18) /4</f>
        <v>32.5</v>
      </c>
    </row>
    <row r="5" spans="1:4" x14ac:dyDescent="0.3">
      <c r="A5">
        <v>3</v>
      </c>
      <c r="B5">
        <v>4</v>
      </c>
      <c r="C5" t="s">
        <v>20</v>
      </c>
      <c r="D5" s="1">
        <f>SUM(Initiatives!H19:H24) /7</f>
        <v>40.714285714285715</v>
      </c>
    </row>
    <row r="6" spans="1:4" x14ac:dyDescent="0.3">
      <c r="A6">
        <v>4</v>
      </c>
      <c r="B6">
        <v>5</v>
      </c>
      <c r="C6" t="s">
        <v>21</v>
      </c>
      <c r="D6" s="1">
        <f>SUM(Initiatives!H25:H29) /5</f>
        <v>35</v>
      </c>
    </row>
    <row r="7" spans="1:4" x14ac:dyDescent="0.3">
      <c r="A7">
        <v>4</v>
      </c>
      <c r="B7">
        <v>6</v>
      </c>
      <c r="C7" t="s">
        <v>24</v>
      </c>
      <c r="D7" s="1">
        <f>SUM(Initiatives!H32:H37) /6</f>
        <v>20.833333333333332</v>
      </c>
    </row>
    <row r="8" spans="1:4" x14ac:dyDescent="0.3">
      <c r="A8">
        <v>4</v>
      </c>
      <c r="B8">
        <v>7</v>
      </c>
      <c r="C8" t="s">
        <v>22</v>
      </c>
      <c r="D8" s="1">
        <f>SUM(Initiatives!H38:H42) /5</f>
        <v>59</v>
      </c>
    </row>
  </sheetData>
  <conditionalFormatting sqref="C2:C8">
    <cfRule type="colorScale" priority="27">
      <colorScale>
        <cfvo type="min"/>
        <cfvo type="percentile" val="50"/>
        <cfvo type="max"/>
        <color rgb="FFF8696B"/>
        <color rgb="FFFCFCFF"/>
        <color rgb="FF63BE7B"/>
      </colorScale>
    </cfRule>
  </conditionalFormatting>
  <conditionalFormatting sqref="C2:D8">
    <cfRule type="iconSet" priority="28">
      <iconSet iconSet="3Arrows">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42"/>
  <sheetViews>
    <sheetView tabSelected="1" topLeftCell="A5" zoomScale="70" zoomScaleNormal="70" workbookViewId="0">
      <selection activeCell="E12" sqref="E12"/>
    </sheetView>
  </sheetViews>
  <sheetFormatPr defaultRowHeight="14.4" x14ac:dyDescent="0.3"/>
  <cols>
    <col min="3" max="3" width="47.88671875" style="47" bestFit="1" customWidth="1"/>
    <col min="4" max="4" width="16.21875" customWidth="1"/>
    <col min="5" max="5" width="39.21875" style="28" customWidth="1"/>
    <col min="6" max="6" width="39.21875" style="54" customWidth="1"/>
    <col min="7" max="7" width="49.21875" style="28" customWidth="1"/>
    <col min="8" max="8" width="10.33203125" bestFit="1" customWidth="1"/>
  </cols>
  <sheetData>
    <row r="1" spans="1:8" x14ac:dyDescent="0.3">
      <c r="A1" t="s">
        <v>8</v>
      </c>
      <c r="B1" t="s">
        <v>2</v>
      </c>
      <c r="C1" s="47" t="s">
        <v>13</v>
      </c>
      <c r="D1" t="s">
        <v>3</v>
      </c>
      <c r="E1" s="28" t="s">
        <v>4</v>
      </c>
      <c r="F1" s="54" t="s">
        <v>17</v>
      </c>
      <c r="G1" s="28" t="s">
        <v>19</v>
      </c>
      <c r="H1" t="s">
        <v>5</v>
      </c>
    </row>
    <row r="2" spans="1:8" x14ac:dyDescent="0.3">
      <c r="A2" s="43">
        <v>1</v>
      </c>
      <c r="B2" s="43">
        <v>1</v>
      </c>
      <c r="C2" s="43" t="s">
        <v>65</v>
      </c>
      <c r="D2" s="4" t="s">
        <v>85</v>
      </c>
      <c r="E2" s="29" t="s">
        <v>86</v>
      </c>
      <c r="F2" s="55" t="s">
        <v>144</v>
      </c>
      <c r="G2" s="53" t="s">
        <v>87</v>
      </c>
      <c r="H2" s="34">
        <f>SUM(Tasks!H2:H4) * 10</f>
        <v>65</v>
      </c>
    </row>
    <row r="3" spans="1:8" ht="27.6" x14ac:dyDescent="0.3">
      <c r="A3" s="43">
        <v>1</v>
      </c>
      <c r="B3" s="43">
        <v>2</v>
      </c>
      <c r="C3" s="43" t="s">
        <v>52</v>
      </c>
      <c r="D3" s="4" t="s">
        <v>88</v>
      </c>
      <c r="E3" s="29" t="s">
        <v>89</v>
      </c>
      <c r="F3" s="55" t="s">
        <v>144</v>
      </c>
      <c r="G3" s="50" t="s">
        <v>227</v>
      </c>
      <c r="H3" s="34">
        <f>SUM(Tasks!H5:H7) * 10</f>
        <v>65</v>
      </c>
    </row>
    <row r="4" spans="1:8" ht="41.4" x14ac:dyDescent="0.3">
      <c r="A4" s="43">
        <v>1</v>
      </c>
      <c r="B4" s="43">
        <v>3</v>
      </c>
      <c r="C4" s="43" t="s">
        <v>35</v>
      </c>
      <c r="D4" s="4" t="s">
        <v>88</v>
      </c>
      <c r="E4" s="29" t="s">
        <v>90</v>
      </c>
      <c r="F4" s="55" t="s">
        <v>144</v>
      </c>
      <c r="G4" s="50" t="s">
        <v>91</v>
      </c>
      <c r="H4" s="34">
        <f>SUM(Tasks!H8:H10) * 10</f>
        <v>30</v>
      </c>
    </row>
    <row r="5" spans="1:8" ht="27.6" x14ac:dyDescent="0.3">
      <c r="A5" s="43">
        <v>1</v>
      </c>
      <c r="B5" s="43">
        <v>4</v>
      </c>
      <c r="C5" s="43" t="s">
        <v>25</v>
      </c>
      <c r="D5" s="4" t="s">
        <v>88</v>
      </c>
      <c r="E5" s="29" t="s">
        <v>92</v>
      </c>
      <c r="F5" s="55" t="s">
        <v>145</v>
      </c>
      <c r="G5" s="50" t="s">
        <v>93</v>
      </c>
      <c r="H5" s="34">
        <f>SUM(Tasks!H11:H13) * 10</f>
        <v>65</v>
      </c>
    </row>
    <row r="6" spans="1:8" ht="69" x14ac:dyDescent="0.3">
      <c r="A6" s="43">
        <v>1</v>
      </c>
      <c r="B6" s="43">
        <v>5</v>
      </c>
      <c r="C6" s="43" t="s">
        <v>38</v>
      </c>
      <c r="D6" s="4" t="s">
        <v>89</v>
      </c>
      <c r="E6" s="29" t="s">
        <v>94</v>
      </c>
      <c r="F6" s="55" t="s">
        <v>146</v>
      </c>
      <c r="G6" s="50" t="s">
        <v>163</v>
      </c>
      <c r="H6" s="34">
        <f>SUM(Tasks!H14:H16) * 10</f>
        <v>65</v>
      </c>
    </row>
    <row r="7" spans="1:8" ht="41.4" x14ac:dyDescent="0.3">
      <c r="A7" s="44">
        <v>2</v>
      </c>
      <c r="B7" s="44">
        <v>1</v>
      </c>
      <c r="C7" s="44" t="s">
        <v>33</v>
      </c>
      <c r="D7" s="4" t="s">
        <v>95</v>
      </c>
      <c r="E7" s="29" t="s">
        <v>96</v>
      </c>
      <c r="F7" s="55" t="s">
        <v>150</v>
      </c>
      <c r="G7" s="50" t="s">
        <v>97</v>
      </c>
      <c r="H7" s="34">
        <f>SUM(Tasks!H17:H19) * 10</f>
        <v>0</v>
      </c>
    </row>
    <row r="8" spans="1:8" ht="27.6" x14ac:dyDescent="0.3">
      <c r="A8" s="44">
        <v>2</v>
      </c>
      <c r="B8" s="44">
        <v>2</v>
      </c>
      <c r="C8" s="44" t="s">
        <v>37</v>
      </c>
      <c r="D8" s="4" t="s">
        <v>88</v>
      </c>
      <c r="E8" s="29" t="s">
        <v>104</v>
      </c>
      <c r="F8" s="55" t="s">
        <v>148</v>
      </c>
      <c r="G8" s="50" t="s">
        <v>107</v>
      </c>
      <c r="H8" s="34">
        <f>SUM(Tasks!H20:H22) * 10</f>
        <v>100</v>
      </c>
    </row>
    <row r="9" spans="1:8" ht="55.2" x14ac:dyDescent="0.3">
      <c r="A9" s="44">
        <v>2</v>
      </c>
      <c r="B9" s="44">
        <v>3</v>
      </c>
      <c r="C9" s="44" t="s">
        <v>26</v>
      </c>
      <c r="D9" s="4" t="s">
        <v>110</v>
      </c>
      <c r="E9" s="29" t="s">
        <v>170</v>
      </c>
      <c r="F9" s="55" t="s">
        <v>144</v>
      </c>
      <c r="G9" s="50" t="s">
        <v>182</v>
      </c>
      <c r="H9" s="34">
        <f>SUM(Tasks!H23:H25) * 10</f>
        <v>100</v>
      </c>
    </row>
    <row r="10" spans="1:8" ht="41.4" x14ac:dyDescent="0.3">
      <c r="A10" s="44">
        <v>2</v>
      </c>
      <c r="B10" s="44">
        <v>4</v>
      </c>
      <c r="C10" s="44" t="s">
        <v>27</v>
      </c>
      <c r="D10" s="4" t="s">
        <v>100</v>
      </c>
      <c r="E10" s="29" t="s">
        <v>105</v>
      </c>
      <c r="F10" s="55" t="s">
        <v>144</v>
      </c>
      <c r="G10" s="50" t="s">
        <v>108</v>
      </c>
      <c r="H10" s="34">
        <f>SUM(Tasks!H26:H28) * 10</f>
        <v>0</v>
      </c>
    </row>
    <row r="11" spans="1:8" ht="69" x14ac:dyDescent="0.3">
      <c r="A11" s="44">
        <v>2</v>
      </c>
      <c r="B11" s="44">
        <v>5</v>
      </c>
      <c r="C11" s="44" t="s">
        <v>29</v>
      </c>
      <c r="D11" s="4" t="s">
        <v>101</v>
      </c>
      <c r="E11" s="29" t="s">
        <v>106</v>
      </c>
      <c r="F11" s="55" t="s">
        <v>145</v>
      </c>
      <c r="G11" s="50" t="s">
        <v>183</v>
      </c>
      <c r="H11" s="34">
        <f>SUM(Tasks!H29:H31) * 10</f>
        <v>35</v>
      </c>
    </row>
    <row r="12" spans="1:8" ht="55.2" x14ac:dyDescent="0.3">
      <c r="A12" s="44">
        <v>2</v>
      </c>
      <c r="B12" s="44">
        <v>6</v>
      </c>
      <c r="C12" s="44" t="s">
        <v>28</v>
      </c>
      <c r="D12" s="4" t="s">
        <v>102</v>
      </c>
      <c r="E12" s="29" t="s">
        <v>299</v>
      </c>
      <c r="F12" s="55" t="s">
        <v>149</v>
      </c>
      <c r="G12" s="50" t="s">
        <v>184</v>
      </c>
      <c r="H12" s="34">
        <f>SUM(Tasks!H32:H34) * 10</f>
        <v>30</v>
      </c>
    </row>
    <row r="13" spans="1:8" ht="41.4" x14ac:dyDescent="0.3">
      <c r="A13" s="44">
        <v>2</v>
      </c>
      <c r="B13" s="44">
        <v>7</v>
      </c>
      <c r="C13" s="44" t="s">
        <v>67</v>
      </c>
      <c r="D13" s="4" t="s">
        <v>115</v>
      </c>
      <c r="E13" s="29" t="s">
        <v>250</v>
      </c>
      <c r="F13" s="55" t="s">
        <v>150</v>
      </c>
      <c r="G13" s="50" t="s">
        <v>124</v>
      </c>
      <c r="H13" s="34">
        <f>SUM(Tasks!H35:H37) * 10</f>
        <v>30</v>
      </c>
    </row>
    <row r="14" spans="1:8" ht="41.4" x14ac:dyDescent="0.3">
      <c r="A14" s="44">
        <v>2</v>
      </c>
      <c r="B14" s="44">
        <v>8</v>
      </c>
      <c r="C14" s="44" t="s">
        <v>282</v>
      </c>
      <c r="D14" s="4" t="s">
        <v>98</v>
      </c>
      <c r="E14" s="29" t="s">
        <v>283</v>
      </c>
      <c r="F14" s="55" t="s">
        <v>291</v>
      </c>
      <c r="G14" s="68" t="s">
        <v>284</v>
      </c>
      <c r="H14" s="34">
        <f>SUM(Tasks!H38:H40) * 10</f>
        <v>0</v>
      </c>
    </row>
    <row r="15" spans="1:8" ht="27.6" x14ac:dyDescent="0.3">
      <c r="A15" s="42">
        <v>3</v>
      </c>
      <c r="B15" s="42">
        <v>1</v>
      </c>
      <c r="C15" s="42" t="s">
        <v>31</v>
      </c>
      <c r="D15" s="4" t="s">
        <v>109</v>
      </c>
      <c r="E15" s="29" t="s">
        <v>186</v>
      </c>
      <c r="F15" s="55" t="s">
        <v>144</v>
      </c>
      <c r="G15" s="50" t="s">
        <v>113</v>
      </c>
      <c r="H15" s="34">
        <f>SUM(Tasks!H41:H43) * 10</f>
        <v>0</v>
      </c>
    </row>
    <row r="16" spans="1:8" ht="27.6" x14ac:dyDescent="0.3">
      <c r="A16" s="42">
        <v>3</v>
      </c>
      <c r="B16" s="42">
        <v>2</v>
      </c>
      <c r="C16" s="42" t="s">
        <v>30</v>
      </c>
      <c r="D16" s="4" t="s">
        <v>89</v>
      </c>
      <c r="E16" s="29" t="s">
        <v>110</v>
      </c>
      <c r="F16" s="55" t="s">
        <v>144</v>
      </c>
      <c r="G16" s="50" t="s">
        <v>190</v>
      </c>
      <c r="H16" s="34">
        <f>SUM(Tasks!H44:H46) * 10</f>
        <v>30</v>
      </c>
    </row>
    <row r="17" spans="1:8" x14ac:dyDescent="0.3">
      <c r="A17" s="42">
        <v>3</v>
      </c>
      <c r="B17" s="42">
        <v>3</v>
      </c>
      <c r="C17" s="42" t="s">
        <v>39</v>
      </c>
      <c r="D17" s="4" t="s">
        <v>111</v>
      </c>
      <c r="E17" s="29" t="s">
        <v>89</v>
      </c>
      <c r="F17" s="55" t="s">
        <v>144</v>
      </c>
      <c r="G17" s="49" t="s">
        <v>194</v>
      </c>
      <c r="H17" s="34">
        <f>SUM(Tasks!H47:H49) * 10</f>
        <v>0</v>
      </c>
    </row>
    <row r="18" spans="1:8" ht="41.4" x14ac:dyDescent="0.3">
      <c r="A18" s="42">
        <v>3</v>
      </c>
      <c r="B18" s="42">
        <v>4</v>
      </c>
      <c r="C18" s="42" t="s">
        <v>53</v>
      </c>
      <c r="D18" s="4" t="s">
        <v>109</v>
      </c>
      <c r="E18" s="29" t="s">
        <v>112</v>
      </c>
      <c r="F18" s="55" t="s">
        <v>144</v>
      </c>
      <c r="G18" s="50" t="s">
        <v>198</v>
      </c>
      <c r="H18" s="34">
        <f>SUM(Tasks!H50:H52) * 10</f>
        <v>100</v>
      </c>
    </row>
    <row r="19" spans="1:8" ht="27.6" x14ac:dyDescent="0.3">
      <c r="A19" s="42">
        <v>4</v>
      </c>
      <c r="B19" s="42">
        <v>1</v>
      </c>
      <c r="C19" s="42" t="s">
        <v>36</v>
      </c>
      <c r="D19" s="4" t="s">
        <v>85</v>
      </c>
      <c r="E19" s="29" t="s">
        <v>116</v>
      </c>
      <c r="F19" s="55" t="s">
        <v>150</v>
      </c>
      <c r="G19" s="50" t="s">
        <v>121</v>
      </c>
      <c r="H19" s="34">
        <f>SUM(Tasks!H53:H55) * 10</f>
        <v>65</v>
      </c>
    </row>
    <row r="20" spans="1:8" ht="82.8" x14ac:dyDescent="0.3">
      <c r="A20" s="42">
        <v>4</v>
      </c>
      <c r="B20" s="42">
        <v>2</v>
      </c>
      <c r="C20" s="42" t="s">
        <v>54</v>
      </c>
      <c r="D20" s="4" t="s">
        <v>99</v>
      </c>
      <c r="E20" s="29" t="s">
        <v>117</v>
      </c>
      <c r="F20" s="55" t="s">
        <v>147</v>
      </c>
      <c r="G20" s="50" t="s">
        <v>204</v>
      </c>
      <c r="H20" s="34">
        <f>SUM(Tasks!H56:H58) * 10</f>
        <v>30</v>
      </c>
    </row>
    <row r="21" spans="1:8" ht="96.6" x14ac:dyDescent="0.3">
      <c r="A21" s="42">
        <v>4</v>
      </c>
      <c r="B21" s="42">
        <v>3</v>
      </c>
      <c r="C21" s="42" t="s">
        <v>55</v>
      </c>
      <c r="D21" s="4" t="s">
        <v>88</v>
      </c>
      <c r="E21" s="29" t="s">
        <v>118</v>
      </c>
      <c r="F21" s="55" t="s">
        <v>151</v>
      </c>
      <c r="G21" s="50" t="s">
        <v>122</v>
      </c>
      <c r="H21" s="34">
        <f>SUM(Tasks!H59:H61) * 10</f>
        <v>30</v>
      </c>
    </row>
    <row r="22" spans="1:8" ht="27.6" x14ac:dyDescent="0.3">
      <c r="A22" s="42">
        <v>4</v>
      </c>
      <c r="B22" s="42">
        <v>4</v>
      </c>
      <c r="C22" s="42" t="s">
        <v>66</v>
      </c>
      <c r="D22" s="4" t="s">
        <v>114</v>
      </c>
      <c r="E22" s="29" t="s">
        <v>119</v>
      </c>
      <c r="F22" s="55" t="s">
        <v>144</v>
      </c>
      <c r="G22" s="50" t="s">
        <v>123</v>
      </c>
      <c r="H22" s="34">
        <f>SUM(Tasks!H62:H64) * 10</f>
        <v>65</v>
      </c>
    </row>
    <row r="23" spans="1:8" ht="41.4" x14ac:dyDescent="0.3">
      <c r="A23" s="42">
        <v>4</v>
      </c>
      <c r="B23" s="42">
        <v>5</v>
      </c>
      <c r="C23" s="42" t="s">
        <v>32</v>
      </c>
      <c r="D23" s="4" t="s">
        <v>85</v>
      </c>
      <c r="E23" s="29" t="s">
        <v>120</v>
      </c>
      <c r="F23" s="55" t="s">
        <v>150</v>
      </c>
      <c r="G23" s="50" t="s">
        <v>125</v>
      </c>
      <c r="H23" s="34">
        <f>SUM(Tasks!H65:H67) * 10</f>
        <v>30</v>
      </c>
    </row>
    <row r="24" spans="1:8" ht="27.6" x14ac:dyDescent="0.3">
      <c r="A24" s="42">
        <v>4</v>
      </c>
      <c r="B24" s="42">
        <v>6</v>
      </c>
      <c r="C24" s="42" t="s">
        <v>56</v>
      </c>
      <c r="D24" s="4" t="s">
        <v>88</v>
      </c>
      <c r="E24" s="29" t="s">
        <v>104</v>
      </c>
      <c r="F24" s="55" t="s">
        <v>144</v>
      </c>
      <c r="G24" s="50" t="s">
        <v>126</v>
      </c>
      <c r="H24" s="34">
        <f>SUM(Tasks!H68:H70) * 10</f>
        <v>65</v>
      </c>
    </row>
    <row r="25" spans="1:8" x14ac:dyDescent="0.3">
      <c r="A25" s="45">
        <v>5</v>
      </c>
      <c r="B25" s="45">
        <v>1</v>
      </c>
      <c r="C25" s="45" t="s">
        <v>43</v>
      </c>
      <c r="D25" s="4" t="s">
        <v>85</v>
      </c>
      <c r="E25" s="29" t="s">
        <v>127</v>
      </c>
      <c r="F25" s="55" t="s">
        <v>152</v>
      </c>
      <c r="G25" s="51" t="s">
        <v>132</v>
      </c>
      <c r="H25" s="34">
        <f>SUM(Tasks!H71:H73) * 10</f>
        <v>30</v>
      </c>
    </row>
    <row r="26" spans="1:8" x14ac:dyDescent="0.3">
      <c r="A26" s="45">
        <v>5</v>
      </c>
      <c r="B26" s="45">
        <v>2</v>
      </c>
      <c r="C26" s="45" t="s">
        <v>42</v>
      </c>
      <c r="D26" s="4" t="s">
        <v>98</v>
      </c>
      <c r="E26" s="29" t="s">
        <v>128</v>
      </c>
      <c r="F26" s="55" t="s">
        <v>144</v>
      </c>
      <c r="G26" s="2" t="s">
        <v>263</v>
      </c>
      <c r="H26" s="34">
        <f>SUM(Tasks!H74:H76) * 10</f>
        <v>25</v>
      </c>
    </row>
    <row r="27" spans="1:8" x14ac:dyDescent="0.3">
      <c r="A27" s="45">
        <v>5</v>
      </c>
      <c r="B27" s="45">
        <v>3</v>
      </c>
      <c r="C27" s="45" t="s">
        <v>40</v>
      </c>
      <c r="D27" s="4" t="s">
        <v>89</v>
      </c>
      <c r="E27" s="29" t="s">
        <v>129</v>
      </c>
      <c r="F27" s="55" t="s">
        <v>147</v>
      </c>
      <c r="G27" s="2" t="s">
        <v>206</v>
      </c>
      <c r="H27" s="34">
        <f>SUM(Tasks!H77:H79) * 10</f>
        <v>30</v>
      </c>
    </row>
    <row r="28" spans="1:8" x14ac:dyDescent="0.3">
      <c r="A28" s="45">
        <v>5</v>
      </c>
      <c r="B28" s="45">
        <v>4</v>
      </c>
      <c r="C28" s="45" t="s">
        <v>41</v>
      </c>
      <c r="D28" s="4" t="s">
        <v>98</v>
      </c>
      <c r="E28" s="29" t="s">
        <v>130</v>
      </c>
      <c r="F28" s="55" t="s">
        <v>152</v>
      </c>
      <c r="G28" s="2" t="s">
        <v>210</v>
      </c>
      <c r="H28" s="34">
        <f>SUM(Tasks!H80:H82) * 10</f>
        <v>90</v>
      </c>
    </row>
    <row r="29" spans="1:8" ht="27.6" x14ac:dyDescent="0.3">
      <c r="A29" s="45">
        <v>5</v>
      </c>
      <c r="B29" s="45">
        <v>5</v>
      </c>
      <c r="C29" s="45" t="s">
        <v>57</v>
      </c>
      <c r="D29" s="4" t="s">
        <v>98</v>
      </c>
      <c r="E29" s="29" t="s">
        <v>131</v>
      </c>
      <c r="F29" s="55" t="s">
        <v>144</v>
      </c>
      <c r="G29" s="50" t="s">
        <v>133</v>
      </c>
      <c r="H29" s="34">
        <f>SUM(Tasks!H83:H85) * 10</f>
        <v>0</v>
      </c>
    </row>
    <row r="30" spans="1:8" ht="27.6" x14ac:dyDescent="0.3">
      <c r="A30" s="67">
        <v>5</v>
      </c>
      <c r="B30" s="67">
        <v>6</v>
      </c>
      <c r="C30" s="67" t="s">
        <v>34</v>
      </c>
      <c r="D30" s="4" t="s">
        <v>98</v>
      </c>
      <c r="E30" s="29" t="s">
        <v>103</v>
      </c>
      <c r="F30" s="55" t="s">
        <v>144</v>
      </c>
      <c r="G30" s="50" t="s">
        <v>280</v>
      </c>
      <c r="H30" s="34">
        <f>SUM(Tasks!H86:H88) * 10</f>
        <v>0</v>
      </c>
    </row>
    <row r="31" spans="1:8" ht="27.6" x14ac:dyDescent="0.3">
      <c r="A31" s="67">
        <v>5</v>
      </c>
      <c r="B31" s="67">
        <v>7</v>
      </c>
      <c r="C31" s="67" t="s">
        <v>288</v>
      </c>
      <c r="D31" s="4" t="s">
        <v>98</v>
      </c>
      <c r="E31" s="29" t="s">
        <v>289</v>
      </c>
      <c r="F31" s="55" t="s">
        <v>290</v>
      </c>
      <c r="G31" s="68" t="s">
        <v>292</v>
      </c>
      <c r="H31" s="34">
        <f>SUM(Tasks!H89:H91) * 10</f>
        <v>0</v>
      </c>
    </row>
    <row r="32" spans="1:8" ht="41.4" x14ac:dyDescent="0.3">
      <c r="A32" s="45">
        <v>6</v>
      </c>
      <c r="B32" s="45">
        <v>1</v>
      </c>
      <c r="C32" s="45" t="s">
        <v>45</v>
      </c>
      <c r="D32" s="4" t="s">
        <v>110</v>
      </c>
      <c r="E32" s="29" t="s">
        <v>135</v>
      </c>
      <c r="F32" s="55" t="s">
        <v>147</v>
      </c>
      <c r="G32" s="50" t="s">
        <v>140</v>
      </c>
      <c r="H32" s="34">
        <f>SUM(Tasks!H92:H94) * 10</f>
        <v>30</v>
      </c>
    </row>
    <row r="33" spans="1:8" ht="41.4" x14ac:dyDescent="0.3">
      <c r="A33" s="45">
        <v>6</v>
      </c>
      <c r="B33" s="45">
        <v>2</v>
      </c>
      <c r="C33" s="45" t="s">
        <v>44</v>
      </c>
      <c r="D33" s="4" t="s">
        <v>89</v>
      </c>
      <c r="E33" s="29" t="s">
        <v>136</v>
      </c>
      <c r="F33" s="55" t="s">
        <v>144</v>
      </c>
      <c r="G33" s="50" t="s">
        <v>212</v>
      </c>
      <c r="H33" s="34">
        <f>SUM(Tasks!H95:H97) * 10</f>
        <v>0</v>
      </c>
    </row>
    <row r="34" spans="1:8" ht="27.6" x14ac:dyDescent="0.3">
      <c r="A34" s="45">
        <v>6</v>
      </c>
      <c r="B34" s="45">
        <v>3</v>
      </c>
      <c r="C34" s="45" t="s">
        <v>58</v>
      </c>
      <c r="D34" s="4" t="s">
        <v>89</v>
      </c>
      <c r="E34" s="29" t="s">
        <v>137</v>
      </c>
      <c r="F34" s="55" t="s">
        <v>150</v>
      </c>
      <c r="G34" s="50" t="s">
        <v>141</v>
      </c>
      <c r="H34" s="34">
        <f>SUM(Tasks!H98:H100) * 10</f>
        <v>0</v>
      </c>
    </row>
    <row r="35" spans="1:8" ht="55.2" x14ac:dyDescent="0.3">
      <c r="A35" s="45">
        <v>6</v>
      </c>
      <c r="B35" s="45">
        <v>4</v>
      </c>
      <c r="C35" s="45" t="s">
        <v>59</v>
      </c>
      <c r="D35" s="4" t="s">
        <v>134</v>
      </c>
      <c r="E35" s="29" t="s">
        <v>138</v>
      </c>
      <c r="F35" s="55" t="s">
        <v>151</v>
      </c>
      <c r="G35" s="52" t="s">
        <v>142</v>
      </c>
      <c r="H35" s="34">
        <f>SUM(Tasks!H101:H103) * 10</f>
        <v>0</v>
      </c>
    </row>
    <row r="36" spans="1:8" ht="43.2" x14ac:dyDescent="0.3">
      <c r="A36" s="45">
        <v>6</v>
      </c>
      <c r="B36" s="46">
        <v>5</v>
      </c>
      <c r="C36" s="46" t="s">
        <v>47</v>
      </c>
      <c r="D36" s="36" t="s">
        <v>89</v>
      </c>
      <c r="E36" s="37" t="s">
        <v>139</v>
      </c>
      <c r="F36" s="56" t="s">
        <v>147</v>
      </c>
      <c r="G36" s="53" t="s">
        <v>222</v>
      </c>
      <c r="H36" s="34">
        <f>SUM(Tasks!H104:H106) * 10</f>
        <v>65</v>
      </c>
    </row>
    <row r="37" spans="1:8" ht="55.2" x14ac:dyDescent="0.3">
      <c r="A37" s="45">
        <v>6</v>
      </c>
      <c r="B37" s="45">
        <v>6</v>
      </c>
      <c r="C37" s="45" t="s">
        <v>46</v>
      </c>
      <c r="D37" s="4" t="s">
        <v>89</v>
      </c>
      <c r="E37" s="29" t="s">
        <v>88</v>
      </c>
      <c r="F37" s="55" t="s">
        <v>144</v>
      </c>
      <c r="G37" s="50" t="s">
        <v>223</v>
      </c>
      <c r="H37" s="34">
        <f>SUM(Tasks!H107:H109) * 10</f>
        <v>30</v>
      </c>
    </row>
    <row r="38" spans="1:8" ht="28.8" x14ac:dyDescent="0.3">
      <c r="A38" s="45">
        <v>7</v>
      </c>
      <c r="B38" s="45">
        <v>1</v>
      </c>
      <c r="C38" s="45" t="s">
        <v>60</v>
      </c>
      <c r="D38" s="4" t="s">
        <v>88</v>
      </c>
      <c r="E38" s="29" t="s">
        <v>143</v>
      </c>
      <c r="F38" s="55" t="s">
        <v>144</v>
      </c>
      <c r="G38" s="53" t="s">
        <v>270</v>
      </c>
      <c r="H38" s="34">
        <f>SUM(Tasks!H110:H112) * 10</f>
        <v>100</v>
      </c>
    </row>
    <row r="39" spans="1:8" ht="28.8" x14ac:dyDescent="0.3">
      <c r="A39" s="45">
        <v>7</v>
      </c>
      <c r="B39" s="45">
        <v>2</v>
      </c>
      <c r="C39" s="45" t="s">
        <v>61</v>
      </c>
      <c r="D39" s="4" t="s">
        <v>88</v>
      </c>
      <c r="E39" s="29" t="s">
        <v>143</v>
      </c>
      <c r="F39" s="55" t="s">
        <v>144</v>
      </c>
      <c r="G39" s="53" t="s">
        <v>271</v>
      </c>
      <c r="H39" s="34">
        <f>SUM(Tasks!H113:H115) * 10</f>
        <v>65</v>
      </c>
    </row>
    <row r="40" spans="1:8" ht="28.8" x14ac:dyDescent="0.3">
      <c r="A40" s="45">
        <v>7</v>
      </c>
      <c r="B40" s="45">
        <v>3</v>
      </c>
      <c r="C40" s="45" t="s">
        <v>62</v>
      </c>
      <c r="D40" s="4" t="s">
        <v>88</v>
      </c>
      <c r="E40" s="29" t="s">
        <v>89</v>
      </c>
      <c r="F40" s="55" t="s">
        <v>144</v>
      </c>
      <c r="G40" s="53" t="s">
        <v>272</v>
      </c>
      <c r="H40" s="34">
        <f>SUM(Tasks!H116:H118) * 10</f>
        <v>65</v>
      </c>
    </row>
    <row r="41" spans="1:8" ht="43.2" x14ac:dyDescent="0.3">
      <c r="A41" s="45">
        <v>7</v>
      </c>
      <c r="B41" s="45">
        <v>4</v>
      </c>
      <c r="C41" s="45" t="s">
        <v>63</v>
      </c>
      <c r="D41" s="4" t="s">
        <v>88</v>
      </c>
      <c r="E41" s="29" t="s">
        <v>143</v>
      </c>
      <c r="F41" s="55" t="s">
        <v>144</v>
      </c>
      <c r="G41" s="53" t="s">
        <v>273</v>
      </c>
      <c r="H41" s="34">
        <f>SUM(Tasks!H119:H121) * 10</f>
        <v>0</v>
      </c>
    </row>
    <row r="42" spans="1:8" ht="28.8" x14ac:dyDescent="0.3">
      <c r="A42" s="45">
        <v>7</v>
      </c>
      <c r="B42" s="46">
        <v>5</v>
      </c>
      <c r="C42" s="46" t="s">
        <v>64</v>
      </c>
      <c r="D42" s="36" t="s">
        <v>88</v>
      </c>
      <c r="E42" s="37" t="s">
        <v>143</v>
      </c>
      <c r="F42" s="56" t="s">
        <v>144</v>
      </c>
      <c r="G42" s="53" t="s">
        <v>276</v>
      </c>
      <c r="H42" s="34">
        <f>SUM(Tasks!H122:H124) * 10</f>
        <v>65</v>
      </c>
    </row>
  </sheetData>
  <conditionalFormatting sqref="H2:H42">
    <cfRule type="iconSet" priority="30">
      <iconSet iconSet="3Arrows">
        <cfvo type="percent" val="0"/>
        <cfvo type="percent" val="33"/>
        <cfvo type="percent" val="67"/>
      </iconSet>
    </cfRule>
  </conditionalFormatting>
  <pageMargins left="0.25" right="0.25" top="0.75" bottom="0.75" header="0.3" footer="0.3"/>
  <pageSetup scale="4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4"/>
  <sheetViews>
    <sheetView workbookViewId="0">
      <selection activeCell="M96" sqref="M96"/>
    </sheetView>
  </sheetViews>
  <sheetFormatPr defaultRowHeight="14.4" x14ac:dyDescent="0.3"/>
  <cols>
    <col min="4" max="4" width="70.21875" customWidth="1"/>
    <col min="5" max="5" width="10.88671875" bestFit="1" customWidth="1"/>
  </cols>
  <sheetData>
    <row r="1" spans="1:10" x14ac:dyDescent="0.3">
      <c r="A1" t="s">
        <v>8</v>
      </c>
      <c r="B1" t="s">
        <v>2</v>
      </c>
      <c r="C1" t="s">
        <v>14</v>
      </c>
      <c r="D1" t="s">
        <v>1</v>
      </c>
      <c r="E1" t="s">
        <v>17</v>
      </c>
      <c r="F1" t="s">
        <v>15</v>
      </c>
      <c r="G1" t="s">
        <v>16</v>
      </c>
      <c r="H1" t="s">
        <v>6</v>
      </c>
    </row>
    <row r="2" spans="1:10" x14ac:dyDescent="0.3">
      <c r="A2" s="5">
        <v>1</v>
      </c>
      <c r="B2" s="6">
        <v>1</v>
      </c>
      <c r="C2">
        <v>1</v>
      </c>
      <c r="D2" t="s">
        <v>155</v>
      </c>
      <c r="E2" s="9">
        <v>43250</v>
      </c>
      <c r="F2">
        <v>3</v>
      </c>
      <c r="G2">
        <v>1</v>
      </c>
      <c r="H2">
        <f>IF(Table4[[#This Row],[Complete]]&gt;0,Table4[[#This Row],[Weight]],0)</f>
        <v>3</v>
      </c>
    </row>
    <row r="3" spans="1:10" s="12" customFormat="1" x14ac:dyDescent="0.3">
      <c r="A3" s="10">
        <v>1</v>
      </c>
      <c r="B3" s="11">
        <v>1</v>
      </c>
      <c r="C3" s="12">
        <v>2</v>
      </c>
      <c r="D3" s="12" t="s">
        <v>156</v>
      </c>
      <c r="E3" s="13">
        <v>43250</v>
      </c>
      <c r="F3" s="12">
        <v>3.5</v>
      </c>
      <c r="G3">
        <v>1</v>
      </c>
      <c r="H3" s="14">
        <f>IF(Table4[[#This Row],[Complete]]&gt;0,Table4[[#This Row],[Weight]],0)</f>
        <v>3.5</v>
      </c>
    </row>
    <row r="4" spans="1:10" s="12" customFormat="1" x14ac:dyDescent="0.3">
      <c r="A4" s="20">
        <v>1</v>
      </c>
      <c r="B4" s="21">
        <v>1</v>
      </c>
      <c r="C4" s="12">
        <v>3</v>
      </c>
      <c r="D4" s="12" t="s">
        <v>157</v>
      </c>
      <c r="E4" s="13">
        <v>43466</v>
      </c>
      <c r="F4" s="12">
        <v>3.5</v>
      </c>
      <c r="G4">
        <v>0</v>
      </c>
      <c r="H4" s="14">
        <f>IF(Table4[[#This Row],[Complete]]&gt;0,Table4[[#This Row],[Weight]],0)</f>
        <v>0</v>
      </c>
    </row>
    <row r="5" spans="1:10" x14ac:dyDescent="0.3">
      <c r="A5" s="7">
        <v>1</v>
      </c>
      <c r="B5" s="8">
        <v>2</v>
      </c>
      <c r="C5">
        <v>1</v>
      </c>
      <c r="D5" t="s">
        <v>228</v>
      </c>
      <c r="E5" s="9">
        <v>43342</v>
      </c>
      <c r="F5">
        <v>3</v>
      </c>
      <c r="G5">
        <v>1</v>
      </c>
      <c r="H5">
        <f>IF(Table4[[#This Row],[Complete]]&gt;0,Table4[[#This Row],[Weight]],0)</f>
        <v>3</v>
      </c>
    </row>
    <row r="6" spans="1:10" s="12" customFormat="1" x14ac:dyDescent="0.3">
      <c r="A6" s="10">
        <v>1</v>
      </c>
      <c r="B6" s="11">
        <v>2</v>
      </c>
      <c r="C6" s="12">
        <v>2</v>
      </c>
      <c r="D6" s="12" t="s">
        <v>230</v>
      </c>
      <c r="E6" s="13">
        <v>43373</v>
      </c>
      <c r="F6" s="12">
        <v>3.5</v>
      </c>
      <c r="G6">
        <v>1</v>
      </c>
      <c r="H6" s="14">
        <f>IF(Table4[[#This Row],[Complete]]&gt;0,Table4[[#This Row],[Weight]],0)</f>
        <v>3.5</v>
      </c>
    </row>
    <row r="7" spans="1:10" s="12" customFormat="1" x14ac:dyDescent="0.3">
      <c r="A7" s="30">
        <v>1</v>
      </c>
      <c r="B7" s="31">
        <v>2</v>
      </c>
      <c r="C7" s="12">
        <v>3</v>
      </c>
      <c r="D7" s="12" t="s">
        <v>229</v>
      </c>
      <c r="E7" s="13">
        <v>43495</v>
      </c>
      <c r="F7" s="12">
        <v>3.5</v>
      </c>
      <c r="G7">
        <v>0</v>
      </c>
      <c r="H7" s="14">
        <f>IF(Table4[[#This Row],[Complete]]&gt;0,Table4[[#This Row],[Weight]],0)</f>
        <v>0</v>
      </c>
    </row>
    <row r="8" spans="1:10" x14ac:dyDescent="0.3">
      <c r="A8" s="15">
        <v>1</v>
      </c>
      <c r="B8" s="16">
        <v>3</v>
      </c>
      <c r="C8">
        <v>1</v>
      </c>
      <c r="D8" t="s">
        <v>231</v>
      </c>
      <c r="E8" s="9">
        <v>43373</v>
      </c>
      <c r="F8">
        <v>3</v>
      </c>
      <c r="G8">
        <v>1</v>
      </c>
      <c r="H8">
        <f>IF(Table4[[#This Row],[Complete]]&gt;0,Table4[[#This Row],[Weight]],0)</f>
        <v>3</v>
      </c>
      <c r="J8" s="12"/>
    </row>
    <row r="9" spans="1:10" s="12" customFormat="1" x14ac:dyDescent="0.3">
      <c r="A9" s="10">
        <v>1</v>
      </c>
      <c r="B9" s="11">
        <v>3</v>
      </c>
      <c r="C9" s="12">
        <v>2</v>
      </c>
      <c r="D9" s="12" t="s">
        <v>232</v>
      </c>
      <c r="E9" s="13">
        <v>43449</v>
      </c>
      <c r="F9" s="12">
        <v>3.5</v>
      </c>
      <c r="G9">
        <v>0</v>
      </c>
      <c r="H9" s="14">
        <f>IF(Table4[[#This Row],[Complete]]&gt;0,Table4[[#This Row],[Weight]],0)</f>
        <v>0</v>
      </c>
    </row>
    <row r="10" spans="1:10" s="12" customFormat="1" x14ac:dyDescent="0.3">
      <c r="A10" s="20">
        <v>1</v>
      </c>
      <c r="B10" s="21">
        <v>3</v>
      </c>
      <c r="C10" s="12">
        <v>3</v>
      </c>
      <c r="D10" s="12" t="s">
        <v>233</v>
      </c>
      <c r="E10" s="13">
        <v>43495</v>
      </c>
      <c r="F10" s="12">
        <v>3.5</v>
      </c>
      <c r="G10">
        <v>0</v>
      </c>
      <c r="H10" s="14">
        <f>IF(Table4[[#This Row],[Complete]]&gt;0,Table4[[#This Row],[Weight]],0)</f>
        <v>0</v>
      </c>
    </row>
    <row r="11" spans="1:10" s="12" customFormat="1" x14ac:dyDescent="0.3">
      <c r="A11" s="17">
        <v>1</v>
      </c>
      <c r="B11" s="18">
        <v>4</v>
      </c>
      <c r="C11" s="12">
        <v>1</v>
      </c>
      <c r="D11" s="12" t="s">
        <v>234</v>
      </c>
      <c r="E11" s="13">
        <v>43282</v>
      </c>
      <c r="F11">
        <v>3</v>
      </c>
      <c r="G11">
        <v>1</v>
      </c>
      <c r="H11" s="14">
        <f>IF(Table4[[#This Row],[Complete]]&gt;0,Table4[[#This Row],[Weight]],0)</f>
        <v>3</v>
      </c>
    </row>
    <row r="12" spans="1:10" s="12" customFormat="1" x14ac:dyDescent="0.3">
      <c r="A12" s="17">
        <v>1</v>
      </c>
      <c r="B12" s="18">
        <v>4</v>
      </c>
      <c r="C12" s="12">
        <v>2</v>
      </c>
      <c r="D12" s="12" t="s">
        <v>235</v>
      </c>
      <c r="E12" s="13">
        <v>43373</v>
      </c>
      <c r="F12" s="12">
        <v>3.5</v>
      </c>
      <c r="G12">
        <v>1</v>
      </c>
      <c r="H12" s="14">
        <f>IF(Table4[[#This Row],[Complete]]&gt;0,Table4[[#This Row],[Weight]],0)</f>
        <v>3.5</v>
      </c>
    </row>
    <row r="13" spans="1:10" s="12" customFormat="1" x14ac:dyDescent="0.3">
      <c r="A13" s="32">
        <v>1</v>
      </c>
      <c r="B13" s="33">
        <v>4</v>
      </c>
      <c r="C13" s="12">
        <v>3</v>
      </c>
      <c r="D13" s="12" t="s">
        <v>236</v>
      </c>
      <c r="E13" s="13">
        <v>43464</v>
      </c>
      <c r="F13" s="12">
        <v>3.5</v>
      </c>
      <c r="G13">
        <v>0</v>
      </c>
      <c r="H13" s="14">
        <f>IF(Table4[[#This Row],[Complete]]&gt;0,Table4[[#This Row],[Weight]],0)</f>
        <v>0</v>
      </c>
    </row>
    <row r="14" spans="1:10" x14ac:dyDescent="0.3">
      <c r="A14" s="17">
        <v>1</v>
      </c>
      <c r="B14" s="18">
        <v>5</v>
      </c>
      <c r="C14">
        <v>1</v>
      </c>
      <c r="D14" s="12" t="s">
        <v>160</v>
      </c>
      <c r="E14" s="9">
        <v>43344</v>
      </c>
      <c r="F14">
        <v>3</v>
      </c>
      <c r="G14">
        <v>1</v>
      </c>
      <c r="H14">
        <f>IF(Table4[[#This Row],[Complete]]&gt;0,Table4[[#This Row],[Weight]],0)</f>
        <v>3</v>
      </c>
      <c r="J14" s="12"/>
    </row>
    <row r="15" spans="1:10" s="12" customFormat="1" x14ac:dyDescent="0.3">
      <c r="A15" s="10">
        <v>1</v>
      </c>
      <c r="B15" s="11">
        <v>5</v>
      </c>
      <c r="C15" s="12">
        <v>2</v>
      </c>
      <c r="D15" s="12" t="s">
        <v>162</v>
      </c>
      <c r="E15" s="9">
        <v>43405</v>
      </c>
      <c r="F15" s="12">
        <v>3.5</v>
      </c>
      <c r="G15">
        <v>0</v>
      </c>
      <c r="H15" s="14">
        <f>IF(Table4[[#This Row],[Complete]]&gt;0,Table4[[#This Row],[Weight]],0)</f>
        <v>0</v>
      </c>
    </row>
    <row r="16" spans="1:10" x14ac:dyDescent="0.3">
      <c r="A16" s="10">
        <v>1</v>
      </c>
      <c r="B16" s="11">
        <v>5</v>
      </c>
      <c r="C16">
        <v>3</v>
      </c>
      <c r="D16" s="12" t="s">
        <v>161</v>
      </c>
      <c r="E16" s="13">
        <v>43373</v>
      </c>
      <c r="F16" s="12">
        <v>3.5</v>
      </c>
      <c r="G16">
        <v>1</v>
      </c>
      <c r="H16" s="19">
        <f>IF(Table4[[#This Row],[Complete]]&gt;0,Table4[[#This Row],[Weight]],0)</f>
        <v>3.5</v>
      </c>
      <c r="J16" s="12"/>
    </row>
    <row r="17" spans="1:10" s="12" customFormat="1" x14ac:dyDescent="0.3">
      <c r="A17" s="10">
        <v>2</v>
      </c>
      <c r="B17" s="11">
        <v>1</v>
      </c>
      <c r="C17">
        <v>1</v>
      </c>
      <c r="D17" s="12" t="s">
        <v>164</v>
      </c>
      <c r="E17" s="13">
        <v>43311</v>
      </c>
      <c r="F17">
        <v>3</v>
      </c>
      <c r="G17">
        <v>0</v>
      </c>
      <c r="H17" s="14">
        <f>IF(Table4[[#This Row],[Complete]]&gt;0,Table4[[#This Row],[Weight]],0)</f>
        <v>0</v>
      </c>
    </row>
    <row r="18" spans="1:10" x14ac:dyDescent="0.3">
      <c r="A18" s="7">
        <v>2</v>
      </c>
      <c r="B18" s="8">
        <v>1</v>
      </c>
      <c r="C18" s="12">
        <v>2</v>
      </c>
      <c r="D18" t="s">
        <v>165</v>
      </c>
      <c r="E18" s="9">
        <v>43342</v>
      </c>
      <c r="F18" s="12">
        <v>3.5</v>
      </c>
      <c r="G18">
        <v>0</v>
      </c>
      <c r="H18">
        <f>IF(Table4[[#This Row],[Complete]]&gt;0,Table4[[#This Row],[Weight]],0)</f>
        <v>0</v>
      </c>
      <c r="J18" s="12"/>
    </row>
    <row r="19" spans="1:10" s="12" customFormat="1" x14ac:dyDescent="0.3">
      <c r="A19" s="10">
        <v>2</v>
      </c>
      <c r="B19" s="11">
        <v>1</v>
      </c>
      <c r="C19">
        <v>3</v>
      </c>
      <c r="D19" s="12" t="s">
        <v>166</v>
      </c>
      <c r="E19" s="13">
        <v>43342</v>
      </c>
      <c r="F19" s="12">
        <v>3.5</v>
      </c>
      <c r="G19">
        <v>0</v>
      </c>
      <c r="H19" s="14">
        <f>IF(Table4[[#This Row],[Complete]]&gt;0,Table4[[#This Row],[Weight]],0)</f>
        <v>0</v>
      </c>
    </row>
    <row r="20" spans="1:10" x14ac:dyDescent="0.3">
      <c r="A20" s="30">
        <v>2</v>
      </c>
      <c r="B20" s="31">
        <v>2</v>
      </c>
      <c r="C20">
        <v>1</v>
      </c>
      <c r="D20" t="s">
        <v>167</v>
      </c>
      <c r="E20" s="9">
        <v>43281</v>
      </c>
      <c r="F20">
        <v>3</v>
      </c>
      <c r="G20">
        <v>1</v>
      </c>
      <c r="H20" s="19">
        <f>IF(Table4[[#This Row],[Complete]]&gt;0,Table4[[#This Row],[Weight]],0)</f>
        <v>3</v>
      </c>
      <c r="J20" s="12"/>
    </row>
    <row r="21" spans="1:10" x14ac:dyDescent="0.3">
      <c r="A21" s="22">
        <v>2</v>
      </c>
      <c r="B21" s="23">
        <v>2</v>
      </c>
      <c r="C21" s="12">
        <v>2</v>
      </c>
      <c r="D21" t="s">
        <v>168</v>
      </c>
      <c r="E21" s="9">
        <v>43311</v>
      </c>
      <c r="F21" s="12">
        <v>3.5</v>
      </c>
      <c r="G21">
        <v>1</v>
      </c>
      <c r="H21" s="19">
        <f>IF(Table4[[#This Row],[Complete]]&gt;0,Table4[[#This Row],[Weight]],0)</f>
        <v>3.5</v>
      </c>
      <c r="J21" s="12"/>
    </row>
    <row r="22" spans="1:10" x14ac:dyDescent="0.3">
      <c r="A22" s="7">
        <v>2</v>
      </c>
      <c r="B22" s="8">
        <v>2</v>
      </c>
      <c r="C22">
        <v>3</v>
      </c>
      <c r="D22" s="12" t="s">
        <v>169</v>
      </c>
      <c r="E22" s="9">
        <v>43342</v>
      </c>
      <c r="F22" s="12">
        <v>3.5</v>
      </c>
      <c r="G22">
        <v>1</v>
      </c>
      <c r="H22">
        <f>IF(Table4[[#This Row],[Complete]]&gt;0,Table4[[#This Row],[Weight]],0)</f>
        <v>3.5</v>
      </c>
      <c r="J22" s="12"/>
    </row>
    <row r="23" spans="1:10" s="12" customFormat="1" x14ac:dyDescent="0.3">
      <c r="A23" s="10">
        <v>2</v>
      </c>
      <c r="B23" s="11">
        <v>3</v>
      </c>
      <c r="C23">
        <v>1</v>
      </c>
      <c r="D23" s="12" t="s">
        <v>171</v>
      </c>
      <c r="E23" s="13">
        <v>43281</v>
      </c>
      <c r="F23">
        <v>3</v>
      </c>
      <c r="G23">
        <v>1</v>
      </c>
      <c r="H23" s="14">
        <f>IF(Table4[[#This Row],[Complete]]&gt;0,Table4[[#This Row],[Weight]],0)</f>
        <v>3</v>
      </c>
    </row>
    <row r="24" spans="1:10" s="12" customFormat="1" x14ac:dyDescent="0.3">
      <c r="A24" s="7">
        <v>2</v>
      </c>
      <c r="B24" s="8">
        <v>3</v>
      </c>
      <c r="C24" s="12">
        <v>2</v>
      </c>
      <c r="D24" s="12" t="s">
        <v>172</v>
      </c>
      <c r="E24" s="13">
        <v>43311</v>
      </c>
      <c r="F24" s="12">
        <v>3.5</v>
      </c>
      <c r="G24">
        <v>1</v>
      </c>
      <c r="H24" s="14">
        <f>IF(Table4[[#This Row],[Complete]]&gt;0,Table4[[#This Row],[Weight]],0)</f>
        <v>3.5</v>
      </c>
    </row>
    <row r="25" spans="1:10" s="12" customFormat="1" x14ac:dyDescent="0.3">
      <c r="A25" s="10">
        <v>2</v>
      </c>
      <c r="B25" s="11">
        <v>3</v>
      </c>
      <c r="C25">
        <v>3</v>
      </c>
      <c r="D25" s="12" t="s">
        <v>173</v>
      </c>
      <c r="E25" s="13">
        <v>43160</v>
      </c>
      <c r="F25" s="12">
        <v>3.5</v>
      </c>
      <c r="G25">
        <v>1</v>
      </c>
      <c r="H25" s="14">
        <f>IF(Table4[[#This Row],[Complete]]&gt;0,Table4[[#This Row],[Weight]],0)</f>
        <v>3.5</v>
      </c>
    </row>
    <row r="26" spans="1:10" s="12" customFormat="1" x14ac:dyDescent="0.3">
      <c r="A26" s="10">
        <v>2</v>
      </c>
      <c r="B26" s="11">
        <v>4</v>
      </c>
      <c r="C26">
        <v>1</v>
      </c>
      <c r="D26" s="24" t="s">
        <v>174</v>
      </c>
      <c r="E26" s="25">
        <v>43374</v>
      </c>
      <c r="F26">
        <v>3</v>
      </c>
      <c r="G26">
        <v>0</v>
      </c>
      <c r="H26" s="12">
        <f>IF(Table4[[#This Row],[Complete]]&gt;0,Table4[[#This Row],[Weight]],0)</f>
        <v>0</v>
      </c>
    </row>
    <row r="27" spans="1:10" x14ac:dyDescent="0.3">
      <c r="A27" s="17">
        <v>2</v>
      </c>
      <c r="B27" s="18">
        <v>4</v>
      </c>
      <c r="C27" s="12">
        <v>2</v>
      </c>
      <c r="D27" s="24" t="s">
        <v>175</v>
      </c>
      <c r="E27" s="26">
        <v>43403</v>
      </c>
      <c r="F27" s="12">
        <v>3.5</v>
      </c>
      <c r="G27">
        <v>0</v>
      </c>
      <c r="H27" s="19">
        <f>IF(Table4[[#This Row],[Complete]]&gt;0,Table4[[#This Row],[Weight]],0)</f>
        <v>0</v>
      </c>
    </row>
    <row r="28" spans="1:10" s="12" customFormat="1" x14ac:dyDescent="0.3">
      <c r="A28" s="17">
        <v>2</v>
      </c>
      <c r="B28" s="18">
        <v>4</v>
      </c>
      <c r="C28">
        <v>3</v>
      </c>
      <c r="D28" s="24" t="s">
        <v>176</v>
      </c>
      <c r="E28" s="25">
        <v>43434</v>
      </c>
      <c r="F28" s="12">
        <v>3.5</v>
      </c>
      <c r="G28">
        <v>0</v>
      </c>
      <c r="H28" s="14">
        <f>IF(Table4[[#This Row],[Complete]]&gt;0,Table4[[#This Row],[Weight]],0)</f>
        <v>0</v>
      </c>
    </row>
    <row r="29" spans="1:10" s="12" customFormat="1" x14ac:dyDescent="0.3">
      <c r="A29" s="20">
        <v>2</v>
      </c>
      <c r="B29" s="21">
        <v>5</v>
      </c>
      <c r="C29">
        <v>1</v>
      </c>
      <c r="D29" s="24" t="s">
        <v>177</v>
      </c>
      <c r="E29" s="25">
        <v>43374</v>
      </c>
      <c r="F29">
        <v>3</v>
      </c>
      <c r="G29">
        <v>0</v>
      </c>
      <c r="H29" s="14">
        <f>IF(Table4[[#This Row],[Complete]]&gt;0,Table4[[#This Row],[Weight]],0)</f>
        <v>0</v>
      </c>
    </row>
    <row r="30" spans="1:10" s="12" customFormat="1" x14ac:dyDescent="0.3">
      <c r="A30" s="22">
        <v>2</v>
      </c>
      <c r="B30" s="23">
        <v>5</v>
      </c>
      <c r="C30" s="12">
        <v>2</v>
      </c>
      <c r="D30" s="12" t="s">
        <v>178</v>
      </c>
      <c r="E30" s="25">
        <v>43342</v>
      </c>
      <c r="F30" s="12">
        <v>3.5</v>
      </c>
      <c r="G30">
        <v>1</v>
      </c>
      <c r="H30" s="12">
        <f>IF(Table4[[#This Row],[Complete]]&gt;0,Table4[[#This Row],[Weight]],0)</f>
        <v>3.5</v>
      </c>
    </row>
    <row r="31" spans="1:10" s="12" customFormat="1" x14ac:dyDescent="0.3">
      <c r="A31" s="7">
        <v>2</v>
      </c>
      <c r="B31" s="8">
        <v>5</v>
      </c>
      <c r="C31">
        <v>3</v>
      </c>
      <c r="D31" s="12" t="s">
        <v>179</v>
      </c>
      <c r="E31" s="25">
        <v>43405</v>
      </c>
      <c r="F31" s="12">
        <v>3.5</v>
      </c>
      <c r="G31">
        <v>0</v>
      </c>
      <c r="H31" s="14">
        <f>IF(Table4[[#This Row],[Complete]]&gt;0,Table4[[#This Row],[Weight]],0)</f>
        <v>0</v>
      </c>
    </row>
    <row r="32" spans="1:10" s="12" customFormat="1" x14ac:dyDescent="0.3">
      <c r="A32" s="10">
        <v>2</v>
      </c>
      <c r="B32" s="11">
        <v>6</v>
      </c>
      <c r="C32">
        <v>1</v>
      </c>
      <c r="D32" s="12" t="s">
        <v>180</v>
      </c>
      <c r="E32" s="25">
        <v>43374</v>
      </c>
      <c r="F32">
        <v>3</v>
      </c>
      <c r="G32">
        <v>1</v>
      </c>
      <c r="H32" s="14">
        <f>IF(Table4[[#This Row],[Complete]]&gt;0,Table4[[#This Row],[Weight]],0)</f>
        <v>3</v>
      </c>
    </row>
    <row r="33" spans="1:8" s="12" customFormat="1" x14ac:dyDescent="0.3">
      <c r="A33" s="7">
        <v>2</v>
      </c>
      <c r="B33" s="8">
        <v>6</v>
      </c>
      <c r="C33" s="12">
        <v>2</v>
      </c>
      <c r="D33" s="12" t="s">
        <v>185</v>
      </c>
      <c r="E33" s="25">
        <v>43405</v>
      </c>
      <c r="F33" s="12">
        <v>3.5</v>
      </c>
      <c r="G33">
        <v>0</v>
      </c>
      <c r="H33" s="14">
        <f>IF(Table4[[#This Row],[Complete]]&gt;0,Table4[[#This Row],[Weight]],0)</f>
        <v>0</v>
      </c>
    </row>
    <row r="34" spans="1:8" s="12" customFormat="1" x14ac:dyDescent="0.3">
      <c r="A34" s="10">
        <v>2</v>
      </c>
      <c r="B34" s="11">
        <v>6</v>
      </c>
      <c r="C34">
        <v>3</v>
      </c>
      <c r="D34" s="12" t="s">
        <v>181</v>
      </c>
      <c r="E34" s="25">
        <v>43495</v>
      </c>
      <c r="F34" s="12">
        <v>3.5</v>
      </c>
      <c r="G34">
        <v>0</v>
      </c>
      <c r="H34" s="12">
        <f>IF(Table4[[#This Row],[Complete]]&gt;0,Table4[[#This Row],[Weight]],0)</f>
        <v>0</v>
      </c>
    </row>
    <row r="35" spans="1:8" s="12" customFormat="1" x14ac:dyDescent="0.3">
      <c r="A35" s="10">
        <v>2</v>
      </c>
      <c r="B35" s="11">
        <v>7</v>
      </c>
      <c r="C35">
        <v>1</v>
      </c>
      <c r="D35" s="12" t="s">
        <v>256</v>
      </c>
      <c r="E35" s="13">
        <v>43358</v>
      </c>
      <c r="F35">
        <v>3</v>
      </c>
      <c r="G35">
        <v>1</v>
      </c>
      <c r="H35" s="14">
        <f>IF(Table4[[#This Row],[Complete]]&gt;0,Table4[[#This Row],[Weight]],0)</f>
        <v>3</v>
      </c>
    </row>
    <row r="36" spans="1:8" s="12" customFormat="1" x14ac:dyDescent="0.3">
      <c r="A36" s="10">
        <v>2</v>
      </c>
      <c r="B36" s="18">
        <v>7</v>
      </c>
      <c r="C36" s="12">
        <v>2</v>
      </c>
      <c r="D36" s="12" t="s">
        <v>257</v>
      </c>
      <c r="E36" s="13">
        <v>43373</v>
      </c>
      <c r="F36" s="12">
        <v>3.5</v>
      </c>
      <c r="G36">
        <v>0</v>
      </c>
      <c r="H36" s="14">
        <f>IF(Table4[[#This Row],[Complete]]&gt;0,Table4[[#This Row],[Weight]],0)</f>
        <v>0</v>
      </c>
    </row>
    <row r="37" spans="1:8" s="12" customFormat="1" x14ac:dyDescent="0.3">
      <c r="A37" s="10">
        <v>2</v>
      </c>
      <c r="B37" s="18">
        <v>7</v>
      </c>
      <c r="C37">
        <v>3</v>
      </c>
      <c r="D37" s="12" t="s">
        <v>258</v>
      </c>
      <c r="E37" s="13">
        <v>43388</v>
      </c>
      <c r="F37" s="12">
        <v>3.5</v>
      </c>
      <c r="G37">
        <v>0</v>
      </c>
      <c r="H37" s="14">
        <f>IF(Table4[[#This Row],[Complete]]&gt;0,Table4[[#This Row],[Weight]],0)</f>
        <v>0</v>
      </c>
    </row>
    <row r="38" spans="1:8" s="12" customFormat="1" x14ac:dyDescent="0.3">
      <c r="A38" s="20">
        <v>2</v>
      </c>
      <c r="B38" s="21">
        <v>8</v>
      </c>
      <c r="C38">
        <v>1</v>
      </c>
      <c r="D38" s="12" t="s">
        <v>285</v>
      </c>
      <c r="E38" s="13">
        <v>43404</v>
      </c>
      <c r="F38" s="12">
        <v>3</v>
      </c>
      <c r="G38">
        <v>0</v>
      </c>
      <c r="H38" s="14">
        <f>IF(Table4[[#This Row],[Complete]]&gt;0,Table4[[#This Row],[Weight]],0)</f>
        <v>0</v>
      </c>
    </row>
    <row r="39" spans="1:8" s="12" customFormat="1" x14ac:dyDescent="0.3">
      <c r="A39" s="20">
        <v>2</v>
      </c>
      <c r="B39" s="21">
        <v>8</v>
      </c>
      <c r="C39">
        <v>2</v>
      </c>
      <c r="D39" s="12" t="s">
        <v>286</v>
      </c>
      <c r="E39" s="13">
        <v>43496</v>
      </c>
      <c r="F39" s="12">
        <v>3.5</v>
      </c>
      <c r="G39">
        <v>0</v>
      </c>
      <c r="H39" s="14">
        <f>IF(Table4[[#This Row],[Complete]]&gt;0,Table4[[#This Row],[Weight]],0)</f>
        <v>0</v>
      </c>
    </row>
    <row r="40" spans="1:8" s="12" customFormat="1" x14ac:dyDescent="0.3">
      <c r="A40" s="20">
        <v>2</v>
      </c>
      <c r="B40" s="21">
        <v>8</v>
      </c>
      <c r="C40">
        <v>3</v>
      </c>
      <c r="D40" s="12" t="s">
        <v>287</v>
      </c>
      <c r="E40" s="13">
        <v>43524</v>
      </c>
      <c r="F40" s="12">
        <v>3.5</v>
      </c>
      <c r="G40">
        <v>0</v>
      </c>
      <c r="H40" s="14">
        <f>IF(Table4[[#This Row],[Complete]]&gt;0,Table4[[#This Row],[Weight]],0)</f>
        <v>0</v>
      </c>
    </row>
    <row r="41" spans="1:8" s="12" customFormat="1" x14ac:dyDescent="0.3">
      <c r="A41" s="10">
        <v>3</v>
      </c>
      <c r="B41" s="11">
        <v>1</v>
      </c>
      <c r="C41">
        <v>1</v>
      </c>
      <c r="D41" s="12" t="s">
        <v>187</v>
      </c>
      <c r="E41" s="25">
        <v>43466</v>
      </c>
      <c r="F41">
        <v>3</v>
      </c>
      <c r="G41">
        <v>0</v>
      </c>
      <c r="H41" s="14">
        <f>IF(Table4[[#This Row],[Complete]]&gt;0,Table4[[#This Row],[Weight]],0)</f>
        <v>0</v>
      </c>
    </row>
    <row r="42" spans="1:8" s="12" customFormat="1" x14ac:dyDescent="0.3">
      <c r="A42" s="10">
        <v>3</v>
      </c>
      <c r="B42" s="18">
        <v>1</v>
      </c>
      <c r="C42" s="12">
        <v>2</v>
      </c>
      <c r="D42" s="12" t="s">
        <v>188</v>
      </c>
      <c r="E42" s="13">
        <v>43466</v>
      </c>
      <c r="F42" s="12">
        <v>3.5</v>
      </c>
      <c r="G42">
        <v>0</v>
      </c>
      <c r="H42" s="14">
        <f>IF(Table4[[#This Row],[Complete]]&gt;0,Table4[[#This Row],[Weight]],0)</f>
        <v>0</v>
      </c>
    </row>
    <row r="43" spans="1:8" s="12" customFormat="1" x14ac:dyDescent="0.3">
      <c r="A43" s="10">
        <v>3</v>
      </c>
      <c r="B43" s="18">
        <v>1</v>
      </c>
      <c r="C43">
        <v>3</v>
      </c>
      <c r="D43" s="12" t="s">
        <v>189</v>
      </c>
      <c r="E43" s="13">
        <v>43524</v>
      </c>
      <c r="F43" s="12">
        <v>3.5</v>
      </c>
      <c r="G43">
        <v>0</v>
      </c>
      <c r="H43" s="12">
        <f>IF(Table4[[#This Row],[Complete]]&gt;0,Table4[[#This Row],[Weight]],0)</f>
        <v>0</v>
      </c>
    </row>
    <row r="44" spans="1:8" s="12" customFormat="1" x14ac:dyDescent="0.3">
      <c r="A44" s="10">
        <v>3</v>
      </c>
      <c r="B44" s="31">
        <v>2</v>
      </c>
      <c r="C44">
        <v>1</v>
      </c>
      <c r="D44" s="12" t="s">
        <v>191</v>
      </c>
      <c r="E44" s="13">
        <v>43358</v>
      </c>
      <c r="F44">
        <v>3</v>
      </c>
      <c r="G44">
        <v>1</v>
      </c>
      <c r="H44" s="12">
        <f>IF(Table4[[#This Row],[Complete]]&gt;0,Table4[[#This Row],[Weight]],0)</f>
        <v>3</v>
      </c>
    </row>
    <row r="45" spans="1:8" s="12" customFormat="1" x14ac:dyDescent="0.3">
      <c r="A45" s="10">
        <v>3</v>
      </c>
      <c r="B45" s="23">
        <v>2</v>
      </c>
      <c r="C45" s="12">
        <v>2</v>
      </c>
      <c r="D45" s="12" t="s">
        <v>192</v>
      </c>
      <c r="E45" s="13">
        <v>43524</v>
      </c>
      <c r="F45" s="12">
        <v>3.5</v>
      </c>
      <c r="G45">
        <v>0</v>
      </c>
      <c r="H45" s="14">
        <f>IF(Table4[[#This Row],[Complete]]&gt;0,Table4[[#This Row],[Weight]],0)</f>
        <v>0</v>
      </c>
    </row>
    <row r="46" spans="1:8" s="12" customFormat="1" x14ac:dyDescent="0.3">
      <c r="A46" s="10">
        <v>3</v>
      </c>
      <c r="B46" s="8">
        <v>2</v>
      </c>
      <c r="C46">
        <v>3</v>
      </c>
      <c r="D46" s="12" t="s">
        <v>193</v>
      </c>
      <c r="E46" s="13">
        <v>43524</v>
      </c>
      <c r="F46" s="12">
        <v>3.5</v>
      </c>
      <c r="G46">
        <v>0</v>
      </c>
      <c r="H46" s="14">
        <f>IF(Table4[[#This Row],[Complete]]&gt;0,Table4[[#This Row],[Weight]],0)</f>
        <v>0</v>
      </c>
    </row>
    <row r="47" spans="1:8" s="12" customFormat="1" x14ac:dyDescent="0.3">
      <c r="A47" s="10">
        <v>3</v>
      </c>
      <c r="B47" s="18">
        <v>3</v>
      </c>
      <c r="C47">
        <v>1</v>
      </c>
      <c r="D47" s="12" t="s">
        <v>195</v>
      </c>
      <c r="E47" s="13">
        <v>43435</v>
      </c>
      <c r="F47">
        <v>3</v>
      </c>
      <c r="G47">
        <v>0</v>
      </c>
      <c r="H47" s="14">
        <f>IF(Table4[[#This Row],[Complete]]&gt;0,Table4[[#This Row],[Weight]],0)</f>
        <v>0</v>
      </c>
    </row>
    <row r="48" spans="1:8" s="12" customFormat="1" x14ac:dyDescent="0.3">
      <c r="A48" s="10">
        <v>3</v>
      </c>
      <c r="B48" s="11">
        <v>3</v>
      </c>
      <c r="C48" s="12">
        <v>2</v>
      </c>
      <c r="D48" s="12" t="s">
        <v>196</v>
      </c>
      <c r="E48" s="13">
        <v>43435</v>
      </c>
      <c r="F48" s="12">
        <v>3.5</v>
      </c>
      <c r="G48">
        <v>0</v>
      </c>
      <c r="H48" s="14">
        <f>IF(Table4[[#This Row],[Complete]]&gt;0,Table4[[#This Row],[Weight]],0)</f>
        <v>0</v>
      </c>
    </row>
    <row r="49" spans="1:8" s="12" customFormat="1" x14ac:dyDescent="0.3">
      <c r="A49" s="10">
        <v>3</v>
      </c>
      <c r="B49" s="11">
        <v>3</v>
      </c>
      <c r="C49">
        <v>3</v>
      </c>
      <c r="D49" s="12" t="s">
        <v>197</v>
      </c>
      <c r="E49" s="13">
        <v>43524</v>
      </c>
      <c r="F49" s="12">
        <v>3.5</v>
      </c>
      <c r="G49">
        <v>0</v>
      </c>
      <c r="H49" s="14">
        <f>IF(Table4[[#This Row],[Complete]]&gt;0,Table4[[#This Row],[Weight]],0)</f>
        <v>0</v>
      </c>
    </row>
    <row r="50" spans="1:8" s="12" customFormat="1" x14ac:dyDescent="0.3">
      <c r="A50" s="10">
        <v>3</v>
      </c>
      <c r="B50" s="11">
        <v>4</v>
      </c>
      <c r="C50">
        <v>1</v>
      </c>
      <c r="D50" s="12" t="s">
        <v>199</v>
      </c>
      <c r="E50" s="13">
        <v>43282</v>
      </c>
      <c r="F50">
        <v>3</v>
      </c>
      <c r="G50">
        <v>1</v>
      </c>
      <c r="H50" s="14">
        <f>IF(Table4[[#This Row],[Complete]]&gt;0,Table4[[#This Row],[Weight]],0)</f>
        <v>3</v>
      </c>
    </row>
    <row r="51" spans="1:8" s="12" customFormat="1" x14ac:dyDescent="0.3">
      <c r="A51" s="10">
        <v>3</v>
      </c>
      <c r="B51" s="8">
        <v>4</v>
      </c>
      <c r="C51" s="12">
        <v>2</v>
      </c>
      <c r="D51" s="12" t="s">
        <v>200</v>
      </c>
      <c r="E51" s="13">
        <v>43313</v>
      </c>
      <c r="F51" s="12">
        <v>3.5</v>
      </c>
      <c r="G51">
        <v>1</v>
      </c>
      <c r="H51" s="14">
        <f>IF(Table4[[#This Row],[Complete]]&gt;0,Table4[[#This Row],[Weight]],0)</f>
        <v>3.5</v>
      </c>
    </row>
    <row r="52" spans="1:8" s="12" customFormat="1" x14ac:dyDescent="0.3">
      <c r="A52" s="10">
        <v>3</v>
      </c>
      <c r="B52" s="11">
        <v>4</v>
      </c>
      <c r="C52">
        <v>3</v>
      </c>
      <c r="D52" s="12" t="s">
        <v>201</v>
      </c>
      <c r="E52" s="13">
        <v>43344</v>
      </c>
      <c r="F52" s="12">
        <v>3.5</v>
      </c>
      <c r="G52">
        <v>1</v>
      </c>
      <c r="H52" s="14">
        <f>IF(Table4[[#This Row],[Complete]]&gt;0,Table4[[#This Row],[Weight]],0)</f>
        <v>3.5</v>
      </c>
    </row>
    <row r="53" spans="1:8" s="12" customFormat="1" x14ac:dyDescent="0.3">
      <c r="A53" s="10">
        <v>4</v>
      </c>
      <c r="B53" s="11">
        <v>1</v>
      </c>
      <c r="C53">
        <v>1</v>
      </c>
      <c r="D53" s="12" t="s">
        <v>238</v>
      </c>
      <c r="E53" s="13">
        <v>43252</v>
      </c>
      <c r="F53">
        <v>3</v>
      </c>
      <c r="G53">
        <v>1</v>
      </c>
      <c r="H53" s="14">
        <f>IF(Table4[[#This Row],[Complete]]&gt;0,Table4[[#This Row],[Weight]],0)</f>
        <v>3</v>
      </c>
    </row>
    <row r="54" spans="1:8" s="12" customFormat="1" x14ac:dyDescent="0.3">
      <c r="A54" s="10">
        <v>4</v>
      </c>
      <c r="B54" s="18">
        <v>1</v>
      </c>
      <c r="C54" s="12">
        <v>2</v>
      </c>
      <c r="D54" s="12" t="s">
        <v>239</v>
      </c>
      <c r="E54" s="13">
        <v>43344</v>
      </c>
      <c r="F54" s="12">
        <v>3.5</v>
      </c>
      <c r="G54">
        <v>1</v>
      </c>
      <c r="H54" s="14">
        <f>IF(Table4[[#This Row],[Complete]]&gt;0,Table4[[#This Row],[Weight]],0)</f>
        <v>3.5</v>
      </c>
    </row>
    <row r="55" spans="1:8" s="12" customFormat="1" x14ac:dyDescent="0.3">
      <c r="A55" s="10">
        <v>4</v>
      </c>
      <c r="B55" s="18">
        <v>1</v>
      </c>
      <c r="C55">
        <v>3</v>
      </c>
      <c r="D55" s="12" t="s">
        <v>237</v>
      </c>
      <c r="E55" s="13">
        <v>43464</v>
      </c>
      <c r="F55" s="12">
        <v>3.5</v>
      </c>
      <c r="G55">
        <v>0</v>
      </c>
      <c r="H55" s="14">
        <f>IF(Table4[[#This Row],[Complete]]&gt;0,Table4[[#This Row],[Weight]],0)</f>
        <v>0</v>
      </c>
    </row>
    <row r="56" spans="1:8" s="12" customFormat="1" x14ac:dyDescent="0.3">
      <c r="A56" s="10">
        <v>4</v>
      </c>
      <c r="B56" s="31">
        <v>2</v>
      </c>
      <c r="C56">
        <v>1</v>
      </c>
      <c r="D56" s="12" t="s">
        <v>205</v>
      </c>
      <c r="E56" s="13">
        <v>43344</v>
      </c>
      <c r="F56">
        <v>3</v>
      </c>
      <c r="G56">
        <v>1</v>
      </c>
      <c r="H56" s="14">
        <f>IF(Table4[[#This Row],[Complete]]&gt;0,Table4[[#This Row],[Weight]],0)</f>
        <v>3</v>
      </c>
    </row>
    <row r="57" spans="1:8" s="12" customFormat="1" x14ac:dyDescent="0.3">
      <c r="A57" s="10">
        <v>4</v>
      </c>
      <c r="B57" s="23">
        <v>2</v>
      </c>
      <c r="C57" s="12">
        <v>2</v>
      </c>
      <c r="D57" s="12" t="s">
        <v>202</v>
      </c>
      <c r="E57" s="13">
        <v>43374</v>
      </c>
      <c r="F57" s="12">
        <v>3.5</v>
      </c>
      <c r="G57">
        <v>0</v>
      </c>
      <c r="H57" s="14">
        <f>IF(Table4[[#This Row],[Complete]]&gt;0,Table4[[#This Row],[Weight]],0)</f>
        <v>0</v>
      </c>
    </row>
    <row r="58" spans="1:8" s="12" customFormat="1" x14ac:dyDescent="0.3">
      <c r="A58" s="10">
        <v>4</v>
      </c>
      <c r="B58" s="8">
        <v>2</v>
      </c>
      <c r="C58">
        <v>3</v>
      </c>
      <c r="D58" s="12" t="s">
        <v>203</v>
      </c>
      <c r="E58" s="13">
        <v>43404</v>
      </c>
      <c r="F58" s="12">
        <v>3.5</v>
      </c>
      <c r="G58">
        <v>0</v>
      </c>
      <c r="H58" s="14">
        <f>IF(Table4[[#This Row],[Complete]]&gt;0,Table4[[#This Row],[Weight]],0)</f>
        <v>0</v>
      </c>
    </row>
    <row r="59" spans="1:8" s="12" customFormat="1" x14ac:dyDescent="0.3">
      <c r="A59" s="10">
        <v>4</v>
      </c>
      <c r="B59" s="21">
        <v>3</v>
      </c>
      <c r="C59">
        <v>1</v>
      </c>
      <c r="D59" s="12" t="s">
        <v>240</v>
      </c>
      <c r="E59" s="13">
        <v>43373</v>
      </c>
      <c r="F59">
        <v>3</v>
      </c>
      <c r="G59">
        <v>1</v>
      </c>
      <c r="H59" s="14">
        <f>IF(Table4[[#This Row],[Complete]]&gt;0,Table4[[#This Row],[Weight]],0)</f>
        <v>3</v>
      </c>
    </row>
    <row r="60" spans="1:8" s="12" customFormat="1" x14ac:dyDescent="0.3">
      <c r="A60" s="10">
        <v>4</v>
      </c>
      <c r="B60" s="11">
        <v>3</v>
      </c>
      <c r="C60" s="12">
        <v>2</v>
      </c>
      <c r="D60" s="12" t="s">
        <v>241</v>
      </c>
      <c r="E60" s="13">
        <v>43464</v>
      </c>
      <c r="F60" s="12">
        <v>3.5</v>
      </c>
      <c r="G60">
        <v>0</v>
      </c>
      <c r="H60" s="14">
        <f>IF(Table4[[#This Row],[Complete]]&gt;0,Table4[[#This Row],[Weight]],0)</f>
        <v>0</v>
      </c>
    </row>
    <row r="61" spans="1:8" s="12" customFormat="1" x14ac:dyDescent="0.3">
      <c r="A61" s="10">
        <v>4</v>
      </c>
      <c r="B61" s="11">
        <v>3</v>
      </c>
      <c r="C61">
        <v>3</v>
      </c>
      <c r="D61" s="12" t="s">
        <v>242</v>
      </c>
      <c r="E61" s="13">
        <v>43525</v>
      </c>
      <c r="F61" s="12">
        <v>3.5</v>
      </c>
      <c r="G61">
        <v>0</v>
      </c>
      <c r="H61" s="14">
        <f>IF(Table4[[#This Row],[Complete]]&gt;0,Table4[[#This Row],[Weight]],0)</f>
        <v>0</v>
      </c>
    </row>
    <row r="62" spans="1:8" s="12" customFormat="1" x14ac:dyDescent="0.3">
      <c r="A62" s="10">
        <v>4</v>
      </c>
      <c r="B62" s="11">
        <v>4</v>
      </c>
      <c r="C62">
        <v>1</v>
      </c>
      <c r="D62" s="12" t="s">
        <v>153</v>
      </c>
      <c r="E62" s="13">
        <v>43250</v>
      </c>
      <c r="F62">
        <v>3</v>
      </c>
      <c r="G62">
        <v>1</v>
      </c>
      <c r="H62" s="14">
        <f>IF(Table4[[#This Row],[Complete]]&gt;0,Table4[[#This Row],[Weight]],0)</f>
        <v>3</v>
      </c>
    </row>
    <row r="63" spans="1:8" s="12" customFormat="1" x14ac:dyDescent="0.3">
      <c r="A63" s="10">
        <v>4</v>
      </c>
      <c r="B63" s="8">
        <v>4</v>
      </c>
      <c r="C63" s="12">
        <v>2</v>
      </c>
      <c r="D63" s="12" t="s">
        <v>154</v>
      </c>
      <c r="E63" s="13">
        <v>43281</v>
      </c>
      <c r="F63" s="12">
        <v>3.5</v>
      </c>
      <c r="G63">
        <v>1</v>
      </c>
      <c r="H63" s="14">
        <f>IF(Table4[[#This Row],[Complete]]&gt;0,Table4[[#This Row],[Weight]],0)</f>
        <v>3.5</v>
      </c>
    </row>
    <row r="64" spans="1:8" s="12" customFormat="1" x14ac:dyDescent="0.3">
      <c r="A64" s="10">
        <v>4</v>
      </c>
      <c r="B64" s="11">
        <v>4</v>
      </c>
      <c r="C64">
        <v>3</v>
      </c>
      <c r="D64" s="12" t="s">
        <v>243</v>
      </c>
      <c r="E64" s="13">
        <v>43435</v>
      </c>
      <c r="F64" s="12">
        <v>3.5</v>
      </c>
      <c r="G64">
        <v>0</v>
      </c>
      <c r="H64" s="14">
        <f>IF(Table4[[#This Row],[Complete]]&gt;0,Table4[[#This Row],[Weight]],0)</f>
        <v>0</v>
      </c>
    </row>
    <row r="65" spans="1:8" x14ac:dyDescent="0.3">
      <c r="A65" s="10">
        <v>4</v>
      </c>
      <c r="B65" s="31">
        <v>5</v>
      </c>
      <c r="C65">
        <v>1</v>
      </c>
      <c r="D65" t="s">
        <v>251</v>
      </c>
      <c r="E65" s="13">
        <v>43101</v>
      </c>
      <c r="F65">
        <v>3</v>
      </c>
      <c r="G65">
        <v>1</v>
      </c>
      <c r="H65">
        <f>IF(Table4[[#This Row],[Complete]]&gt;0,Table4[[#This Row],[Weight]],0)</f>
        <v>3</v>
      </c>
    </row>
    <row r="66" spans="1:8" s="12" customFormat="1" x14ac:dyDescent="0.3">
      <c r="A66" s="10">
        <v>4</v>
      </c>
      <c r="B66" s="23">
        <v>5</v>
      </c>
      <c r="C66" s="12">
        <v>2</v>
      </c>
      <c r="D66" s="12" t="s">
        <v>252</v>
      </c>
      <c r="E66" s="13">
        <v>43404</v>
      </c>
      <c r="F66" s="12">
        <v>3.5</v>
      </c>
      <c r="G66">
        <v>0</v>
      </c>
      <c r="H66" s="12">
        <f>IF(Table4[[#This Row],[Complete]]&gt;0,Table4[[#This Row],[Weight]],0)</f>
        <v>0</v>
      </c>
    </row>
    <row r="67" spans="1:8" s="12" customFormat="1" x14ac:dyDescent="0.3">
      <c r="A67" s="10">
        <v>4</v>
      </c>
      <c r="B67" s="8">
        <v>5</v>
      </c>
      <c r="C67">
        <v>3</v>
      </c>
      <c r="E67" s="13"/>
      <c r="F67" s="12">
        <v>3.5</v>
      </c>
      <c r="G67">
        <v>0</v>
      </c>
      <c r="H67" s="12">
        <f>IF(Table4[[#This Row],[Complete]]&gt;0,Table4[[#This Row],[Weight]],0)</f>
        <v>0</v>
      </c>
    </row>
    <row r="68" spans="1:8" s="12" customFormat="1" x14ac:dyDescent="0.3">
      <c r="A68" s="10">
        <v>4</v>
      </c>
      <c r="B68" s="18">
        <v>6</v>
      </c>
      <c r="C68">
        <v>1</v>
      </c>
      <c r="D68" t="s">
        <v>244</v>
      </c>
      <c r="E68" s="13">
        <v>43250</v>
      </c>
      <c r="F68">
        <v>3</v>
      </c>
      <c r="G68">
        <v>1</v>
      </c>
      <c r="H68" s="12">
        <f>IF(Table4[[#This Row],[Complete]]&gt;0,Table4[[#This Row],[Weight]],0)</f>
        <v>3</v>
      </c>
    </row>
    <row r="69" spans="1:8" s="12" customFormat="1" x14ac:dyDescent="0.3">
      <c r="A69" s="10">
        <v>4</v>
      </c>
      <c r="B69" s="11">
        <v>6</v>
      </c>
      <c r="C69" s="12">
        <v>2</v>
      </c>
      <c r="D69" s="12" t="s">
        <v>245</v>
      </c>
      <c r="E69" s="13">
        <v>43342</v>
      </c>
      <c r="F69" s="12">
        <v>3.5</v>
      </c>
      <c r="G69">
        <v>1</v>
      </c>
      <c r="H69" s="14">
        <f>IF(Table4[[#This Row],[Complete]]&gt;0,Table4[[#This Row],[Weight]],0)</f>
        <v>3.5</v>
      </c>
    </row>
    <row r="70" spans="1:8" s="12" customFormat="1" x14ac:dyDescent="0.3">
      <c r="A70" s="10">
        <v>4</v>
      </c>
      <c r="B70" s="11">
        <v>6</v>
      </c>
      <c r="C70">
        <v>3</v>
      </c>
      <c r="D70" s="12" t="s">
        <v>246</v>
      </c>
      <c r="E70" s="13">
        <v>43434</v>
      </c>
      <c r="F70" s="12">
        <v>3.5</v>
      </c>
      <c r="G70">
        <v>0</v>
      </c>
      <c r="H70" s="14">
        <f>IF(Table4[[#This Row],[Complete]]&gt;0,Table4[[#This Row],[Weight]],0)</f>
        <v>0</v>
      </c>
    </row>
    <row r="71" spans="1:8" s="12" customFormat="1" x14ac:dyDescent="0.3">
      <c r="A71" s="30">
        <v>5</v>
      </c>
      <c r="B71" s="31">
        <v>1</v>
      </c>
      <c r="C71">
        <v>1</v>
      </c>
      <c r="D71" s="12" t="s">
        <v>247</v>
      </c>
      <c r="E71" s="13">
        <v>43313</v>
      </c>
      <c r="F71">
        <v>3</v>
      </c>
      <c r="G71">
        <v>1</v>
      </c>
      <c r="H71" s="14">
        <f>IF(Table4[[#This Row],[Complete]]&gt;0,Table4[[#This Row],[Weight]],0)</f>
        <v>3</v>
      </c>
    </row>
    <row r="72" spans="1:8" s="12" customFormat="1" x14ac:dyDescent="0.3">
      <c r="A72" s="20">
        <v>5</v>
      </c>
      <c r="B72" s="11">
        <v>1</v>
      </c>
      <c r="C72" s="12">
        <v>2</v>
      </c>
      <c r="D72" s="12" t="s">
        <v>248</v>
      </c>
      <c r="E72" s="13">
        <v>43405</v>
      </c>
      <c r="F72" s="12">
        <v>3.5</v>
      </c>
      <c r="G72">
        <v>0</v>
      </c>
      <c r="H72" s="14">
        <f>IF(Table4[[#This Row],[Complete]]&gt;0,Table4[[#This Row],[Weight]],0)</f>
        <v>0</v>
      </c>
    </row>
    <row r="73" spans="1:8" s="12" customFormat="1" x14ac:dyDescent="0.3">
      <c r="A73" s="30">
        <v>5</v>
      </c>
      <c r="B73" s="11">
        <v>1</v>
      </c>
      <c r="C73">
        <v>3</v>
      </c>
      <c r="D73" s="12" t="s">
        <v>249</v>
      </c>
      <c r="E73" s="13">
        <v>43435</v>
      </c>
      <c r="F73" s="12">
        <v>3.5</v>
      </c>
      <c r="G73">
        <v>0</v>
      </c>
      <c r="H73" s="12">
        <f>IF(Table4[[#This Row],[Complete]]&gt;0,Table4[[#This Row],[Weight]],0)</f>
        <v>0</v>
      </c>
    </row>
    <row r="74" spans="1:8" s="12" customFormat="1" x14ac:dyDescent="0.3">
      <c r="A74" s="20">
        <v>5</v>
      </c>
      <c r="B74" s="11">
        <v>2</v>
      </c>
      <c r="C74">
        <v>1</v>
      </c>
      <c r="D74" s="12" t="s">
        <v>259</v>
      </c>
      <c r="E74" s="25">
        <v>43343</v>
      </c>
      <c r="F74">
        <v>2.5</v>
      </c>
      <c r="G74">
        <v>1</v>
      </c>
      <c r="H74" s="14">
        <f>IF(Table4[[#This Row],[Complete]]&gt;0,Table4[[#This Row],[Weight]],0)</f>
        <v>2.5</v>
      </c>
    </row>
    <row r="75" spans="1:8" s="12" customFormat="1" x14ac:dyDescent="0.3">
      <c r="A75" s="30">
        <v>5</v>
      </c>
      <c r="B75" s="8">
        <v>2</v>
      </c>
      <c r="C75" s="12">
        <v>2</v>
      </c>
      <c r="D75" s="12" t="s">
        <v>281</v>
      </c>
      <c r="E75" s="25">
        <v>43465</v>
      </c>
      <c r="F75" s="12">
        <v>2.5</v>
      </c>
      <c r="G75">
        <v>0</v>
      </c>
      <c r="H75" s="14">
        <f>IF(Table4[[#This Row],[Complete]]&gt;0,Table4[[#This Row],[Weight]],0)</f>
        <v>0</v>
      </c>
    </row>
    <row r="76" spans="1:8" s="12" customFormat="1" x14ac:dyDescent="0.3">
      <c r="A76" s="20">
        <v>5</v>
      </c>
      <c r="B76" s="11">
        <v>2</v>
      </c>
      <c r="C76">
        <v>3</v>
      </c>
      <c r="D76" s="12" t="s">
        <v>260</v>
      </c>
      <c r="E76" s="25">
        <v>43524</v>
      </c>
      <c r="F76" s="12">
        <v>2.5</v>
      </c>
      <c r="G76">
        <v>0</v>
      </c>
      <c r="H76" s="12">
        <f>IF(Table4[[#This Row],[Complete]]&gt;0,Table4[[#This Row],[Weight]],0)</f>
        <v>0</v>
      </c>
    </row>
    <row r="77" spans="1:8" s="12" customFormat="1" x14ac:dyDescent="0.3">
      <c r="A77" s="30">
        <v>5</v>
      </c>
      <c r="B77" s="11">
        <v>3</v>
      </c>
      <c r="C77">
        <v>1</v>
      </c>
      <c r="D77" s="12" t="s">
        <v>207</v>
      </c>
      <c r="E77" s="13">
        <v>43221</v>
      </c>
      <c r="F77">
        <v>3</v>
      </c>
      <c r="G77">
        <v>1</v>
      </c>
      <c r="H77" s="12">
        <f>IF(Table4[[#This Row],[Complete]]&gt;0,Table4[[#This Row],[Weight]],0)</f>
        <v>3</v>
      </c>
    </row>
    <row r="78" spans="1:8" s="12" customFormat="1" x14ac:dyDescent="0.3">
      <c r="A78" s="20">
        <v>5</v>
      </c>
      <c r="B78" s="18">
        <v>3</v>
      </c>
      <c r="C78" s="12">
        <v>2</v>
      </c>
      <c r="D78" s="12" t="s">
        <v>208</v>
      </c>
      <c r="E78" s="13">
        <v>43374</v>
      </c>
      <c r="F78" s="12">
        <v>3.5</v>
      </c>
      <c r="G78">
        <v>0</v>
      </c>
      <c r="H78" s="14">
        <f>IF(Table4[[#This Row],[Complete]]&gt;0,Table4[[#This Row],[Weight]],0)</f>
        <v>0</v>
      </c>
    </row>
    <row r="79" spans="1:8" s="12" customFormat="1" x14ac:dyDescent="0.3">
      <c r="A79" s="30">
        <v>5</v>
      </c>
      <c r="B79" s="18">
        <v>3</v>
      </c>
      <c r="C79">
        <v>3</v>
      </c>
      <c r="D79" s="12" t="s">
        <v>209</v>
      </c>
      <c r="E79" s="13">
        <v>43405</v>
      </c>
      <c r="F79" s="12">
        <v>3.5</v>
      </c>
      <c r="G79">
        <v>0</v>
      </c>
      <c r="H79" s="14">
        <f>IF(Table4[[#This Row],[Complete]]&gt;0,Table4[[#This Row],[Weight]],0)</f>
        <v>0</v>
      </c>
    </row>
    <row r="80" spans="1:8" s="12" customFormat="1" x14ac:dyDescent="0.3">
      <c r="A80" s="20">
        <v>5</v>
      </c>
      <c r="B80" s="21">
        <v>4</v>
      </c>
      <c r="C80">
        <v>1</v>
      </c>
      <c r="D80" s="24" t="s">
        <v>158</v>
      </c>
      <c r="E80" s="13">
        <v>43235</v>
      </c>
      <c r="F80">
        <v>4</v>
      </c>
      <c r="G80">
        <v>1</v>
      </c>
      <c r="H80" s="14">
        <f>IF(Table4[[#This Row],[Complete]]&gt;0,Table4[[#This Row],[Weight]],0)</f>
        <v>4</v>
      </c>
    </row>
    <row r="81" spans="1:10" s="12" customFormat="1" x14ac:dyDescent="0.3">
      <c r="A81" s="30">
        <v>5</v>
      </c>
      <c r="B81" s="11">
        <v>4</v>
      </c>
      <c r="C81" s="12">
        <v>2</v>
      </c>
      <c r="D81" s="12" t="s">
        <v>159</v>
      </c>
      <c r="E81" s="13">
        <v>43251</v>
      </c>
      <c r="F81" s="12">
        <v>5</v>
      </c>
      <c r="G81">
        <v>1</v>
      </c>
      <c r="H81" s="14">
        <f>IF(Table4[[#This Row],[Complete]]&gt;0,Table4[[#This Row],[Weight]],0)</f>
        <v>5</v>
      </c>
    </row>
    <row r="82" spans="1:10" s="12" customFormat="1" x14ac:dyDescent="0.3">
      <c r="A82" s="20">
        <v>5</v>
      </c>
      <c r="B82" s="11">
        <v>4</v>
      </c>
      <c r="C82">
        <v>3</v>
      </c>
      <c r="D82" s="12" t="s">
        <v>211</v>
      </c>
      <c r="E82" s="13">
        <v>43465</v>
      </c>
      <c r="F82" s="12">
        <v>1</v>
      </c>
      <c r="G82">
        <v>0</v>
      </c>
      <c r="H82" s="14">
        <f>IF(Table4[[#This Row],[Complete]]&gt;0,Table4[[#This Row],[Weight]],0)</f>
        <v>0</v>
      </c>
    </row>
    <row r="83" spans="1:10" s="12" customFormat="1" x14ac:dyDescent="0.3">
      <c r="A83" s="30">
        <v>5</v>
      </c>
      <c r="B83" s="11">
        <v>5</v>
      </c>
      <c r="C83">
        <v>1</v>
      </c>
      <c r="D83" s="12" t="s">
        <v>261</v>
      </c>
      <c r="E83" s="13">
        <v>43556</v>
      </c>
      <c r="F83">
        <v>3</v>
      </c>
      <c r="G83">
        <v>0</v>
      </c>
      <c r="H83" s="14">
        <f>IF(Table4[[#This Row],[Complete]]&gt;0,Table4[[#This Row],[Weight]],0)</f>
        <v>0</v>
      </c>
    </row>
    <row r="84" spans="1:10" s="12" customFormat="1" x14ac:dyDescent="0.3">
      <c r="A84" s="20">
        <v>5</v>
      </c>
      <c r="B84" s="8">
        <v>5</v>
      </c>
      <c r="C84" s="12">
        <v>2</v>
      </c>
      <c r="D84" s="12" t="s">
        <v>262</v>
      </c>
      <c r="E84" s="13">
        <v>43616</v>
      </c>
      <c r="F84" s="12">
        <v>3.5</v>
      </c>
      <c r="G84">
        <v>0</v>
      </c>
      <c r="H84" s="14">
        <f>IF(Table4[[#This Row],[Complete]]&gt;0,Table4[[#This Row],[Weight]],0)</f>
        <v>0</v>
      </c>
    </row>
    <row r="85" spans="1:10" s="12" customFormat="1" x14ac:dyDescent="0.3">
      <c r="A85" s="30">
        <v>5</v>
      </c>
      <c r="B85" s="11">
        <v>5</v>
      </c>
      <c r="C85">
        <v>3</v>
      </c>
      <c r="E85" s="13"/>
      <c r="F85" s="12">
        <v>3.5</v>
      </c>
      <c r="G85">
        <v>0</v>
      </c>
      <c r="H85" s="14">
        <f>IF(Table4[[#This Row],[Complete]]&gt;0,Table4[[#This Row],[Weight]],0)</f>
        <v>0</v>
      </c>
    </row>
    <row r="86" spans="1:10" x14ac:dyDescent="0.3">
      <c r="A86" s="10">
        <v>5</v>
      </c>
      <c r="B86" s="11">
        <v>6</v>
      </c>
      <c r="C86">
        <v>1</v>
      </c>
      <c r="D86" s="12" t="s">
        <v>277</v>
      </c>
      <c r="E86" s="9">
        <v>43404</v>
      </c>
      <c r="F86">
        <v>3</v>
      </c>
      <c r="G86">
        <v>0</v>
      </c>
      <c r="H86" s="19">
        <f>IF(Table4[[#This Row],[Complete]]&gt;0,Table4[[#This Row],[Weight]],0)</f>
        <v>0</v>
      </c>
      <c r="J86" s="12"/>
    </row>
    <row r="87" spans="1:10" s="12" customFormat="1" x14ac:dyDescent="0.3">
      <c r="A87" s="17">
        <v>5</v>
      </c>
      <c r="B87" s="18">
        <v>6</v>
      </c>
      <c r="C87" s="12">
        <v>2</v>
      </c>
      <c r="D87" s="12" t="s">
        <v>278</v>
      </c>
      <c r="E87" s="13">
        <v>43465</v>
      </c>
      <c r="F87" s="12">
        <v>3.5</v>
      </c>
      <c r="G87">
        <v>0</v>
      </c>
      <c r="H87" s="14">
        <f>IF(Table4[[#This Row],[Complete]]&gt;0,Table4[[#This Row],[Weight]],0)</f>
        <v>0</v>
      </c>
    </row>
    <row r="88" spans="1:10" x14ac:dyDescent="0.3">
      <c r="A88" s="17">
        <v>5</v>
      </c>
      <c r="B88" s="18">
        <v>6</v>
      </c>
      <c r="C88">
        <v>3</v>
      </c>
      <c r="D88" t="s">
        <v>279</v>
      </c>
      <c r="E88" s="9">
        <v>43555</v>
      </c>
      <c r="F88" s="12">
        <v>3.5</v>
      </c>
      <c r="G88">
        <v>0</v>
      </c>
      <c r="H88" s="19">
        <f>IF(Table4[[#This Row],[Complete]]&gt;0,Table4[[#This Row],[Weight]],0)</f>
        <v>0</v>
      </c>
      <c r="J88" s="12"/>
    </row>
    <row r="89" spans="1:10" x14ac:dyDescent="0.3">
      <c r="A89" s="20">
        <v>5</v>
      </c>
      <c r="B89" s="21">
        <v>7</v>
      </c>
      <c r="C89">
        <v>1</v>
      </c>
      <c r="D89" t="s">
        <v>293</v>
      </c>
      <c r="E89" s="9">
        <v>43404</v>
      </c>
      <c r="F89" s="12">
        <v>3</v>
      </c>
      <c r="G89">
        <v>0</v>
      </c>
      <c r="H89" s="19">
        <f>IF(Table4[[#This Row],[Complete]]&gt;0,Table4[[#This Row],[Weight]],0)</f>
        <v>0</v>
      </c>
      <c r="J89" s="12"/>
    </row>
    <row r="90" spans="1:10" x14ac:dyDescent="0.3">
      <c r="A90" s="20">
        <v>5</v>
      </c>
      <c r="B90" s="21">
        <v>7</v>
      </c>
      <c r="C90">
        <v>2</v>
      </c>
      <c r="D90" t="s">
        <v>294</v>
      </c>
      <c r="E90" s="9">
        <v>43555</v>
      </c>
      <c r="F90" s="12">
        <v>3.5</v>
      </c>
      <c r="G90">
        <v>0</v>
      </c>
      <c r="H90" s="19">
        <f>IF(Table4[[#This Row],[Complete]]&gt;0,Table4[[#This Row],[Weight]],0)</f>
        <v>0</v>
      </c>
      <c r="J90" s="12"/>
    </row>
    <row r="91" spans="1:10" x14ac:dyDescent="0.3">
      <c r="A91" s="20">
        <v>5</v>
      </c>
      <c r="B91" s="21">
        <v>7</v>
      </c>
      <c r="C91">
        <v>3</v>
      </c>
      <c r="D91" t="s">
        <v>295</v>
      </c>
      <c r="E91" s="9">
        <v>43616</v>
      </c>
      <c r="F91" s="12">
        <v>3.5</v>
      </c>
      <c r="G91">
        <v>0</v>
      </c>
      <c r="H91" s="19">
        <f>IF(Table4[[#This Row],[Complete]]&gt;0,Table4[[#This Row],[Weight]],0)</f>
        <v>0</v>
      </c>
      <c r="J91" s="12"/>
    </row>
    <row r="92" spans="1:10" s="12" customFormat="1" x14ac:dyDescent="0.3">
      <c r="A92" s="20">
        <v>6</v>
      </c>
      <c r="B92" s="11">
        <v>1</v>
      </c>
      <c r="C92">
        <v>1</v>
      </c>
      <c r="D92" s="12" t="s">
        <v>296</v>
      </c>
      <c r="E92" s="13">
        <v>43373</v>
      </c>
      <c r="F92">
        <v>3</v>
      </c>
      <c r="G92">
        <v>1</v>
      </c>
      <c r="H92" s="12">
        <f>IF(Table4[[#This Row],[Complete]]&gt;0,Table4[[#This Row],[Weight]],0)</f>
        <v>3</v>
      </c>
    </row>
    <row r="93" spans="1:10" s="12" customFormat="1" x14ac:dyDescent="0.3">
      <c r="A93" s="22">
        <v>6</v>
      </c>
      <c r="B93" s="18">
        <v>1</v>
      </c>
      <c r="C93" s="12">
        <v>2</v>
      </c>
      <c r="D93" s="12" t="s">
        <v>297</v>
      </c>
      <c r="E93" s="13">
        <v>43403</v>
      </c>
      <c r="F93" s="12">
        <v>3.5</v>
      </c>
      <c r="G93">
        <v>0</v>
      </c>
      <c r="H93" s="14">
        <f>IF(Table4[[#This Row],[Complete]]&gt;0,Table4[[#This Row],[Weight]],0)</f>
        <v>0</v>
      </c>
    </row>
    <row r="94" spans="1:10" s="12" customFormat="1" x14ac:dyDescent="0.3">
      <c r="A94" s="20">
        <v>6</v>
      </c>
      <c r="B94" s="18">
        <v>1</v>
      </c>
      <c r="C94">
        <v>3</v>
      </c>
      <c r="D94" s="12" t="s">
        <v>298</v>
      </c>
      <c r="E94" s="25">
        <v>43466</v>
      </c>
      <c r="F94" s="12">
        <v>3.5</v>
      </c>
      <c r="G94">
        <v>0</v>
      </c>
      <c r="H94" s="14">
        <f>IF(Table4[[#This Row],[Complete]]&gt;0,Table4[[#This Row],[Weight]],0)</f>
        <v>0</v>
      </c>
    </row>
    <row r="95" spans="1:10" s="12" customFormat="1" x14ac:dyDescent="0.3">
      <c r="A95" s="22">
        <v>6</v>
      </c>
      <c r="B95" s="31">
        <v>2</v>
      </c>
      <c r="C95">
        <v>1</v>
      </c>
      <c r="D95" s="24" t="s">
        <v>213</v>
      </c>
      <c r="E95" s="25">
        <v>43373</v>
      </c>
      <c r="F95">
        <v>3</v>
      </c>
      <c r="G95">
        <v>0</v>
      </c>
      <c r="H95" s="12">
        <f>IF(Table4[[#This Row],[Complete]]&gt;0,Table4[[#This Row],[Weight]],0)</f>
        <v>0</v>
      </c>
    </row>
    <row r="96" spans="1:10" s="12" customFormat="1" x14ac:dyDescent="0.3">
      <c r="A96" s="20">
        <v>6</v>
      </c>
      <c r="B96" s="11">
        <v>2</v>
      </c>
      <c r="C96" s="12">
        <v>2</v>
      </c>
      <c r="D96" s="24" t="s">
        <v>214</v>
      </c>
      <c r="E96" s="25">
        <v>43388</v>
      </c>
      <c r="F96" s="12">
        <v>3.5</v>
      </c>
      <c r="G96">
        <v>0</v>
      </c>
      <c r="H96" s="14">
        <f>IF(Table4[[#This Row],[Complete]]&gt;0,Table4[[#This Row],[Weight]],0)</f>
        <v>0</v>
      </c>
    </row>
    <row r="97" spans="1:8" s="12" customFormat="1" x14ac:dyDescent="0.3">
      <c r="A97" s="22">
        <v>6</v>
      </c>
      <c r="B97" s="11">
        <v>2</v>
      </c>
      <c r="C97">
        <v>3</v>
      </c>
      <c r="D97" s="24" t="s">
        <v>215</v>
      </c>
      <c r="E97" s="25">
        <v>43405</v>
      </c>
      <c r="F97" s="12">
        <v>3.5</v>
      </c>
      <c r="G97">
        <v>0</v>
      </c>
      <c r="H97" s="14">
        <f>IF(Table4[[#This Row],[Complete]]&gt;0,Table4[[#This Row],[Weight]],0)</f>
        <v>0</v>
      </c>
    </row>
    <row r="98" spans="1:8" s="12" customFormat="1" x14ac:dyDescent="0.3">
      <c r="A98" s="20">
        <v>6</v>
      </c>
      <c r="B98" s="11">
        <v>3</v>
      </c>
      <c r="C98">
        <v>1</v>
      </c>
      <c r="D98" s="12" t="s">
        <v>216</v>
      </c>
      <c r="E98" s="13">
        <v>43434</v>
      </c>
      <c r="F98">
        <v>3</v>
      </c>
      <c r="G98">
        <v>0</v>
      </c>
      <c r="H98" s="12">
        <f>IF(Table4[[#This Row],[Complete]]&gt;0,Table4[[#This Row],[Weight]],0)</f>
        <v>0</v>
      </c>
    </row>
    <row r="99" spans="1:8" s="12" customFormat="1" x14ac:dyDescent="0.3">
      <c r="A99" s="22">
        <v>6</v>
      </c>
      <c r="B99" s="8">
        <v>3</v>
      </c>
      <c r="C99" s="12">
        <v>2</v>
      </c>
      <c r="D99" t="s">
        <v>217</v>
      </c>
      <c r="E99" s="9">
        <v>43524</v>
      </c>
      <c r="F99" s="12">
        <v>3.5</v>
      </c>
      <c r="G99">
        <v>0</v>
      </c>
      <c r="H99" s="14">
        <f>IF(Table4[[#This Row],[Complete]]&gt;0,Table4[[#This Row],[Weight]],0)</f>
        <v>0</v>
      </c>
    </row>
    <row r="100" spans="1:8" s="12" customFormat="1" x14ac:dyDescent="0.3">
      <c r="A100" s="20">
        <v>6</v>
      </c>
      <c r="B100" s="11">
        <v>3</v>
      </c>
      <c r="C100">
        <v>3</v>
      </c>
      <c r="D100" s="12" t="s">
        <v>218</v>
      </c>
      <c r="E100" s="13">
        <v>43617</v>
      </c>
      <c r="F100" s="12">
        <v>3.5</v>
      </c>
      <c r="G100">
        <v>0</v>
      </c>
      <c r="H100" s="14">
        <f>IF(Table4[[#This Row],[Complete]]&gt;0,Table4[[#This Row],[Weight]],0)</f>
        <v>0</v>
      </c>
    </row>
    <row r="101" spans="1:8" s="12" customFormat="1" x14ac:dyDescent="0.3">
      <c r="A101" s="22">
        <v>6</v>
      </c>
      <c r="B101" s="31">
        <v>4</v>
      </c>
      <c r="C101">
        <v>1</v>
      </c>
      <c r="E101" s="9">
        <v>43373</v>
      </c>
      <c r="F101">
        <v>3</v>
      </c>
      <c r="G101">
        <v>0</v>
      </c>
      <c r="H101" s="12">
        <f>IF(Table4[[#This Row],[Complete]]&gt;0,Table4[[#This Row],[Weight]],0)</f>
        <v>0</v>
      </c>
    </row>
    <row r="102" spans="1:8" s="12" customFormat="1" x14ac:dyDescent="0.3">
      <c r="A102" s="20">
        <v>6</v>
      </c>
      <c r="B102" s="11">
        <v>4</v>
      </c>
      <c r="C102" s="12">
        <v>2</v>
      </c>
      <c r="E102" s="13"/>
      <c r="F102" s="12">
        <v>3.5</v>
      </c>
      <c r="G102">
        <v>0</v>
      </c>
      <c r="H102" s="14">
        <f>IF(Table4[[#This Row],[Complete]]&gt;0,Table4[[#This Row],[Weight]],0)</f>
        <v>0</v>
      </c>
    </row>
    <row r="103" spans="1:8" s="12" customFormat="1" x14ac:dyDescent="0.3">
      <c r="A103" s="22">
        <v>6</v>
      </c>
      <c r="B103" s="11">
        <v>4</v>
      </c>
      <c r="C103">
        <v>3</v>
      </c>
      <c r="E103" s="25"/>
      <c r="F103" s="12">
        <v>3.5</v>
      </c>
      <c r="G103">
        <v>0</v>
      </c>
      <c r="H103" s="12">
        <f>IF(Table4[[#This Row],[Complete]]&gt;0,Table4[[#This Row],[Weight]],0)</f>
        <v>0</v>
      </c>
    </row>
    <row r="104" spans="1:8" s="12" customFormat="1" x14ac:dyDescent="0.3">
      <c r="A104" s="20">
        <v>6</v>
      </c>
      <c r="B104" s="11">
        <v>5</v>
      </c>
      <c r="C104">
        <v>1</v>
      </c>
      <c r="D104" s="12" t="s">
        <v>219</v>
      </c>
      <c r="E104" s="25">
        <v>43160</v>
      </c>
      <c r="F104">
        <v>3</v>
      </c>
      <c r="G104">
        <v>1</v>
      </c>
      <c r="H104" s="14">
        <f>IF(Table4[[#This Row],[Complete]]&gt;0,Table4[[#This Row],[Weight]],0)</f>
        <v>3</v>
      </c>
    </row>
    <row r="105" spans="1:8" s="12" customFormat="1" x14ac:dyDescent="0.3">
      <c r="A105" s="22">
        <v>6</v>
      </c>
      <c r="B105" s="8">
        <v>5</v>
      </c>
      <c r="C105" s="12">
        <v>2</v>
      </c>
      <c r="D105" s="12" t="s">
        <v>220</v>
      </c>
      <c r="E105" s="13">
        <v>43250</v>
      </c>
      <c r="F105" s="12">
        <v>3.5</v>
      </c>
      <c r="G105">
        <v>1</v>
      </c>
      <c r="H105" s="14">
        <f>IF(Table4[[#This Row],[Complete]]&gt;0,Table4[[#This Row],[Weight]],0)</f>
        <v>3.5</v>
      </c>
    </row>
    <row r="106" spans="1:8" s="12" customFormat="1" x14ac:dyDescent="0.3">
      <c r="A106" s="20">
        <v>6</v>
      </c>
      <c r="B106" s="11">
        <v>5</v>
      </c>
      <c r="C106">
        <v>3</v>
      </c>
      <c r="D106" s="12" t="s">
        <v>221</v>
      </c>
      <c r="E106" s="13">
        <v>43524</v>
      </c>
      <c r="F106" s="12">
        <v>3.5</v>
      </c>
      <c r="G106">
        <v>0</v>
      </c>
      <c r="H106" s="14">
        <f>IF(Table4[[#This Row],[Complete]]&gt;0,Table4[[#This Row],[Weight]],0)</f>
        <v>0</v>
      </c>
    </row>
    <row r="107" spans="1:8" s="12" customFormat="1" x14ac:dyDescent="0.3">
      <c r="A107" s="22">
        <v>6</v>
      </c>
      <c r="B107" s="11">
        <v>6</v>
      </c>
      <c r="C107">
        <v>1</v>
      </c>
      <c r="D107" s="12" t="s">
        <v>224</v>
      </c>
      <c r="E107" s="27">
        <v>43132</v>
      </c>
      <c r="F107">
        <v>3</v>
      </c>
      <c r="G107">
        <v>1</v>
      </c>
      <c r="H107" s="14">
        <f>IF(Table4[[#This Row],[Complete]]&gt;0,Table4[[#This Row],[Weight]],0)</f>
        <v>3</v>
      </c>
    </row>
    <row r="108" spans="1:8" s="12" customFormat="1" x14ac:dyDescent="0.3">
      <c r="A108" s="20">
        <v>6</v>
      </c>
      <c r="B108" s="18">
        <v>6</v>
      </c>
      <c r="C108" s="12">
        <v>2</v>
      </c>
      <c r="D108" s="12" t="s">
        <v>225</v>
      </c>
      <c r="E108" s="25">
        <v>43617</v>
      </c>
      <c r="F108" s="12">
        <v>3.5</v>
      </c>
      <c r="G108">
        <v>0</v>
      </c>
      <c r="H108" s="12">
        <f>IF(Table4[[#This Row],[Complete]]&gt;0,Table4[[#This Row],[Weight]],0)</f>
        <v>0</v>
      </c>
    </row>
    <row r="109" spans="1:8" s="12" customFormat="1" x14ac:dyDescent="0.3">
      <c r="A109" s="22">
        <v>6</v>
      </c>
      <c r="B109" s="18">
        <v>6</v>
      </c>
      <c r="C109">
        <v>3</v>
      </c>
      <c r="D109" s="12" t="s">
        <v>226</v>
      </c>
      <c r="E109" s="25">
        <v>43862</v>
      </c>
      <c r="F109" s="12">
        <v>3.5</v>
      </c>
      <c r="G109">
        <v>0</v>
      </c>
      <c r="H109" s="14">
        <f>IF(Table4[[#This Row],[Complete]]&gt;0,Table4[[#This Row],[Weight]],0)</f>
        <v>0</v>
      </c>
    </row>
    <row r="110" spans="1:8" s="12" customFormat="1" x14ac:dyDescent="0.3">
      <c r="A110" s="20">
        <v>7</v>
      </c>
      <c r="B110" s="21">
        <v>1</v>
      </c>
      <c r="C110">
        <v>1</v>
      </c>
      <c r="D110" s="12" t="s">
        <v>253</v>
      </c>
      <c r="E110" s="13">
        <v>43132</v>
      </c>
      <c r="F110">
        <v>3</v>
      </c>
      <c r="G110">
        <v>1</v>
      </c>
      <c r="H110" s="14">
        <f>IF(Table4[[#This Row],[Complete]]&gt;0,Table4[[#This Row],[Weight]],0)</f>
        <v>3</v>
      </c>
    </row>
    <row r="111" spans="1:8" s="12" customFormat="1" x14ac:dyDescent="0.3">
      <c r="A111" s="22">
        <v>7</v>
      </c>
      <c r="B111" s="23">
        <v>1</v>
      </c>
      <c r="C111" s="12">
        <v>2</v>
      </c>
      <c r="D111" s="12" t="s">
        <v>254</v>
      </c>
      <c r="E111" s="13">
        <v>43132</v>
      </c>
      <c r="F111" s="12">
        <v>3.5</v>
      </c>
      <c r="G111">
        <v>1</v>
      </c>
      <c r="H111" s="14">
        <f>IF(Table4[[#This Row],[Complete]]&gt;0,Table4[[#This Row],[Weight]],0)</f>
        <v>3.5</v>
      </c>
    </row>
    <row r="112" spans="1:8" s="12" customFormat="1" x14ac:dyDescent="0.3">
      <c r="A112" s="20">
        <v>7</v>
      </c>
      <c r="B112" s="8">
        <v>1</v>
      </c>
      <c r="C112">
        <v>3</v>
      </c>
      <c r="D112" s="12" t="s">
        <v>255</v>
      </c>
      <c r="E112" s="13">
        <v>43132</v>
      </c>
      <c r="F112" s="12">
        <v>3.5</v>
      </c>
      <c r="G112">
        <v>1</v>
      </c>
      <c r="H112" s="14">
        <f>IF(Table4[[#This Row],[Complete]]&gt;0,Table4[[#This Row],[Weight]],0)</f>
        <v>3.5</v>
      </c>
    </row>
    <row r="113" spans="1:8" x14ac:dyDescent="0.3">
      <c r="A113" s="22">
        <v>7</v>
      </c>
      <c r="B113" s="41">
        <v>2</v>
      </c>
      <c r="C113">
        <v>1</v>
      </c>
      <c r="D113" s="39" t="s">
        <v>264</v>
      </c>
      <c r="E113" s="13">
        <v>43132</v>
      </c>
      <c r="F113">
        <v>3</v>
      </c>
      <c r="G113">
        <v>1</v>
      </c>
      <c r="H113" s="14">
        <f>IF(Table4[[#This Row],[Complete]]&gt;0,Table4[[#This Row],[Weight]],0)</f>
        <v>3</v>
      </c>
    </row>
    <row r="114" spans="1:8" x14ac:dyDescent="0.3">
      <c r="A114" s="20">
        <v>7</v>
      </c>
      <c r="B114" s="38">
        <v>2</v>
      </c>
      <c r="C114" s="12">
        <v>2</v>
      </c>
      <c r="D114" s="39" t="s">
        <v>265</v>
      </c>
      <c r="E114" s="13">
        <v>43132</v>
      </c>
      <c r="F114" s="12">
        <v>3.5</v>
      </c>
      <c r="G114">
        <v>1</v>
      </c>
      <c r="H114" s="14">
        <f>IF(Table4[[#This Row],[Complete]]&gt;0,Table4[[#This Row],[Weight]],0)</f>
        <v>3.5</v>
      </c>
    </row>
    <row r="115" spans="1:8" x14ac:dyDescent="0.3">
      <c r="A115" s="22">
        <v>7</v>
      </c>
      <c r="B115" s="41">
        <v>2</v>
      </c>
      <c r="C115">
        <v>3</v>
      </c>
      <c r="D115" s="39" t="s">
        <v>266</v>
      </c>
      <c r="E115" s="13">
        <v>43525</v>
      </c>
      <c r="F115" s="12">
        <v>3.5</v>
      </c>
      <c r="G115">
        <v>0</v>
      </c>
      <c r="H115" s="14">
        <f>IF(Table4[[#This Row],[Complete]]&gt;0,Table4[[#This Row],[Weight]],0)</f>
        <v>0</v>
      </c>
    </row>
    <row r="116" spans="1:8" x14ac:dyDescent="0.3">
      <c r="A116" s="20">
        <v>7</v>
      </c>
      <c r="B116" s="38">
        <v>3</v>
      </c>
      <c r="C116">
        <v>1</v>
      </c>
      <c r="D116" s="39" t="s">
        <v>267</v>
      </c>
      <c r="E116" s="13">
        <v>43160</v>
      </c>
      <c r="F116">
        <v>3</v>
      </c>
      <c r="G116">
        <v>1</v>
      </c>
      <c r="H116" s="40">
        <f>IF(Table4[[#This Row],[Complete]]&gt;0,Table4[[#This Row],[Weight]],0)</f>
        <v>3</v>
      </c>
    </row>
    <row r="117" spans="1:8" x14ac:dyDescent="0.3">
      <c r="A117" s="22">
        <v>7</v>
      </c>
      <c r="B117" s="41">
        <v>3</v>
      </c>
      <c r="C117" s="12">
        <v>2</v>
      </c>
      <c r="D117" s="39" t="s">
        <v>268</v>
      </c>
      <c r="E117" s="13">
        <v>43191</v>
      </c>
      <c r="F117" s="12">
        <v>3.5</v>
      </c>
      <c r="G117">
        <v>1</v>
      </c>
      <c r="H117" s="40">
        <f>IF(Table4[[#This Row],[Complete]]&gt;0,Table4[[#This Row],[Weight]],0)</f>
        <v>3.5</v>
      </c>
    </row>
    <row r="118" spans="1:8" x14ac:dyDescent="0.3">
      <c r="A118" s="20">
        <v>7</v>
      </c>
      <c r="B118" s="38">
        <v>3</v>
      </c>
      <c r="C118">
        <v>3</v>
      </c>
      <c r="D118" s="39" t="s">
        <v>275</v>
      </c>
      <c r="E118" s="13">
        <v>43101</v>
      </c>
      <c r="F118" s="12">
        <v>3.5</v>
      </c>
      <c r="G118">
        <v>0</v>
      </c>
      <c r="H118" s="40">
        <f>IF(Table4[[#This Row],[Complete]]&gt;0,Table4[[#This Row],[Weight]],0)</f>
        <v>0</v>
      </c>
    </row>
    <row r="119" spans="1:8" x14ac:dyDescent="0.3">
      <c r="A119" s="22">
        <v>7</v>
      </c>
      <c r="B119" s="41">
        <v>4</v>
      </c>
      <c r="C119">
        <v>1</v>
      </c>
      <c r="D119" s="39"/>
      <c r="E119" s="13"/>
      <c r="F119">
        <v>3</v>
      </c>
      <c r="G119">
        <v>0</v>
      </c>
      <c r="H119" s="40">
        <f>IF(Table4[[#This Row],[Complete]]&gt;0,Table4[[#This Row],[Weight]],0)</f>
        <v>0</v>
      </c>
    </row>
    <row r="120" spans="1:8" x14ac:dyDescent="0.3">
      <c r="A120" s="20">
        <v>7</v>
      </c>
      <c r="B120" s="38">
        <v>4</v>
      </c>
      <c r="C120" s="12">
        <v>2</v>
      </c>
      <c r="D120" s="39"/>
      <c r="E120" s="13"/>
      <c r="F120" s="12">
        <v>3.5</v>
      </c>
      <c r="G120">
        <v>0</v>
      </c>
      <c r="H120" s="40">
        <f>IF(Table4[[#This Row],[Complete]]&gt;0,Table4[[#This Row],[Weight]],0)</f>
        <v>0</v>
      </c>
    </row>
    <row r="121" spans="1:8" ht="15" thickBot="1" x14ac:dyDescent="0.35">
      <c r="A121" s="22">
        <v>7</v>
      </c>
      <c r="B121" s="41">
        <v>4</v>
      </c>
      <c r="C121">
        <v>3</v>
      </c>
      <c r="D121" s="39"/>
      <c r="E121" s="13"/>
      <c r="F121" s="12">
        <v>3.5</v>
      </c>
      <c r="G121">
        <v>0</v>
      </c>
      <c r="H121" s="40">
        <f>IF(Table4[[#This Row],[Complete]]&gt;0,Table4[[#This Row],[Weight]],0)</f>
        <v>0</v>
      </c>
    </row>
    <row r="122" spans="1:8" ht="15" thickBot="1" x14ac:dyDescent="0.35">
      <c r="A122" s="20">
        <v>7</v>
      </c>
      <c r="B122" s="38">
        <v>5</v>
      </c>
      <c r="C122">
        <v>1</v>
      </c>
      <c r="D122" s="57" t="s">
        <v>269</v>
      </c>
      <c r="E122" s="58">
        <v>43191</v>
      </c>
      <c r="F122" s="59">
        <v>3</v>
      </c>
      <c r="G122" s="59">
        <v>1</v>
      </c>
      <c r="H122" s="40">
        <f>IF(Table4[[#This Row],[Complete]]&gt;0,Table4[[#This Row],[Weight]],0)</f>
        <v>3</v>
      </c>
    </row>
    <row r="123" spans="1:8" ht="15" thickBot="1" x14ac:dyDescent="0.35">
      <c r="A123" s="22">
        <v>7</v>
      </c>
      <c r="B123" s="41">
        <v>5</v>
      </c>
      <c r="C123" s="12">
        <v>2</v>
      </c>
      <c r="D123" s="63" t="s">
        <v>274</v>
      </c>
      <c r="E123" s="64">
        <v>43313</v>
      </c>
      <c r="F123" s="65">
        <v>3.5</v>
      </c>
      <c r="G123" s="65">
        <v>1</v>
      </c>
      <c r="H123" s="66">
        <f>IF(Table4[[#This Row],[Complete]]&gt;0,Table4[[#This Row],[Weight]],0)</f>
        <v>3.5</v>
      </c>
    </row>
    <row r="124" spans="1:8" ht="15" thickBot="1" x14ac:dyDescent="0.35">
      <c r="A124" s="20">
        <v>7</v>
      </c>
      <c r="B124" s="38">
        <v>5</v>
      </c>
      <c r="C124">
        <v>3</v>
      </c>
      <c r="D124" s="60" t="s">
        <v>275</v>
      </c>
      <c r="E124" s="61">
        <v>43101</v>
      </c>
      <c r="F124" s="62">
        <v>3.5</v>
      </c>
      <c r="G124" s="62">
        <v>0</v>
      </c>
      <c r="H124" s="40">
        <f>IF(Table4[[#This Row],[Complete]]&gt;0,Table4[[#This Row],[Weight]],0)</f>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
  <sheetViews>
    <sheetView workbookViewId="0">
      <selection activeCell="G20" sqref="G20"/>
    </sheetView>
  </sheetViews>
  <sheetFormatPr defaultRowHeight="14.4" x14ac:dyDescent="0.3"/>
  <cols>
    <col min="3" max="3" width="39.21875" style="48" bestFit="1" customWidth="1"/>
    <col min="4" max="4" width="9.88671875" style="47" customWidth="1"/>
    <col min="5" max="5" width="8.5546875" bestFit="1" customWidth="1"/>
  </cols>
  <sheetData>
    <row r="1" spans="1:6" x14ac:dyDescent="0.3">
      <c r="A1" t="s">
        <v>8</v>
      </c>
      <c r="B1" t="s">
        <v>10</v>
      </c>
      <c r="C1" s="48" t="s">
        <v>6</v>
      </c>
      <c r="D1" s="47" t="s">
        <v>11</v>
      </c>
      <c r="E1" t="s">
        <v>12</v>
      </c>
    </row>
    <row r="2" spans="1:6" x14ac:dyDescent="0.3">
      <c r="A2" s="2">
        <v>1</v>
      </c>
      <c r="B2" s="2">
        <v>1</v>
      </c>
      <c r="C2" s="2" t="s">
        <v>68</v>
      </c>
      <c r="D2" s="35" t="s">
        <v>69</v>
      </c>
      <c r="E2" s="3"/>
      <c r="F2" s="1"/>
    </row>
    <row r="3" spans="1:6" x14ac:dyDescent="0.3">
      <c r="A3" s="2">
        <v>1</v>
      </c>
      <c r="B3" s="2">
        <v>2</v>
      </c>
      <c r="C3" s="2" t="s">
        <v>70</v>
      </c>
      <c r="D3" s="35" t="s">
        <v>71</v>
      </c>
      <c r="E3" s="3"/>
      <c r="F3" s="1"/>
    </row>
    <row r="4" spans="1:6" x14ac:dyDescent="0.3">
      <c r="A4" s="2">
        <v>1</v>
      </c>
      <c r="B4" s="2">
        <v>3</v>
      </c>
      <c r="C4" s="2" t="s">
        <v>72</v>
      </c>
      <c r="D4" s="3">
        <v>10</v>
      </c>
      <c r="E4" s="3"/>
      <c r="F4" s="1"/>
    </row>
    <row r="5" spans="1:6" x14ac:dyDescent="0.3">
      <c r="A5" s="2">
        <v>2</v>
      </c>
      <c r="B5" s="2">
        <v>1</v>
      </c>
      <c r="C5" s="2" t="s">
        <v>73</v>
      </c>
      <c r="D5" s="35">
        <v>0.95</v>
      </c>
      <c r="E5" s="3"/>
      <c r="F5" s="1"/>
    </row>
    <row r="6" spans="1:6" x14ac:dyDescent="0.3">
      <c r="A6" s="2">
        <v>2</v>
      </c>
      <c r="B6" s="2">
        <v>2</v>
      </c>
      <c r="C6" s="2" t="s">
        <v>74</v>
      </c>
      <c r="D6" s="35" t="s">
        <v>75</v>
      </c>
      <c r="E6" s="3"/>
      <c r="F6" s="1"/>
    </row>
    <row r="7" spans="1:6" x14ac:dyDescent="0.3">
      <c r="A7" s="2">
        <v>3</v>
      </c>
      <c r="B7" s="2">
        <v>1</v>
      </c>
      <c r="C7" s="2" t="s">
        <v>76</v>
      </c>
      <c r="D7" s="35">
        <v>0.15</v>
      </c>
      <c r="E7" s="35"/>
      <c r="F7" s="1"/>
    </row>
    <row r="8" spans="1:6" x14ac:dyDescent="0.3">
      <c r="A8" s="2">
        <v>3</v>
      </c>
      <c r="B8" s="2">
        <v>2</v>
      </c>
      <c r="C8" s="2" t="s">
        <v>77</v>
      </c>
      <c r="D8" s="35">
        <v>0.15</v>
      </c>
      <c r="E8" s="3"/>
      <c r="F8" s="1"/>
    </row>
    <row r="9" spans="1:6" x14ac:dyDescent="0.3">
      <c r="A9" s="2">
        <v>3</v>
      </c>
      <c r="B9" s="2">
        <v>3</v>
      </c>
      <c r="C9" s="2" t="s">
        <v>78</v>
      </c>
      <c r="D9" s="35">
        <v>0.15</v>
      </c>
      <c r="E9" s="3"/>
      <c r="F9" s="1"/>
    </row>
    <row r="10" spans="1:6" x14ac:dyDescent="0.3">
      <c r="A10" s="2">
        <v>4</v>
      </c>
      <c r="B10" s="2">
        <v>1</v>
      </c>
      <c r="C10" s="2" t="s">
        <v>79</v>
      </c>
      <c r="D10" s="3">
        <v>2</v>
      </c>
      <c r="E10" s="35"/>
      <c r="F10" s="1"/>
    </row>
    <row r="11" spans="1:6" x14ac:dyDescent="0.3">
      <c r="A11" s="2">
        <v>5</v>
      </c>
      <c r="B11" s="2">
        <v>1</v>
      </c>
      <c r="C11" s="2" t="s">
        <v>79</v>
      </c>
      <c r="D11" s="3">
        <v>4</v>
      </c>
      <c r="E11" s="35"/>
      <c r="F11" s="1"/>
    </row>
    <row r="12" spans="1:6" x14ac:dyDescent="0.3">
      <c r="A12" s="2">
        <v>6</v>
      </c>
      <c r="B12" s="2">
        <v>1</v>
      </c>
      <c r="C12" s="2" t="s">
        <v>80</v>
      </c>
      <c r="D12" s="35" t="s">
        <v>75</v>
      </c>
      <c r="E12" s="3"/>
      <c r="F12" s="1"/>
    </row>
    <row r="13" spans="1:6" x14ac:dyDescent="0.3">
      <c r="A13" s="2">
        <v>6</v>
      </c>
      <c r="B13" s="2">
        <v>2</v>
      </c>
      <c r="C13" s="2" t="s">
        <v>81</v>
      </c>
      <c r="D13" s="35">
        <v>0.1</v>
      </c>
      <c r="E13" s="3"/>
      <c r="F13" s="1"/>
    </row>
    <row r="14" spans="1:6" x14ac:dyDescent="0.3">
      <c r="A14" s="2">
        <v>6</v>
      </c>
      <c r="B14" s="2">
        <v>3</v>
      </c>
      <c r="C14" s="2" t="s">
        <v>82</v>
      </c>
      <c r="D14" s="35">
        <v>0.8</v>
      </c>
      <c r="E14" s="3"/>
      <c r="F14" s="1"/>
    </row>
    <row r="15" spans="1:6" x14ac:dyDescent="0.3">
      <c r="A15" s="2">
        <v>7</v>
      </c>
      <c r="B15" s="2">
        <v>1</v>
      </c>
      <c r="C15" s="2" t="s">
        <v>83</v>
      </c>
      <c r="D15" s="35">
        <v>0.8</v>
      </c>
      <c r="E15" s="3"/>
      <c r="F15" s="1"/>
    </row>
    <row r="16" spans="1:6" x14ac:dyDescent="0.3">
      <c r="A16" s="2">
        <v>7</v>
      </c>
      <c r="B16" s="2">
        <v>2</v>
      </c>
      <c r="C16" s="2" t="s">
        <v>84</v>
      </c>
      <c r="D16" s="35">
        <v>1</v>
      </c>
      <c r="E16" s="35"/>
      <c r="F16" s="1"/>
    </row>
  </sheetData>
  <conditionalFormatting sqref="E2:F16">
    <cfRule type="iconSet" priority="9">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Objectives</vt:lpstr>
      <vt:lpstr>Initiatives</vt:lpstr>
      <vt:lpstr>Tasks</vt:lpstr>
      <vt:lpst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2017-10-16T14:44:52Z</cp:lastPrinted>
  <dcterms:created xsi:type="dcterms:W3CDTF">2015-11-05T14:10:57Z</dcterms:created>
  <dcterms:modified xsi:type="dcterms:W3CDTF">2018-11-21T16:01:47Z</dcterms:modified>
</cp:coreProperties>
</file>