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ameyers\OneDrive - Mid Kansas Cooperative Association\Desktop\"/>
    </mc:Choice>
  </mc:AlternateContent>
  <xr:revisionPtr revIDLastSave="0" documentId="10_ncr:100000_{6B5C6772-B126-4071-8CCC-377047B327CB}" xr6:coauthVersionLast="31" xr6:coauthVersionMax="31" xr10:uidLastSave="{00000000-0000-0000-0000-000000000000}"/>
  <bookViews>
    <workbookView xWindow="0" yWindow="0" windowWidth="17256" windowHeight="5952" activeTab="2" xr2:uid="{00000000-000D-0000-FFFF-FFFF00000000}"/>
  </bookViews>
  <sheets>
    <sheet name="Perspectives" sheetId="1" r:id="rId1"/>
    <sheet name="Objectives" sheetId="5" r:id="rId2"/>
    <sheet name="Initiatives" sheetId="2" r:id="rId3"/>
    <sheet name="Tasks" sheetId="7" r:id="rId4"/>
    <sheet name="Measures" sheetId="6" r:id="rId5"/>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3" i="2" l="1"/>
  <c r="H65" i="7"/>
  <c r="H66" i="7"/>
  <c r="H67" i="7"/>
  <c r="H80" i="7"/>
  <c r="H28" i="2" s="1"/>
  <c r="H81" i="7"/>
  <c r="H82" i="7"/>
  <c r="H83" i="7"/>
  <c r="H84" i="7"/>
  <c r="H85" i="7"/>
  <c r="H86" i="7"/>
  <c r="H87" i="7"/>
  <c r="H88" i="7"/>
  <c r="H29" i="7"/>
  <c r="H30" i="7"/>
  <c r="H31" i="7"/>
  <c r="H29" i="2" l="1"/>
  <c r="H30" i="2"/>
  <c r="H11" i="2"/>
  <c r="H41" i="7"/>
  <c r="H42" i="7"/>
  <c r="H43" i="7"/>
  <c r="H14" i="7"/>
  <c r="H15" i="7"/>
  <c r="H16" i="7"/>
  <c r="H92" i="7"/>
  <c r="H93" i="7"/>
  <c r="H94" i="7"/>
  <c r="H6" i="2" l="1"/>
  <c r="H15" i="2"/>
  <c r="H32" i="2"/>
  <c r="H113" i="7"/>
  <c r="H114" i="7"/>
  <c r="H115" i="7"/>
  <c r="H116" i="7"/>
  <c r="H117" i="7"/>
  <c r="H118" i="7"/>
  <c r="H119" i="7"/>
  <c r="H120" i="7"/>
  <c r="H121" i="7"/>
  <c r="H122" i="7"/>
  <c r="H123" i="7"/>
  <c r="H124" i="7"/>
  <c r="H125" i="7"/>
  <c r="H126" i="7"/>
  <c r="H127" i="7"/>
  <c r="H39" i="2" l="1"/>
  <c r="H40" i="2"/>
  <c r="H41" i="2"/>
  <c r="H42" i="2"/>
  <c r="H43" i="2"/>
  <c r="H104" i="7"/>
  <c r="H68" i="7" l="1"/>
  <c r="H10" i="7"/>
  <c r="H7" i="7"/>
  <c r="H4" i="7"/>
  <c r="H145" i="7" l="1"/>
  <c r="H144" i="7"/>
  <c r="H143" i="7"/>
  <c r="H142" i="7"/>
  <c r="H141" i="7"/>
  <c r="H140" i="7"/>
  <c r="H139" i="7"/>
  <c r="H138" i="7"/>
  <c r="H137" i="7"/>
  <c r="H136" i="7"/>
  <c r="H135" i="7"/>
  <c r="H134" i="7"/>
  <c r="H133" i="7"/>
  <c r="H132" i="7"/>
  <c r="H131" i="7"/>
  <c r="H130" i="7"/>
  <c r="H129" i="7"/>
  <c r="H128" i="7"/>
  <c r="H112" i="7"/>
  <c r="H111" i="7"/>
  <c r="H110" i="7"/>
  <c r="H109" i="7"/>
  <c r="H108" i="7"/>
  <c r="H107" i="7"/>
  <c r="H106" i="7"/>
  <c r="H105" i="7"/>
  <c r="H103" i="7"/>
  <c r="H102" i="7"/>
  <c r="H101" i="7"/>
  <c r="H100" i="7"/>
  <c r="H99" i="7"/>
  <c r="H98" i="7"/>
  <c r="H97" i="7"/>
  <c r="H96" i="7"/>
  <c r="H95" i="7"/>
  <c r="H91" i="7"/>
  <c r="H90" i="7"/>
  <c r="H89" i="7"/>
  <c r="H79" i="7"/>
  <c r="H78" i="7"/>
  <c r="H77" i="7"/>
  <c r="H76" i="7"/>
  <c r="H75" i="7"/>
  <c r="H74" i="7"/>
  <c r="H73" i="7"/>
  <c r="H72" i="7"/>
  <c r="H71" i="7"/>
  <c r="H70" i="7"/>
  <c r="H69" i="7"/>
  <c r="H64" i="7"/>
  <c r="H63" i="7"/>
  <c r="H62" i="7"/>
  <c r="H61" i="7"/>
  <c r="H60" i="7"/>
  <c r="H59" i="7"/>
  <c r="H58" i="7"/>
  <c r="H57" i="7"/>
  <c r="H56" i="7"/>
  <c r="H55" i="7"/>
  <c r="H54" i="7"/>
  <c r="H53" i="7"/>
  <c r="H52" i="7"/>
  <c r="H51" i="7"/>
  <c r="H50" i="7"/>
  <c r="H49" i="7"/>
  <c r="H48" i="7"/>
  <c r="H47" i="7"/>
  <c r="H46" i="7"/>
  <c r="H45" i="7"/>
  <c r="H44" i="7"/>
  <c r="H40" i="7"/>
  <c r="H39" i="7"/>
  <c r="H38" i="7"/>
  <c r="H37" i="7"/>
  <c r="H36" i="7"/>
  <c r="H35" i="7"/>
  <c r="H34" i="7"/>
  <c r="H33" i="7"/>
  <c r="H32" i="7"/>
  <c r="H28" i="7"/>
  <c r="H27" i="7"/>
  <c r="H26" i="7"/>
  <c r="H25" i="7"/>
  <c r="H24" i="7"/>
  <c r="H23" i="7"/>
  <c r="H22" i="7"/>
  <c r="H21" i="7"/>
  <c r="H20" i="7"/>
  <c r="H19" i="7"/>
  <c r="H18" i="7"/>
  <c r="H17" i="7"/>
  <c r="H13" i="7"/>
  <c r="H12" i="7"/>
  <c r="H11" i="7"/>
  <c r="H9" i="7"/>
  <c r="H8" i="7"/>
  <c r="H6" i="7"/>
  <c r="H5" i="7"/>
  <c r="H3" i="7"/>
  <c r="H2" i="7"/>
  <c r="H49" i="2" l="1"/>
  <c r="H46" i="2"/>
  <c r="H36" i="2"/>
  <c r="H34" i="2"/>
  <c r="H37" i="2"/>
  <c r="H48" i="2"/>
  <c r="H47" i="2"/>
  <c r="H33" i="2"/>
  <c r="H45" i="2"/>
  <c r="H44" i="2"/>
  <c r="H35" i="2"/>
  <c r="H38" i="2"/>
  <c r="H7" i="2"/>
  <c r="H3" i="2"/>
  <c r="H24" i="2"/>
  <c r="H17" i="2"/>
  <c r="H12" i="2"/>
  <c r="H10" i="2"/>
  <c r="H9" i="2"/>
  <c r="H19" i="2"/>
  <c r="H4" i="2"/>
  <c r="H8" i="2"/>
  <c r="H13" i="2"/>
  <c r="H18" i="2"/>
  <c r="H20" i="2"/>
  <c r="H22" i="2"/>
  <c r="H16" i="2"/>
  <c r="H25" i="2"/>
  <c r="H14" i="2"/>
  <c r="H27" i="2"/>
  <c r="H21" i="2"/>
  <c r="H26" i="2"/>
  <c r="H5" i="2"/>
  <c r="H2" i="2"/>
  <c r="H31" i="2"/>
  <c r="D8" i="5" s="1"/>
  <c r="D9" i="5" l="1"/>
  <c r="D11" i="5"/>
  <c r="D3" i="5"/>
  <c r="D12" i="5"/>
  <c r="D5" i="5"/>
  <c r="D4" i="5"/>
  <c r="D6" i="5"/>
  <c r="D10" i="5"/>
  <c r="D7" i="5"/>
  <c r="D2" i="5"/>
  <c r="C2" i="1" l="1"/>
  <c r="C5" i="1"/>
  <c r="C3" i="1"/>
  <c r="C4" i="1"/>
</calcChain>
</file>

<file path=xl/sharedStrings.xml><?xml version="1.0" encoding="utf-8"?>
<sst xmlns="http://schemas.openxmlformats.org/spreadsheetml/2006/main" count="391" uniqueCount="345">
  <si>
    <t>PID</t>
  </si>
  <si>
    <t>Description</t>
  </si>
  <si>
    <t>INID</t>
  </si>
  <si>
    <t>Champion</t>
  </si>
  <si>
    <t>Team</t>
  </si>
  <si>
    <t>Progress</t>
  </si>
  <si>
    <t>Measure</t>
  </si>
  <si>
    <t>Location consolidation plans</t>
  </si>
  <si>
    <t>Stakeholder</t>
  </si>
  <si>
    <t>Internal Processes</t>
  </si>
  <si>
    <t>Organizational Capacity</t>
  </si>
  <si>
    <t>Financial</t>
  </si>
  <si>
    <t>OBJID</t>
  </si>
  <si>
    <t>Make it easy to do business</t>
  </si>
  <si>
    <t>Improve key process efficiencies</t>
  </si>
  <si>
    <t>Enhance the customer experience</t>
  </si>
  <si>
    <t xml:space="preserve">Strengthen communications &amp; relationships </t>
  </si>
  <si>
    <t>Utilize new tools &amp; technology</t>
  </si>
  <si>
    <t>Renew facilities &amp; infrastructure</t>
  </si>
  <si>
    <t>Offer new products, programs &amp; services</t>
  </si>
  <si>
    <t>Attract, develop &amp; retain the best people</t>
  </si>
  <si>
    <t>Build the brand</t>
  </si>
  <si>
    <t>Drive out costs</t>
  </si>
  <si>
    <t>Increase profitability</t>
  </si>
  <si>
    <t>Customer experience survey project</t>
  </si>
  <si>
    <t>Merger partner plans</t>
  </si>
  <si>
    <t>Farmers of the future contact plan</t>
  </si>
  <si>
    <t>Location account communication plan</t>
  </si>
  <si>
    <t>MKC Direct program</t>
  </si>
  <si>
    <t>Employee reviews training plan</t>
  </si>
  <si>
    <t>Agronomy central dispatch investigation</t>
  </si>
  <si>
    <t>Grower portal project</t>
  </si>
  <si>
    <t>Mobile app project</t>
  </si>
  <si>
    <t>LOL agronomy operations study</t>
  </si>
  <si>
    <t>MID</t>
  </si>
  <si>
    <t>Customer Retention</t>
  </si>
  <si>
    <t>Target</t>
  </si>
  <si>
    <t>ROS</t>
  </si>
  <si>
    <t>Actual</t>
  </si>
  <si>
    <t>Initiative</t>
  </si>
  <si>
    <t>TASKID</t>
  </si>
  <si>
    <t>Weight</t>
  </si>
  <si>
    <t>Complete</t>
  </si>
  <si>
    <t>Fertilizer pricing plans</t>
  </si>
  <si>
    <t>"Emerging Producer" business growth tracking plan</t>
  </si>
  <si>
    <t>Landowners communication investigation</t>
  </si>
  <si>
    <t>MKC Story video project</t>
  </si>
  <si>
    <t>Custom application rig &amp; mobile asset study</t>
  </si>
  <si>
    <t>Benchmarking research project</t>
  </si>
  <si>
    <t>Cattle risk management business plan</t>
  </si>
  <si>
    <t>"Emerged Producer" engagement program</t>
  </si>
  <si>
    <t>Employee turnover research project</t>
  </si>
  <si>
    <t>Key employee recruitment plan</t>
  </si>
  <si>
    <t>Target marketing plan for seasonal PT help</t>
  </si>
  <si>
    <t>PA software implementation &amp; training plan</t>
  </si>
  <si>
    <t>Data solution research project</t>
  </si>
  <si>
    <t>Energy software project</t>
  </si>
  <si>
    <t>Annual ERP system review</t>
  </si>
  <si>
    <t>CRM utilization plan</t>
  </si>
  <si>
    <t>HR management software research project</t>
  </si>
  <si>
    <t>Agronomy center forecasting project</t>
  </si>
  <si>
    <t>Expense management training plan</t>
  </si>
  <si>
    <t>Custom application rate strategy</t>
  </si>
  <si>
    <t>Cost of production analysis tool</t>
  </si>
  <si>
    <t>Dave Spears</t>
  </si>
  <si>
    <t>Erik, Dave C., Nichole, Mandie</t>
  </si>
  <si>
    <t>Darin</t>
  </si>
  <si>
    <t>C-Suite</t>
  </si>
  <si>
    <t>Continue discussions with potential cooperative merger partners &amp; independent retailers.</t>
  </si>
  <si>
    <t>All business unit leaders, VPs of Ops, Erik</t>
  </si>
  <si>
    <t>Kent</t>
  </si>
  <si>
    <t>Troy, Matt, Doug</t>
  </si>
  <si>
    <t>Troy, Devin</t>
  </si>
  <si>
    <t>Nichole</t>
  </si>
  <si>
    <t>Dave Spears, Dave C.</t>
  </si>
  <si>
    <t>Matt</t>
  </si>
  <si>
    <t>Ben, Troy, Nichole, Willie, Mandie, Devin</t>
  </si>
  <si>
    <t>Erik</t>
  </si>
  <si>
    <t>Troy</t>
  </si>
  <si>
    <t>Ross, Mandie</t>
  </si>
  <si>
    <t>Dave Sell</t>
  </si>
  <si>
    <t>Mandie, Matt, Accounting</t>
  </si>
  <si>
    <t>Danny</t>
  </si>
  <si>
    <t>Nichole &amp; Mandie</t>
  </si>
  <si>
    <t>Devin, Kent, Marketing team</t>
  </si>
  <si>
    <t>Chris</t>
  </si>
  <si>
    <t>Matt, Mandie, Katie</t>
  </si>
  <si>
    <t>Jon</t>
  </si>
  <si>
    <t>Erik, Ted, Dave Spears, Dave Sell, Danny</t>
  </si>
  <si>
    <t>Doug, Troy, Kent, Willie, Nathan, Chris</t>
  </si>
  <si>
    <t>Nathan</t>
  </si>
  <si>
    <t>Chris, Tricia, Devin, Matt, CJ, Sara</t>
  </si>
  <si>
    <t>Devin</t>
  </si>
  <si>
    <t>Dave Spears, Darin</t>
  </si>
  <si>
    <t>Jeff</t>
  </si>
  <si>
    <t>Doug, Ops Managers</t>
  </si>
  <si>
    <t>Doug</t>
  </si>
  <si>
    <t>Sr. Location Managers, Troy, Kent</t>
  </si>
  <si>
    <t>Monitor and evaluate success of forecasts by agronomy center and tie to an incentive plan.</t>
  </si>
  <si>
    <t>Ops team, HR</t>
  </si>
  <si>
    <t>Property upgrade &amp; greenfield site evaluations</t>
  </si>
  <si>
    <t>Share of Wallet</t>
  </si>
  <si>
    <t>ROIC by Project</t>
  </si>
  <si>
    <t>Employee Turnover</t>
  </si>
  <si>
    <t>Grain Quality</t>
  </si>
  <si>
    <t>Avoidable Claims</t>
  </si>
  <si>
    <t>Return on Equity</t>
  </si>
  <si>
    <t>DueDate</t>
  </si>
  <si>
    <t xml:space="preserve">Find out if we can sub out survey to LOL </t>
  </si>
  <si>
    <t xml:space="preserve">Launch the survey </t>
  </si>
  <si>
    <t>Get results to HR for incentive planning</t>
  </si>
  <si>
    <t>Visit with CRM team to determine if data can be structured there</t>
  </si>
  <si>
    <t>Set up account contact relationships</t>
  </si>
  <si>
    <t>Follow up with Nichole on next steps</t>
  </si>
  <si>
    <t xml:space="preserve">Research production vendors </t>
  </si>
  <si>
    <t>Prep the shoot plan including participants and farm locations</t>
  </si>
  <si>
    <t>Narrow down the vendors</t>
  </si>
  <si>
    <t>Define the MKC part of the project</t>
  </si>
  <si>
    <t>Rollout the TMA part of the project preharvest</t>
  </si>
  <si>
    <t>Pilot central dispatch in Groveland and Lindsborg</t>
  </si>
  <si>
    <t xml:space="preserve">Pilot in Manhattan </t>
  </si>
  <si>
    <t>Set up a meeting with Anne to determine formal training options</t>
  </si>
  <si>
    <t>Launch training and continue to use the data silo tool to clean up duplicates</t>
  </si>
  <si>
    <t>Define and design the project</t>
  </si>
  <si>
    <t>Select the software</t>
  </si>
  <si>
    <t>Follow up w/Danny on best review times &amp; determine next FY items to consider</t>
  </si>
  <si>
    <t>Prepare a training plan to teach navigation and functionality</t>
  </si>
  <si>
    <t>Nichole, All business unit leaders, Jeff Jones, Dave Sell, Tony, Devin, Mandie</t>
  </si>
  <si>
    <t>Mandie, Aric, Anne</t>
  </si>
  <si>
    <t>Anne</t>
  </si>
  <si>
    <t>Matt, Jeff Jones, Doug, Nathan, Ted, Dave Sell, Anne</t>
  </si>
  <si>
    <t>Devin, Nichole, Troy, Willie, Jeff Jones, Nathan Eck</t>
  </si>
  <si>
    <t>Jeff Frizell</t>
  </si>
  <si>
    <t>Erin, Anne</t>
  </si>
  <si>
    <t>Nichole, Hilary</t>
  </si>
  <si>
    <t>Create a brochure to include value added topics specifically for landowners</t>
  </si>
  <si>
    <t>Plan for distribution</t>
  </si>
  <si>
    <t>Build out campaign ideas</t>
  </si>
  <si>
    <t>Column1</t>
  </si>
  <si>
    <t>Intent</t>
  </si>
  <si>
    <t>Decide what to benchmark by sending a survey to growers</t>
  </si>
  <si>
    <t>Pilot benchmarking with 5 growers to start</t>
  </si>
  <si>
    <t xml:space="preserve">Will update after TMA Planning Session </t>
  </si>
  <si>
    <t>Re-examine list of growers to participate</t>
  </si>
  <si>
    <t>Design the program content and budget</t>
  </si>
  <si>
    <t>Present the budget and look for sponsors</t>
  </si>
  <si>
    <t>Decide what we need to train on now</t>
  </si>
  <si>
    <t>Develop the plan</t>
  </si>
  <si>
    <t>Begin training sessions</t>
  </si>
  <si>
    <t xml:space="preserve">Working with LDI on farm mobile PUC’s. Set up and ready for analytics. Metrics are in place. Awaiting farms to release acres to gain data.  </t>
  </si>
  <si>
    <t>Rework custom application rate strategy and visit more frequently.</t>
  </si>
  <si>
    <t>Follow up on specs for the scope of the project</t>
  </si>
  <si>
    <t>Start demos</t>
  </si>
  <si>
    <t>IT to draft the project scope</t>
  </si>
  <si>
    <t>Send out RFPs</t>
  </si>
  <si>
    <t xml:space="preserve">Install 1st round of pucks </t>
  </si>
  <si>
    <t>Install 2nd round of pucks</t>
  </si>
  <si>
    <t>Phase one - discovery</t>
  </si>
  <si>
    <t>Assigned customer list and manual tracking method</t>
  </si>
  <si>
    <t>Decide on method to collect email addresses and cell phone numbers</t>
  </si>
  <si>
    <t>Evaluate KPIs (baselines are determined)</t>
  </si>
  <si>
    <t>Erik, Nichole, VPs of Ops, Nathan Eck, Jeff Jones</t>
  </si>
  <si>
    <t>Jeff F., Matt, Mandie, Erin, Chris, Ted, Erik, Hilary</t>
  </si>
  <si>
    <t>C-level executives</t>
  </si>
  <si>
    <t>High potential employee development plans</t>
  </si>
  <si>
    <t>Dave Spears, Danny, Ted, Hilary, Erik, Jeff J.</t>
  </si>
  <si>
    <t>Rolling out the business plan for cattle risk management focusing on existing owners who are raising livestock.</t>
  </si>
  <si>
    <t>Director of Ops, Erik, Jeff F., Hilary</t>
  </si>
  <si>
    <t>Ted, Danny, Dave Spears, Ops Team, Dave Sell, Anne</t>
  </si>
  <si>
    <t>Customer Satisfaction</t>
  </si>
  <si>
    <t>New Member Revenue</t>
  </si>
  <si>
    <t>Revisit in AUG</t>
  </si>
  <si>
    <t>Agronomy terminal &amp; seed plant investigation</t>
  </si>
  <si>
    <t>Storage upgrades-Benton, Burns, Lindsborg, Walton &amp; Longford</t>
  </si>
  <si>
    <t>Design the protocol for development plans</t>
  </si>
  <si>
    <t>Develop how to share forward learning from training requests</t>
  </si>
  <si>
    <t>Education and formal roll out for development plans</t>
  </si>
  <si>
    <t>Research segments of turnover</t>
  </si>
  <si>
    <t>Develop goals for each segment</t>
  </si>
  <si>
    <t>Review results in AUG planning session</t>
  </si>
  <si>
    <t>Identify roles that will become vacant in the near future</t>
  </si>
  <si>
    <t>Identify avenues to recruit and obtain talent</t>
  </si>
  <si>
    <t xml:space="preserve">Document recruitment pathways </t>
  </si>
  <si>
    <t>Advertise on social media channels</t>
  </si>
  <si>
    <t>Create campaign to target school bus drivers</t>
  </si>
  <si>
    <t>Brainstorm other recruitment options</t>
  </si>
  <si>
    <t>Evaluate all non hub fertilizer assets</t>
  </si>
  <si>
    <t>Analyze where additonal grain storage would allow for seasonalized options</t>
  </si>
  <si>
    <t>Examine cardtrol location activity</t>
  </si>
  <si>
    <t xml:space="preserve">Phase two - evaluate physical assets </t>
  </si>
  <si>
    <t>Determine best approach</t>
  </si>
  <si>
    <t>Set up meetings with agronomy managers</t>
  </si>
  <si>
    <t>Complete forecasting with all locations</t>
  </si>
  <si>
    <t xml:space="preserve">Evaluate results </t>
  </si>
  <si>
    <t>Set up a meeting to discuss current strategy</t>
  </si>
  <si>
    <t>Decide on frequency of review</t>
  </si>
  <si>
    <t>Notify employee groups of any changes being made</t>
  </si>
  <si>
    <t xml:space="preserve">Deadline for report </t>
  </si>
  <si>
    <t>Start demos &amp; choose a vendor</t>
  </si>
  <si>
    <t>Integrate AgOS and FieldAlytics</t>
  </si>
  <si>
    <t>Determine software needs (testing Agworks version 4)-formal review JUL 2018</t>
  </si>
  <si>
    <t>Define what the cash and carry program will look like for MKC</t>
  </si>
  <si>
    <t>Dissolve FarmKan</t>
  </si>
  <si>
    <t xml:space="preserve">Set up new LLC </t>
  </si>
  <si>
    <t>Manhattan office remodel plans</t>
  </si>
  <si>
    <t>Choose a solution</t>
  </si>
  <si>
    <t>$.0175</t>
  </si>
  <si>
    <t>NEW</t>
  </si>
  <si>
    <t xml:space="preserve">1st quarter follow up - update &amp; review spreadsheet </t>
  </si>
  <si>
    <t>2nd quarter follow up - update &amp; review spreadsheet</t>
  </si>
  <si>
    <t>3rd quarter follow up - update &amp; review spreadsheet</t>
  </si>
  <si>
    <t>Jeff Jones, Jeff F., Willie</t>
  </si>
  <si>
    <t>Kent, Devin, Matt, Mandie</t>
  </si>
  <si>
    <t>Develop print friendly CSS</t>
  </si>
  <si>
    <t>Add member owner account look up</t>
  </si>
  <si>
    <t>Save (print as PDF) and attach to a customer account in CRM</t>
  </si>
  <si>
    <t>Investigate central dispatch for agronomy operations.  Will pilot the plan in Lindsborg and Groveland first then Manhattan will follow.  Agworks version 4 is being tested now for software feasibility. Internal audits will be conducted on the work order process as well as operational efficiency decisions made after reviewing LDI's KPIs on a bi-weekly basis.  Identified areas that need attention.  Going paperless and formulation of work orders (batching).  Beta testing paperless mid to late JULY.  by SEPT try to roll in Walton and Haven.  NOV will start Abilene, Alta Vista, Manhattan and Onaga.  Running under 2 central dispatches by MAR 1.</t>
  </si>
  <si>
    <t>Training on expense management initiatives for key employees.  Target audience is SLMs.  Training will begin in JULY 2018.</t>
  </si>
  <si>
    <t>Better tell the MKC story through video.  Capture the customer perspective and how we create value for them.  Agreement is made with 502 media to produce the video.  Need to lock in members to interview.</t>
  </si>
  <si>
    <t>Research software and select a vendor</t>
  </si>
  <si>
    <t>Test and set up the environment</t>
  </si>
  <si>
    <t>Connect the data</t>
  </si>
  <si>
    <t>Hold SAM training</t>
  </si>
  <si>
    <t>Go live with ATLAS</t>
  </si>
  <si>
    <t>SAMs tasked to sign up their accounts</t>
  </si>
  <si>
    <t xml:space="preserve">The TMA mobile app was soft launched at the end of July.  </t>
  </si>
  <si>
    <t>This will be a site for IT to direct those whose job functions require data analysis to instead of making them visit multiple data points to get what they need.  SmartView from EONE has been selected.  The test environment is expected to be set up in JULY and data connection in AUG/SEP.</t>
  </si>
  <si>
    <t>Bring in AgWorks</t>
  </si>
  <si>
    <t>Implement recommendations</t>
  </si>
  <si>
    <t>Move CRM to dynamics 365 (in the cloud)</t>
  </si>
  <si>
    <t>Complete training</t>
  </si>
  <si>
    <t>ECM Project</t>
  </si>
  <si>
    <t xml:space="preserve">Sent out RFP for AR and AP solutions.  Scheduled first round of vendor demos.  </t>
  </si>
  <si>
    <t>Schedule demos</t>
  </si>
  <si>
    <t>We want to determine how to best track business growth or volume in dollars with EPs.  This project is almost done.  Connections between account levels in CRM are tightened up (parent/child).  Are agronomy sales dollars (seed, application, CPP, CN) in CRM?</t>
  </si>
  <si>
    <t xml:space="preserve">This project has changed course toward understanding the cost of production by field first then benchmarking can be considered as a new service.  </t>
  </si>
  <si>
    <t>Get soil test data (possible intern project)</t>
  </si>
  <si>
    <t xml:space="preserve">Design and propose options to best engage with the "Emerged Producer" (those age 40-50). A field experience may be best in the summertime.  Will research the Edge Program.  This program is still valid and may be considered for next FY (2020).  </t>
  </si>
  <si>
    <t>Set up a meeting to go through the customer list-Jan</t>
  </si>
  <si>
    <t>Set up a meeting to go through the customer list-Aug</t>
  </si>
  <si>
    <t xml:space="preserve">We update the list and verify contact with the successful farmers of the future twice a year.  Once in Jan and again in Aug.  </t>
  </si>
  <si>
    <t xml:space="preserve">We want to push fertilizer prices to customers.  We are preparing for fertilizer to become available via e-commerce.  Currently, pricing and inventory are not in a live environment accessible to shoppers. Need to revisit next steps once an e-commerce platform is developed; possibly through LOL or Agvend.  </t>
  </si>
  <si>
    <t>Investigate vendors with ecommerce platforms</t>
  </si>
  <si>
    <t>Nick M., Brandon S., Jon S., Jeremy P., Nick W.</t>
  </si>
  <si>
    <t>Jeff, Hilary, Anne</t>
  </si>
  <si>
    <t>Succession plan for key roles</t>
  </si>
  <si>
    <t>Jeff, Erin, Hilary</t>
  </si>
  <si>
    <t>Enhanced recruitment plan</t>
  </si>
  <si>
    <t>Anne, Erin, Hilary</t>
  </si>
  <si>
    <t>MKC employee mentor program</t>
  </si>
  <si>
    <t>Hilary</t>
  </si>
  <si>
    <t>Jeff Jones, Anne</t>
  </si>
  <si>
    <t>HR software phase 2 - TalentSpace project</t>
  </si>
  <si>
    <t>Jeff, Erin, Hilary, Amy</t>
  </si>
  <si>
    <t>Employee Retention</t>
  </si>
  <si>
    <t>Identify the criteria for talent pools</t>
  </si>
  <si>
    <t xml:space="preserve">Identify the key roles needed </t>
  </si>
  <si>
    <t>Identify individual competencies and perform gap analysis</t>
  </si>
  <si>
    <t>Identify high schools to participate in shadow days</t>
  </si>
  <si>
    <t>Set up visits with Hutchinson and McPherson to develop partnership relations</t>
  </si>
  <si>
    <t xml:space="preserve">Develop short video clips describing the most frequently posted job descriptions </t>
  </si>
  <si>
    <t>Send out surveys to supervisors to find ideal coaching characteristics</t>
  </si>
  <si>
    <t>Pilot the program with small test group</t>
  </si>
  <si>
    <t xml:space="preserve">Roll out the final program to MKC ALL </t>
  </si>
  <si>
    <t>Map out incentive review work flow</t>
  </si>
  <si>
    <t>Start building out succession planning tools</t>
  </si>
  <si>
    <t>Research recruitment add ons and metric details for retention risk</t>
  </si>
  <si>
    <t xml:space="preserve">COMPLETE-Research employee turnover and develop goals to benchmark against.  Overall turnover has new criteria.  It will not include seasonal employees or retirements.  This will now be examined as regrettable turnover.  </t>
  </si>
  <si>
    <r>
      <t>COMPLETE-</t>
    </r>
    <r>
      <rPr>
        <sz val="10"/>
        <color rgb="FF000000"/>
        <rFont val="Arial MT"/>
      </rPr>
      <t>Target key employees (from other organizations) and facilitate ongoing relationships with a recruitment mindset. This will be replaced with the enhanced recruitment plan that will include opportunities outside of other employers in the industry.</t>
    </r>
  </si>
  <si>
    <t xml:space="preserve">COMPLETE-MKC Direct is no longer a program; it is its own entity.  FarmKan as we knew it is dissolved and we've launched our own LLC for cash and carry products that will compete beyond our traditional footprint. </t>
  </si>
  <si>
    <t xml:space="preserve">COMPLETE-Research is underway for systems to identify employee skills and how to address them and prepare for future opportunity. Paper versions of the development process are complete and RFP's for software that will manage this are due back in MAR.  Software is chosen.  E-learning options are currently being vetted and mapped.  </t>
  </si>
  <si>
    <t>COMPLETE-Training piece for administering reviews is complete as well as the protocol for development plans.  Next steps include education and formal roll out.  Added structure &amp; follow up to training request process for lessons learned.  Employee reviews will now be managed in TalentSpace.</t>
  </si>
  <si>
    <t xml:space="preserve">COMPLETE-Targeting and recruiting pool of seasonal PT help.  Advertising is active on social media and at locations.  Targeting schools, specifically bus drivers.  These efforts are now part of normal recruiting efforts.  As of June, the pool is favorable.    </t>
  </si>
  <si>
    <t xml:space="preserve">COMPLETE-Research is underway to choose the best software that will include performance management, electronic files, goals and training.  RFPs went out in FEB, responses are expected in MAR and demos will begin in APR.  Saba/Halogen has been chosen as the vendor.  </t>
  </si>
  <si>
    <t xml:space="preserve">COMPLETE-Software has been chosen.  Project will be reviewed again in AUG.  </t>
  </si>
  <si>
    <t>COMPLETE-We've developed the process to create a survey to measure the customer experience of targeted customers by pod.  Will use the same questions as last year in order to establish benchmarks and evaluate trends.  Will revisit with the team in early DEC 2018 to prep for next launch in JAN 2019.</t>
  </si>
  <si>
    <t>COMPLETE-Develop a proactive communications strategy with location accounts.  Working toward 6-8 digital campaigns upon launch of Atlas.</t>
  </si>
  <si>
    <t>Set up a team meeting to brainstorm best approach</t>
  </si>
  <si>
    <t>Discuss the revalidation of job descriptions</t>
  </si>
  <si>
    <t>Prep a holistically approached marketing campaign to tell the MKC employee story</t>
  </si>
  <si>
    <t>Asset roadmap project</t>
  </si>
  <si>
    <t>Dave Spears, Danny, Ted, Dave Sell</t>
  </si>
  <si>
    <t>This project is designed to represent how we intend to push our footprint outward and right size locations in grain, agronomy, energy and feed.  It will address eliminating unprofitable assets and replacing them with modern, profitable ones.</t>
  </si>
  <si>
    <t>NEW-Develop an internal and external communications plan to tell the MKC Story to current and prospective employees</t>
  </si>
  <si>
    <t xml:space="preserve">NEW-Have the ability to create a real time employee list, on demand,  of who is ready to fill key roles.  Will be housed in TalentSpace. </t>
  </si>
  <si>
    <t>NEW-Develop a plan to increase MKC's presence in High Schools and Trade Schools.  Also, develop partnerships with targeted schools for hiring hourly employees.</t>
  </si>
  <si>
    <t>NEW-Create a formal mentor program to connect the right MKC mentors with the right MKC mentees for skill development, relationship building and connectivity to the brand.</t>
  </si>
  <si>
    <t xml:space="preserve">COMPLETE-Implement specific results of the LOL study as it pertains to agronomy operations.  Abilene project underway.  Will have BOD report ready for SEPT meeting.  All small fert plants - NH2 are slated to close SEPT 1.  Customer contact will begin in AUG.  </t>
  </si>
  <si>
    <t xml:space="preserve">COMPLETE-V2 was released in July.  This project is complete.  </t>
  </si>
  <si>
    <t>Customer segmentation project</t>
  </si>
  <si>
    <t>Troy, Kent</t>
  </si>
  <si>
    <t xml:space="preserve">Working with Syngenta on a segmentation project.  The goal is to have at least 70% of our growers segmented into 5 different groups to understand how best to grow those relationships.  </t>
  </si>
  <si>
    <t>Set up a meeting to go through the customer list-Jan 2019</t>
  </si>
  <si>
    <t>SAMs to discuss segmented topics of intersest in personalized winter visits</t>
  </si>
  <si>
    <t>Configure Ipads and launch email survey to top 150 that do 1/2 of our business</t>
  </si>
  <si>
    <t>Next group of 400 to get email survey-Ensure kiosk is available at Ag Symposium</t>
  </si>
  <si>
    <t>E-business plan</t>
  </si>
  <si>
    <t>Matt, Mandie, Nichole, Troy</t>
  </si>
  <si>
    <t>Discuss purchasing, marketing and IT needs for 3 prep warehouses for Commoditag</t>
  </si>
  <si>
    <t xml:space="preserve">This plan will be 2 fold.  One tract is the Commoditag platform for purchasing and the other is the LOL ATLAS platform that offers a customized virtual storefront upon individual log in. The operating agreement for Commoditag will be completed by OCT 31.  We will be set up to sell CPP products by 2019 and seed by 2020.  The 3 prep warehouses will be FarmKan, Sumco and Manhattan.  </t>
  </si>
  <si>
    <t xml:space="preserve">For ATLAS, determine which CPP and CN products will be available and how to incorporate a customer's entire cropping plan into the platform </t>
  </si>
  <si>
    <t>Determine the sequence of the first round of customer pilots starting with Optimal Acre customers</t>
  </si>
  <si>
    <t>Determine storage needs in Moundridge, Castleton, Benton, RC, and Walton</t>
  </si>
  <si>
    <t>Launch the Abliene project - grain and agronomy divisions</t>
  </si>
  <si>
    <t xml:space="preserve">Begin filming and approve final draft </t>
  </si>
  <si>
    <t>Company-wide marketing plan</t>
  </si>
  <si>
    <t xml:space="preserve">This plan includes the entirety of MKC and our share of the grain business.  </t>
  </si>
  <si>
    <t xml:space="preserve">Go deeper on building out existing communications calendar with all business units </t>
  </si>
  <si>
    <t>Redesign field signs</t>
  </si>
  <si>
    <t>Relaunch quarterly customer newsletters</t>
  </si>
  <si>
    <t>Associate Director policy Assessment</t>
  </si>
  <si>
    <t>Hal</t>
  </si>
  <si>
    <t>Sara, Keith, Kenny</t>
  </si>
  <si>
    <t xml:space="preserve">The Associate Director Program is a means to introduce prospective board members to the duties, expectations and culture of our board.  The purpose of doing an assessment of the policy will allow for the examination of risks and opportunities that exist within it, to leverage it when necessary and to provide direction toward a more formal recruitment strategy.  </t>
  </si>
  <si>
    <t>BOD succession plan</t>
  </si>
  <si>
    <t>Kenny, David, Ben, Allan</t>
  </si>
  <si>
    <t>The purpose for having a formal succession plan is to ensure the quality, sustainability, effectiveness, consistency, structure, intentions, futurist mindset and strategic direction of the current MKC Board.  The group must have diversity in thought and operational size as well as geography.</t>
  </si>
  <si>
    <t>BOD development plan</t>
  </si>
  <si>
    <t>CJ, Jason, Duane, Randy</t>
  </si>
  <si>
    <t>The purpose for having a formal BOD development plan is to ensure the membership group is balanced in desired knowledge, skills and abilities as outlined in the job description.  It will provide clarity in talent gaps and encourage continued training and growth; at the same time, build confidence to be an active voice for the cooperative.</t>
  </si>
  <si>
    <t xml:space="preserve">Have the group discuss the existing policy </t>
  </si>
  <si>
    <t>Bring recommendations for change to the policy committee for review</t>
  </si>
  <si>
    <t>Present any policy updates to the larger group for approval</t>
  </si>
  <si>
    <t xml:space="preserve">Discuss the current terms in the BOD policies </t>
  </si>
  <si>
    <t>Decide on a reporting tool for awareness of who is rolling off when</t>
  </si>
  <si>
    <t>Discuss mentorship opportunities</t>
  </si>
  <si>
    <t xml:space="preserve">Discuss the existing job description and make recommendations for change </t>
  </si>
  <si>
    <t>Develop universal development tracts for all board members</t>
  </si>
  <si>
    <t>Develop individual tracts customized for each board member</t>
  </si>
  <si>
    <t>Task operations group to find better ways to communicate facility changes (internally &amp; externally)</t>
  </si>
  <si>
    <t>MKC operations trucking plan</t>
  </si>
  <si>
    <t>Ops team</t>
  </si>
  <si>
    <t>Research best approach for MKC trucks (grain and agronomy assets only) to keep operations fluid and efficient.</t>
  </si>
  <si>
    <t>Brainstorm best approaches with operations team (specifically those in central dispatch)</t>
  </si>
  <si>
    <t xml:space="preserve">Work through labor needs and equipment cost analysis' </t>
  </si>
  <si>
    <t>Prepare formal proposal for C-team review</t>
  </si>
  <si>
    <t>Telling the Employee Story (internally &amp; externally) project</t>
  </si>
  <si>
    <t>NEW-Prepare for next steps including incentive reviews, succession planning, recruitment tools &amp; retention risks.</t>
  </si>
  <si>
    <t xml:space="preserve">COMPLETE-Investigate location consolidation options and include cardtrol locations.  This initiative has evolved into the asset roadmap project which lives in the renewing facilities &amp; infrastructure now.  </t>
  </si>
  <si>
    <t xml:space="preserve">Investigate &amp; develop a method to communicate with landowners the value of the cooperative and our services through the tenant.  Content is built and in the  design phase.  Interns are working with a freelance designer to produce the piece.  </t>
  </si>
  <si>
    <t>Phase 2 (website replacement)-Enhance the grower portal and establish YouTube training video.  Hold training sessions for basic navigation of existing customer portal.  The Atlas portal will go live on Aug 23.</t>
  </si>
  <si>
    <t>COMPLETE-A training session was held in FEB 2018 and more will follow.  Additional trainings will be implemented for operations as time permits.</t>
  </si>
  <si>
    <t xml:space="preserve">COMPLETE-Brought in AgWorks (agronomy software) to review processes around central dispatch.  Recommendations reviewed and implemented.  </t>
  </si>
  <si>
    <t xml:space="preserve">COMPLETE-The strategy for best utilizing CRM is complete.  We moved to Dynamics 365 (in the cloud). Trainings include data entry, dashboard tools &amp; views, why we need contact data &amp; customer purchasing habits.  Consider including training refreshers via webinars in the training plan.  Next steps will include text messaging functionality. </t>
  </si>
  <si>
    <t xml:space="preserve">Evaluate existing and new property upgrades to drive market growth.  Include greenfield sites and bunkers.  Analysis where we take grain is done.  JULY 1 is hard deadline for locations that we will take out of use and where we need to build back.  By AUG 1, rough budget will be put together on the upgrades.  Will prioritize after budget is approved.  NOV will house a senior management review of final plan and 60 days to tweak before BOD review in 6 month strategic recap.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</si>
</sst>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
    <numFmt numFmtId="165" formatCode="&quot;$&quot;#,##0"/>
    <numFmt numFmtId="166" formatCode="0.0%"/>
  </numFmts>
  <fonts count="5">
    <font>
      <sz val="11"/>
      <color theme="1"/>
      <name val="Calibri"/>
      <family val="2"/>
      <scheme val="minor"/>
    </font>
    <font>
      <sz val="11"/>
      <color theme="1"/>
      <name val="Calibri"/>
      <family val="2"/>
      <scheme val="minor"/>
    </font>
    <font>
      <sz val="11"/>
      <color theme="1"/>
      <name val="Calibri"/>
      <scheme val="minor"/>
    </font>
    <font>
      <sz val="11"/>
      <name val="Calibri"/>
      <family val="2"/>
      <scheme val="minor"/>
    </font>
    <font>
      <sz val="10"/>
      <color rgb="FF000000"/>
      <name val="Arial MT"/>
    </font>
  </fonts>
  <fills count="10">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CCCCFF"/>
        <bgColor indexed="64"/>
      </patternFill>
    </fill>
    <fill>
      <patternFill patternType="solid">
        <fgColor theme="9" tint="0.59999389629810485"/>
        <bgColor indexed="64"/>
      </patternFill>
    </fill>
    <fill>
      <patternFill patternType="solid">
        <fgColor theme="7" tint="0.79998168889431442"/>
        <bgColor theme="4" tint="0.79998168889431442"/>
      </patternFill>
    </fill>
    <fill>
      <patternFill patternType="solid">
        <fgColor rgb="FFCCCCFF"/>
        <bgColor theme="4" tint="0.79998168889431442"/>
      </patternFill>
    </fill>
    <fill>
      <patternFill patternType="solid">
        <fgColor theme="5" tint="0.59999389629810485"/>
        <bgColor theme="4" tint="0.79998168889431442"/>
      </patternFill>
    </fill>
    <fill>
      <patternFill patternType="solid">
        <fgColor theme="9" tint="0.59999389629810485"/>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110">
    <xf numFmtId="0" fontId="0" fillId="0" borderId="0" xfId="0"/>
    <xf numFmtId="1" fontId="0" fillId="0" borderId="0" xfId="0" applyNumberFormat="1"/>
    <xf numFmtId="0" fontId="0" fillId="0" borderId="1" xfId="0"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left" vertical="center"/>
    </xf>
    <xf numFmtId="9" fontId="0" fillId="0" borderId="1" xfId="0" applyNumberFormat="1" applyBorder="1" applyAlignment="1">
      <alignment horizontal="left" vertical="center"/>
    </xf>
    <xf numFmtId="0" fontId="0" fillId="0" borderId="0" xfId="0" applyFill="1"/>
    <xf numFmtId="0" fontId="0" fillId="0" borderId="0" xfId="0" applyAlignment="1">
      <alignment wrapText="1"/>
    </xf>
    <xf numFmtId="9" fontId="0" fillId="0" borderId="1" xfId="0" applyNumberFormat="1" applyBorder="1" applyAlignment="1">
      <alignment horizontal="center" vertical="center"/>
    </xf>
    <xf numFmtId="165" fontId="0" fillId="0" borderId="1" xfId="0" applyNumberFormat="1" applyBorder="1" applyAlignment="1">
      <alignment horizontal="center" vertical="center"/>
    </xf>
    <xf numFmtId="9" fontId="0" fillId="0" borderId="1" xfId="1" applyFont="1" applyBorder="1" applyAlignment="1">
      <alignment horizontal="center" vertical="center"/>
    </xf>
    <xf numFmtId="49" fontId="0" fillId="0" borderId="1" xfId="0" applyNumberFormat="1" applyBorder="1" applyAlignment="1">
      <alignment horizontal="center" vertical="center"/>
    </xf>
    <xf numFmtId="166" fontId="0" fillId="0" borderId="1" xfId="0" applyNumberFormat="1" applyBorder="1" applyAlignment="1">
      <alignment horizontal="center" vertical="center"/>
    </xf>
    <xf numFmtId="10"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164" fontId="0" fillId="2" borderId="1" xfId="0" applyNumberFormat="1"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164" fontId="0" fillId="3" borderId="1" xfId="0" applyNumberForma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164" fontId="0" fillId="4" borderId="1" xfId="0" applyNumberFormat="1" applyFill="1" applyBorder="1" applyAlignment="1">
      <alignment horizontal="left"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164" fontId="0" fillId="5" borderId="1" xfId="0" applyNumberFormat="1" applyFill="1" applyBorder="1" applyAlignment="1">
      <alignment horizontal="left" vertical="center" wrapText="1"/>
    </xf>
    <xf numFmtId="0" fontId="0" fillId="6" borderId="2" xfId="0" applyFont="1" applyFill="1" applyBorder="1"/>
    <xf numFmtId="0" fontId="0" fillId="6" borderId="3" xfId="0" applyFont="1" applyFill="1" applyBorder="1"/>
    <xf numFmtId="0" fontId="0" fillId="3" borderId="0" xfId="0" applyFill="1"/>
    <xf numFmtId="14" fontId="0" fillId="3" borderId="0" xfId="0" applyNumberFormat="1" applyFill="1" applyAlignment="1">
      <alignment horizontal="center" vertical="center"/>
    </xf>
    <xf numFmtId="0" fontId="1" fillId="3" borderId="2" xfId="0" applyFont="1" applyFill="1" applyBorder="1"/>
    <xf numFmtId="0" fontId="1" fillId="3" borderId="3" xfId="0" applyFont="1" applyFill="1" applyBorder="1"/>
    <xf numFmtId="0" fontId="0" fillId="3" borderId="0" xfId="0" applyNumberFormat="1" applyFill="1"/>
    <xf numFmtId="0" fontId="2" fillId="6" borderId="2" xfId="0" applyFont="1" applyFill="1" applyBorder="1"/>
    <xf numFmtId="0" fontId="2" fillId="6" borderId="3" xfId="0" applyFont="1" applyFill="1" applyBorder="1"/>
    <xf numFmtId="0" fontId="0" fillId="3" borderId="2" xfId="0" applyFont="1" applyFill="1" applyBorder="1"/>
    <xf numFmtId="0" fontId="0" fillId="3" borderId="3" xfId="0" applyFont="1" applyFill="1" applyBorder="1"/>
    <xf numFmtId="0" fontId="0" fillId="6" borderId="4" xfId="0" applyFont="1" applyFill="1" applyBorder="1"/>
    <xf numFmtId="0" fontId="0" fillId="6" borderId="5" xfId="0" applyFont="1" applyFill="1" applyBorder="1"/>
    <xf numFmtId="0" fontId="2" fillId="3" borderId="2" xfId="0" applyFont="1" applyFill="1" applyBorder="1"/>
    <xf numFmtId="0" fontId="2" fillId="3" borderId="3" xfId="0" applyFont="1" applyFill="1" applyBorder="1"/>
    <xf numFmtId="0" fontId="1" fillId="4" borderId="2" xfId="0" applyFont="1" applyFill="1" applyBorder="1"/>
    <xf numFmtId="0" fontId="1" fillId="4" borderId="3" xfId="0" applyFont="1" applyFill="1" applyBorder="1"/>
    <xf numFmtId="0" fontId="0" fillId="4" borderId="0" xfId="0" applyFill="1"/>
    <xf numFmtId="14" fontId="0" fillId="4" borderId="0" xfId="0" applyNumberFormat="1" applyFill="1" applyAlignment="1">
      <alignment horizontal="center" vertical="center"/>
    </xf>
    <xf numFmtId="0" fontId="0" fillId="4" borderId="0" xfId="0" applyNumberFormat="1" applyFill="1"/>
    <xf numFmtId="0" fontId="0" fillId="4" borderId="2" xfId="0" applyFont="1" applyFill="1" applyBorder="1"/>
    <xf numFmtId="0" fontId="0" fillId="4" borderId="3" xfId="0" applyFont="1" applyFill="1" applyBorder="1"/>
    <xf numFmtId="0" fontId="3" fillId="4" borderId="0" xfId="0" applyFont="1" applyFill="1"/>
    <xf numFmtId="14" fontId="3" fillId="4" borderId="0" xfId="0" applyNumberFormat="1" applyFont="1" applyFill="1" applyAlignment="1">
      <alignment horizontal="center" vertical="center"/>
    </xf>
    <xf numFmtId="0" fontId="2" fillId="7" borderId="2" xfId="0" applyFont="1" applyFill="1" applyBorder="1"/>
    <xf numFmtId="0" fontId="2" fillId="7" borderId="3" xfId="0" applyFont="1" applyFill="1" applyBorder="1"/>
    <xf numFmtId="0" fontId="2" fillId="4" borderId="2" xfId="0" applyFont="1" applyFill="1" applyBorder="1"/>
    <xf numFmtId="0" fontId="2" fillId="4" borderId="3" xfId="0" applyFont="1" applyFill="1" applyBorder="1"/>
    <xf numFmtId="0" fontId="2" fillId="8" borderId="2" xfId="0" applyFont="1" applyFill="1" applyBorder="1"/>
    <xf numFmtId="0" fontId="2" fillId="8" borderId="3" xfId="0" applyFont="1" applyFill="1" applyBorder="1"/>
    <xf numFmtId="0" fontId="0" fillId="2" borderId="0" xfId="0" applyFill="1"/>
    <xf numFmtId="14" fontId="0" fillId="2" borderId="0" xfId="0" applyNumberFormat="1" applyFill="1" applyAlignment="1">
      <alignment horizontal="center" vertical="center"/>
    </xf>
    <xf numFmtId="0" fontId="0" fillId="2" borderId="0" xfId="0" applyNumberFormat="1" applyFill="1"/>
    <xf numFmtId="0" fontId="1" fillId="2" borderId="2" xfId="0" applyFont="1" applyFill="1" applyBorder="1"/>
    <xf numFmtId="0" fontId="1" fillId="2" borderId="3" xfId="0" applyFont="1" applyFill="1" applyBorder="1"/>
    <xf numFmtId="0" fontId="0" fillId="2" borderId="3" xfId="0" applyFont="1" applyFill="1" applyBorder="1"/>
    <xf numFmtId="0" fontId="2" fillId="2" borderId="3" xfId="0" applyFont="1" applyFill="1" applyBorder="1"/>
    <xf numFmtId="0" fontId="0" fillId="2" borderId="2" xfId="0" applyFont="1" applyFill="1" applyBorder="1"/>
    <xf numFmtId="14" fontId="3" fillId="2" borderId="0" xfId="0" applyNumberFormat="1" applyFont="1" applyFill="1" applyAlignment="1">
      <alignment horizontal="center" vertical="center"/>
    </xf>
    <xf numFmtId="0" fontId="3" fillId="2" borderId="0" xfId="0" applyFont="1" applyFill="1"/>
    <xf numFmtId="0" fontId="2" fillId="9" borderId="2" xfId="0" applyFont="1" applyFill="1" applyBorder="1"/>
    <xf numFmtId="0" fontId="2" fillId="9" borderId="3" xfId="0" applyFont="1" applyFill="1" applyBorder="1"/>
    <xf numFmtId="0" fontId="0" fillId="5" borderId="0" xfId="0" applyFill="1"/>
    <xf numFmtId="0" fontId="3" fillId="5" borderId="0" xfId="0" applyFont="1" applyFill="1"/>
    <xf numFmtId="14" fontId="3" fillId="5" borderId="0" xfId="0" applyNumberFormat="1" applyFont="1" applyFill="1" applyAlignment="1">
      <alignment horizontal="center" vertical="center"/>
    </xf>
    <xf numFmtId="0" fontId="1" fillId="5" borderId="3" xfId="0" applyFont="1" applyFill="1" applyBorder="1"/>
    <xf numFmtId="0" fontId="0" fillId="5" borderId="0" xfId="0" applyNumberFormat="1" applyFill="1"/>
    <xf numFmtId="0" fontId="0" fillId="5" borderId="3" xfId="0" applyFont="1" applyFill="1" applyBorder="1"/>
    <xf numFmtId="14" fontId="0" fillId="5" borderId="0" xfId="0" applyNumberFormat="1" applyFill="1" applyAlignment="1">
      <alignment horizontal="center" vertical="center"/>
    </xf>
    <xf numFmtId="0" fontId="2" fillId="5" borderId="3" xfId="0" applyFont="1" applyFill="1" applyBorder="1"/>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3" borderId="9" xfId="0" applyFill="1" applyBorder="1" applyAlignment="1">
      <alignment horizontal="center" vertical="center"/>
    </xf>
    <xf numFmtId="1" fontId="0" fillId="3" borderId="10" xfId="0" applyNumberFormat="1" applyFill="1" applyBorder="1" applyAlignment="1">
      <alignment horizontal="center" vertical="center"/>
    </xf>
    <xf numFmtId="0" fontId="0" fillId="4" borderId="9" xfId="0" applyFill="1" applyBorder="1" applyAlignment="1">
      <alignment horizontal="center" vertical="center"/>
    </xf>
    <xf numFmtId="1" fontId="0" fillId="4" borderId="10" xfId="0" applyNumberFormat="1" applyFill="1" applyBorder="1" applyAlignment="1">
      <alignment horizontal="center" vertical="center"/>
    </xf>
    <xf numFmtId="0" fontId="0" fillId="2" borderId="9" xfId="0" applyFill="1" applyBorder="1" applyAlignment="1">
      <alignment horizontal="center" vertical="center"/>
    </xf>
    <xf numFmtId="1" fontId="0" fillId="2" borderId="10" xfId="0" applyNumberFormat="1" applyFill="1" applyBorder="1" applyAlignment="1">
      <alignment horizontal="center" vertical="center"/>
    </xf>
    <xf numFmtId="0" fontId="4" fillId="2" borderId="1" xfId="0" applyFont="1" applyFill="1" applyBorder="1" applyAlignment="1">
      <alignment horizontal="center" vertical="center" wrapText="1" readingOrder="1"/>
    </xf>
    <xf numFmtId="0" fontId="0" fillId="5" borderId="9" xfId="0" applyFill="1" applyBorder="1" applyAlignment="1">
      <alignment horizontal="center" vertical="center"/>
    </xf>
    <xf numFmtId="1" fontId="0" fillId="5" borderId="10" xfId="0" applyNumberFormat="1"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2" xfId="0" applyFill="1" applyBorder="1" applyAlignment="1">
      <alignment horizontal="left" vertical="center"/>
    </xf>
    <xf numFmtId="0" fontId="0" fillId="5" borderId="12" xfId="0" applyFill="1" applyBorder="1" applyAlignment="1">
      <alignment horizontal="left" vertical="center" wrapText="1"/>
    </xf>
    <xf numFmtId="164" fontId="0" fillId="5" borderId="12" xfId="0" applyNumberFormat="1" applyFill="1" applyBorder="1" applyAlignment="1">
      <alignment horizontal="left" vertical="center" wrapText="1"/>
    </xf>
    <xf numFmtId="1" fontId="0" fillId="5" borderId="13" xfId="0" applyNumberFormat="1" applyFill="1" applyBorder="1" applyAlignment="1">
      <alignment horizontal="center" vertical="center"/>
    </xf>
    <xf numFmtId="0" fontId="4" fillId="2" borderId="1" xfId="0" applyFont="1" applyFill="1" applyBorder="1" applyAlignment="1">
      <alignment horizontal="left" vertical="center" wrapText="1"/>
    </xf>
    <xf numFmtId="0" fontId="0" fillId="8" borderId="2" xfId="0" applyFont="1" applyFill="1" applyBorder="1"/>
    <xf numFmtId="0" fontId="0" fillId="8" borderId="3" xfId="0" applyFont="1" applyFill="1" applyBorder="1"/>
    <xf numFmtId="0" fontId="0" fillId="7" borderId="2" xfId="0" applyFont="1" applyFill="1" applyBorder="1"/>
    <xf numFmtId="0" fontId="0" fillId="7" borderId="3" xfId="0" applyFont="1" applyFill="1" applyBorder="1"/>
    <xf numFmtId="1" fontId="0" fillId="0" borderId="1" xfId="1" applyNumberFormat="1" applyFont="1" applyBorder="1" applyAlignment="1">
      <alignment horizontal="center" vertical="center"/>
    </xf>
    <xf numFmtId="0" fontId="0" fillId="2" borderId="0" xfId="0" applyFill="1" applyBorder="1"/>
    <xf numFmtId="14" fontId="3" fillId="2" borderId="0" xfId="0" applyNumberFormat="1" applyFont="1" applyFill="1" applyBorder="1" applyAlignment="1">
      <alignment horizontal="center" vertical="center"/>
    </xf>
    <xf numFmtId="0" fontId="4" fillId="2" borderId="1" xfId="0" applyFont="1" applyFill="1" applyBorder="1" applyAlignment="1">
      <alignment horizontal="left" vertical="center" wrapText="1" readingOrder="1"/>
    </xf>
    <xf numFmtId="0" fontId="0" fillId="2" borderId="1" xfId="0" applyFill="1" applyBorder="1" applyAlignment="1">
      <alignment wrapText="1"/>
    </xf>
    <xf numFmtId="0" fontId="0" fillId="2" borderId="0" xfId="0" applyFill="1" applyAlignment="1">
      <alignment vertical="center" wrapText="1"/>
    </xf>
  </cellXfs>
  <cellStyles count="2">
    <cellStyle name="Normal" xfId="0" builtinId="0"/>
    <cellStyle name="Percent" xfId="1" builtinId="5"/>
  </cellStyles>
  <dxfs count="25">
    <dxf>
      <numFmt numFmtId="1" formatCode="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dxf>
    <dxf>
      <numFmt numFmtId="0" formatCode="General"/>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alignment horizontal="center" vertical="center"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mmmm\-yy;@"/>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 formatCode="0"/>
    </dxf>
    <dxf>
      <numFmt numFmtId="1" formatCode="0"/>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 totalsRowShown="0">
  <autoFilter ref="A1:C5" xr:uid="{00000000-0009-0000-0100-000001000000}"/>
  <tableColumns count="3">
    <tableColumn id="1" xr3:uid="{00000000-0010-0000-0000-000001000000}" name="PID"/>
    <tableColumn id="2" xr3:uid="{00000000-0010-0000-0000-000002000000}" name="Description"/>
    <tableColumn id="3" xr3:uid="{00000000-0010-0000-0000-000003000000}" name="Progress" dataDxfId="24">
      <calculatedColumnFormula>SUM(Objectives!D8:D9)</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16" displayName="Table16" ref="A1:D12" totalsRowShown="0">
  <autoFilter ref="A1:D12" xr:uid="{00000000-0009-0000-0100-000005000000}"/>
  <tableColumns count="4">
    <tableColumn id="1" xr3:uid="{00000000-0010-0000-0100-000001000000}" name="PID"/>
    <tableColumn id="4" xr3:uid="{00000000-0010-0000-0100-000004000000}" name="OBJID"/>
    <tableColumn id="2" xr3:uid="{00000000-0010-0000-0100-000002000000}" name="Description"/>
    <tableColumn id="3" xr3:uid="{00000000-0010-0000-0100-000003000000}" name="Column1" dataDxf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H49" totalsRowShown="0" headerRowDxfId="22" dataDxfId="20" headerRowBorderDxfId="21" tableBorderDxfId="19" totalsRowBorderDxfId="18">
  <autoFilter ref="A1:H49" xr:uid="{00000000-0009-0000-0100-000002000000}"/>
  <tableColumns count="8">
    <tableColumn id="1" xr3:uid="{00000000-0010-0000-0200-000001000000}" name="OBJID" dataDxfId="17"/>
    <tableColumn id="2" xr3:uid="{00000000-0010-0000-0200-000002000000}" name="INID" dataDxfId="16"/>
    <tableColumn id="3" xr3:uid="{00000000-0010-0000-0200-000003000000}" name="Initiative" dataDxfId="15"/>
    <tableColumn id="5" xr3:uid="{00000000-0010-0000-0200-000005000000}" name="Champion" dataDxfId="14"/>
    <tableColumn id="4" xr3:uid="{00000000-0010-0000-0200-000004000000}" name="Team" dataDxfId="13"/>
    <tableColumn id="8" xr3:uid="{00000000-0010-0000-0200-000008000000}" name="DueDate" dataDxfId="12"/>
    <tableColumn id="7" xr3:uid="{00000000-0010-0000-0200-000007000000}" name="Intent" dataDxfId="11"/>
    <tableColumn id="6" xr3:uid="{00000000-0010-0000-0200-000006000000}" name="Progress"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 displayName="Table4" ref="A1:H145" totalsRowShown="0">
  <autoFilter ref="A1:H145" xr:uid="{00000000-0009-0000-0100-000003000000}"/>
  <tableColumns count="8">
    <tableColumn id="1" xr3:uid="{00000000-0010-0000-0300-000001000000}" name="OBJID" dataDxfId="9"/>
    <tableColumn id="2" xr3:uid="{00000000-0010-0000-0300-000002000000}" name="INID" dataDxfId="8"/>
    <tableColumn id="4" xr3:uid="{00000000-0010-0000-0300-000004000000}" name="TASKID"/>
    <tableColumn id="5" xr3:uid="{00000000-0010-0000-0300-000005000000}" name="Description"/>
    <tableColumn id="6" xr3:uid="{00000000-0010-0000-0300-000006000000}" name="DueDate" dataDxfId="7"/>
    <tableColumn id="7" xr3:uid="{00000000-0010-0000-0300-000007000000}" name="Weight"/>
    <tableColumn id="8" xr3:uid="{00000000-0010-0000-0300-000008000000}" name="Complete"/>
    <tableColumn id="10" xr3:uid="{00000000-0010-0000-0300-00000A000000}" name="Measure" dataDxfId="6">
      <calculatedColumnFormula>IF(Table4[[#This Row],[Complete]]&gt;0,Table4[[#This Row],[Weight]],0)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27" displayName="Table27" ref="A1:E12" totalsRowShown="0" dataDxfId="5">
  <autoFilter ref="A1:E12" xr:uid="{00000000-0009-0000-0100-000006000000}"/>
  <tableColumns count="5">
    <tableColumn id="1" xr3:uid="{00000000-0010-0000-0400-000001000000}" name="OBJID" dataDxfId="4"/>
    <tableColumn id="2" xr3:uid="{00000000-0010-0000-0400-000002000000}" name="MID" dataDxfId="3"/>
    <tableColumn id="3" xr3:uid="{00000000-0010-0000-0400-000003000000}" name="Measure" dataDxfId="2"/>
    <tableColumn id="4" xr3:uid="{00000000-0010-0000-0400-000004000000}" name="Target" dataDxfId="1"/>
    <tableColumn id="6" xr3:uid="{00000000-0010-0000-0400-000006000000}" name="Actu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C2" sqref="C2"/>
    </sheetView>
  </sheetViews>
  <sheetFormatPr defaultRowHeight="14.4"/>
  <cols>
    <col min="2" max="2" width="20.44140625" bestFit="1" customWidth="1"/>
    <col min="3" max="3" width="10.33203125" bestFit="1" customWidth="1"/>
  </cols>
  <sheetData>
    <row r="1" spans="1:3">
      <c r="A1" t="s">
        <v>0</v>
      </c>
      <c r="B1" t="s">
        <v>1</v>
      </c>
      <c r="C1" t="s">
        <v>5</v>
      </c>
    </row>
    <row r="2" spans="1:3">
      <c r="A2">
        <v>1</v>
      </c>
      <c r="B2" t="s">
        <v>8</v>
      </c>
      <c r="C2" s="1">
        <f>SUM(Objectives!D2:D3) / 2</f>
        <v>82.5</v>
      </c>
    </row>
    <row r="3" spans="1:3">
      <c r="A3">
        <v>2</v>
      </c>
      <c r="B3" t="s">
        <v>9</v>
      </c>
      <c r="C3" s="1">
        <f>SUM(Objectives!D4:D6) / 3</f>
        <v>88.888888888888872</v>
      </c>
    </row>
    <row r="4" spans="1:3">
      <c r="A4">
        <v>3</v>
      </c>
      <c r="B4" t="s">
        <v>10</v>
      </c>
      <c r="C4" s="1">
        <f>SUM(Objectives!D7:D10) / 4</f>
        <v>69.375</v>
      </c>
    </row>
    <row r="5" spans="1:3">
      <c r="A5">
        <v>4</v>
      </c>
      <c r="B5" t="s">
        <v>11</v>
      </c>
      <c r="C5" s="1">
        <f>SUM(Objectives!D11:D12) / 2</f>
        <v>78.75</v>
      </c>
    </row>
  </sheetData>
  <conditionalFormatting sqref="B2:C2 C3 B4:C5">
    <cfRule type="iconSet" priority="1">
      <iconSet iconSet="3Arrows">
        <cfvo type="percent" val="0"/>
        <cfvo type="percent" val="33"/>
        <cfvo type="percent" val="67"/>
      </iconSet>
    </cfRule>
  </conditionalFormatting>
  <conditionalFormatting sqref="B4:B5 B2">
    <cfRule type="colorScale" priority="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election activeCell="D12" sqref="D12"/>
    </sheetView>
  </sheetViews>
  <sheetFormatPr defaultRowHeight="14.4"/>
  <cols>
    <col min="3" max="3" width="38.109375" bestFit="1" customWidth="1"/>
    <col min="4" max="4" width="10.33203125" bestFit="1" customWidth="1"/>
  </cols>
  <sheetData>
    <row r="1" spans="1:4">
      <c r="A1" t="s">
        <v>0</v>
      </c>
      <c r="B1" t="s">
        <v>12</v>
      </c>
      <c r="C1" t="s">
        <v>1</v>
      </c>
      <c r="D1" t="s">
        <v>138</v>
      </c>
    </row>
    <row r="2" spans="1:4">
      <c r="A2">
        <v>1</v>
      </c>
      <c r="B2">
        <v>1</v>
      </c>
      <c r="C2" t="s">
        <v>15</v>
      </c>
      <c r="D2" s="1">
        <f>SUM(Initiatives!H2:H5) / 3</f>
        <v>105</v>
      </c>
    </row>
    <row r="3" spans="1:4">
      <c r="A3">
        <v>1</v>
      </c>
      <c r="B3">
        <v>2</v>
      </c>
      <c r="C3" t="s">
        <v>16</v>
      </c>
      <c r="D3" s="1">
        <f>SUM(Initiatives!H7:H10) / 4</f>
        <v>60</v>
      </c>
    </row>
    <row r="4" spans="1:4">
      <c r="A4">
        <v>2</v>
      </c>
      <c r="B4">
        <v>3</v>
      </c>
      <c r="C4" t="s">
        <v>13</v>
      </c>
      <c r="D4" s="1">
        <f>SUM(Initiatives!H12:H14) / 3</f>
        <v>78.333333333333329</v>
      </c>
    </row>
    <row r="5" spans="1:4">
      <c r="A5">
        <v>2</v>
      </c>
      <c r="B5">
        <v>4</v>
      </c>
      <c r="C5" t="s">
        <v>17</v>
      </c>
      <c r="D5" s="1">
        <f>SUM(Initiatives!H16:H18) / 3</f>
        <v>93.333333333333329</v>
      </c>
    </row>
    <row r="6" spans="1:4">
      <c r="A6">
        <v>2</v>
      </c>
      <c r="B6">
        <v>5</v>
      </c>
      <c r="C6" t="s">
        <v>14</v>
      </c>
      <c r="D6" s="1">
        <f>SUM(Initiatives!H19:H22) / 4</f>
        <v>95</v>
      </c>
    </row>
    <row r="7" spans="1:4">
      <c r="A7">
        <v>3</v>
      </c>
      <c r="B7">
        <v>6</v>
      </c>
      <c r="C7" t="s">
        <v>21</v>
      </c>
      <c r="D7" s="1">
        <f>SUM(Initiatives!H24:H27) / 4</f>
        <v>82.5</v>
      </c>
    </row>
    <row r="8" spans="1:4">
      <c r="A8">
        <v>3</v>
      </c>
      <c r="B8">
        <v>7</v>
      </c>
      <c r="C8" t="s">
        <v>18</v>
      </c>
      <c r="D8" s="1">
        <f>Initiatives!H31</f>
        <v>65</v>
      </c>
    </row>
    <row r="9" spans="1:4">
      <c r="A9">
        <v>3</v>
      </c>
      <c r="B9">
        <v>8</v>
      </c>
      <c r="C9" t="s">
        <v>19</v>
      </c>
      <c r="D9" s="1">
        <f>SUM(Initiatives!H33:H35) / 3</f>
        <v>30</v>
      </c>
    </row>
    <row r="10" spans="1:4">
      <c r="A10">
        <v>3</v>
      </c>
      <c r="B10">
        <v>9</v>
      </c>
      <c r="C10" t="s">
        <v>20</v>
      </c>
      <c r="D10" s="1">
        <f>SUM(Initiatives!H36:H38) / 3</f>
        <v>100</v>
      </c>
    </row>
    <row r="11" spans="1:4">
      <c r="A11">
        <v>4</v>
      </c>
      <c r="B11">
        <v>10</v>
      </c>
      <c r="C11" t="s">
        <v>23</v>
      </c>
      <c r="D11" s="1">
        <f>SUM(Initiatives!H44:H45) / 2</f>
        <v>100</v>
      </c>
    </row>
    <row r="12" spans="1:4">
      <c r="A12">
        <v>4</v>
      </c>
      <c r="B12">
        <v>11</v>
      </c>
      <c r="C12" t="s">
        <v>22</v>
      </c>
      <c r="D12" s="1">
        <f>SUM(Initiatives!H46:H49) / 4</f>
        <v>57.5</v>
      </c>
    </row>
  </sheetData>
  <conditionalFormatting sqref="C2:C12">
    <cfRule type="colorScale" priority="2">
      <colorScale>
        <cfvo type="min"/>
        <cfvo type="percentile" val="50"/>
        <cfvo type="max"/>
        <color rgb="FFF8696B"/>
        <color rgb="FFFCFCFF"/>
        <color rgb="FF63BE7B"/>
      </colorScale>
    </cfRule>
  </conditionalFormatting>
  <conditionalFormatting sqref="C2:D12">
    <cfRule type="iconSet" priority="1">
      <iconSet iconSet="3Arrows">
        <cfvo type="percent" val="0"/>
        <cfvo type="percent" val="33"/>
        <cfvo type="percent" val="67"/>
      </iconSet>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49"/>
  <sheetViews>
    <sheetView tabSelected="1" topLeftCell="A15" zoomScale="80" zoomScaleNormal="80" workbookViewId="0">
      <selection activeCell="G24" sqref="G24"/>
    </sheetView>
  </sheetViews>
  <sheetFormatPr defaultRowHeight="14.4"/>
  <cols>
    <col min="3" max="3" width="42.88671875" bestFit="1" customWidth="1"/>
    <col min="4" max="4" width="16.21875" customWidth="1"/>
    <col min="5" max="6" width="39.21875" style="7" customWidth="1"/>
    <col min="7" max="7" width="85.21875" style="7" bestFit="1" customWidth="1"/>
    <col min="8" max="8" width="10.33203125" bestFit="1" customWidth="1"/>
  </cols>
  <sheetData>
    <row r="1" spans="1:8">
      <c r="A1" s="80" t="s">
        <v>12</v>
      </c>
      <c r="B1" s="81" t="s">
        <v>2</v>
      </c>
      <c r="C1" s="81" t="s">
        <v>39</v>
      </c>
      <c r="D1" s="81" t="s">
        <v>3</v>
      </c>
      <c r="E1" s="82" t="s">
        <v>4</v>
      </c>
      <c r="F1" s="82" t="s">
        <v>107</v>
      </c>
      <c r="G1" s="82" t="s">
        <v>139</v>
      </c>
      <c r="H1" s="83" t="s">
        <v>5</v>
      </c>
    </row>
    <row r="2" spans="1:8" ht="43.2">
      <c r="A2" s="84">
        <v>1</v>
      </c>
      <c r="B2" s="18">
        <v>1</v>
      </c>
      <c r="C2" s="19" t="s">
        <v>24</v>
      </c>
      <c r="D2" s="19" t="s">
        <v>64</v>
      </c>
      <c r="E2" s="20" t="s">
        <v>65</v>
      </c>
      <c r="F2" s="21">
        <v>43159</v>
      </c>
      <c r="G2" s="20" t="s">
        <v>275</v>
      </c>
      <c r="H2" s="85">
        <f>SUM(Tasks!H2:H4) * 10</f>
        <v>100</v>
      </c>
    </row>
    <row r="3" spans="1:8">
      <c r="A3" s="84">
        <v>1</v>
      </c>
      <c r="B3" s="18">
        <v>2</v>
      </c>
      <c r="C3" s="19" t="s">
        <v>25</v>
      </c>
      <c r="D3" s="19" t="s">
        <v>66</v>
      </c>
      <c r="E3" s="20" t="s">
        <v>67</v>
      </c>
      <c r="F3" s="21">
        <v>43313</v>
      </c>
      <c r="G3" s="20" t="s">
        <v>68</v>
      </c>
      <c r="H3" s="85">
        <f>SUM(Tasks!H5:H7) * 10</f>
        <v>65</v>
      </c>
    </row>
    <row r="4" spans="1:8" ht="28.8">
      <c r="A4" s="84">
        <v>1</v>
      </c>
      <c r="B4" s="18">
        <v>3</v>
      </c>
      <c r="C4" s="19" t="s">
        <v>26</v>
      </c>
      <c r="D4" s="19" t="s">
        <v>64</v>
      </c>
      <c r="E4" s="20" t="s">
        <v>69</v>
      </c>
      <c r="F4" s="21">
        <v>43159</v>
      </c>
      <c r="G4" s="20" t="s">
        <v>240</v>
      </c>
      <c r="H4" s="85">
        <f>SUM(Tasks!H8:H10) * 10</f>
        <v>50</v>
      </c>
    </row>
    <row r="5" spans="1:8" ht="28.8">
      <c r="A5" s="84">
        <v>1</v>
      </c>
      <c r="B5" s="18">
        <v>4</v>
      </c>
      <c r="C5" s="19" t="s">
        <v>27</v>
      </c>
      <c r="D5" s="19" t="s">
        <v>64</v>
      </c>
      <c r="E5" s="20" t="s">
        <v>161</v>
      </c>
      <c r="F5" s="21">
        <v>43220</v>
      </c>
      <c r="G5" s="20" t="s">
        <v>276</v>
      </c>
      <c r="H5" s="85">
        <f>SUM(Tasks!H11:H13) * 10</f>
        <v>100</v>
      </c>
    </row>
    <row r="6" spans="1:8" ht="28.8">
      <c r="A6" s="84">
        <v>1</v>
      </c>
      <c r="B6" s="18">
        <v>5</v>
      </c>
      <c r="C6" s="19" t="s">
        <v>289</v>
      </c>
      <c r="D6" s="19" t="s">
        <v>64</v>
      </c>
      <c r="E6" s="20" t="s">
        <v>290</v>
      </c>
      <c r="F6" s="21">
        <v>43556</v>
      </c>
      <c r="G6" s="20" t="s">
        <v>291</v>
      </c>
      <c r="H6" s="85">
        <f>SUM(Tasks!H14:H16) * 10</f>
        <v>0</v>
      </c>
    </row>
    <row r="7" spans="1:8" ht="57.6">
      <c r="A7" s="84">
        <v>2</v>
      </c>
      <c r="B7" s="18">
        <v>1</v>
      </c>
      <c r="C7" s="19" t="s">
        <v>43</v>
      </c>
      <c r="D7" s="19" t="s">
        <v>70</v>
      </c>
      <c r="E7" s="20" t="s">
        <v>71</v>
      </c>
      <c r="F7" s="21">
        <v>43281</v>
      </c>
      <c r="G7" s="20" t="s">
        <v>241</v>
      </c>
      <c r="H7" s="85">
        <f>SUM(Tasks!H17:H19) * 10</f>
        <v>30</v>
      </c>
    </row>
    <row r="8" spans="1:8" ht="43.2">
      <c r="A8" s="84">
        <v>2</v>
      </c>
      <c r="B8" s="18">
        <v>2</v>
      </c>
      <c r="C8" s="19" t="s">
        <v>44</v>
      </c>
      <c r="D8" s="19" t="s">
        <v>70</v>
      </c>
      <c r="E8" s="20" t="s">
        <v>72</v>
      </c>
      <c r="F8" s="21">
        <v>43403</v>
      </c>
      <c r="G8" s="20" t="s">
        <v>234</v>
      </c>
      <c r="H8" s="85">
        <f>SUM(Tasks!H20:H22) * 10</f>
        <v>90</v>
      </c>
    </row>
    <row r="9" spans="1:8" ht="43.2">
      <c r="A9" s="84">
        <v>2</v>
      </c>
      <c r="B9" s="18">
        <v>3</v>
      </c>
      <c r="C9" s="19" t="s">
        <v>45</v>
      </c>
      <c r="D9" s="19" t="s">
        <v>73</v>
      </c>
      <c r="E9" s="20" t="s">
        <v>74</v>
      </c>
      <c r="F9" s="21">
        <v>43313</v>
      </c>
      <c r="G9" s="20" t="s">
        <v>339</v>
      </c>
      <c r="H9" s="85">
        <f>SUM(Tasks!H23:H25) * 10</f>
        <v>30</v>
      </c>
    </row>
    <row r="10" spans="1:8" ht="43.2">
      <c r="A10" s="84">
        <v>2</v>
      </c>
      <c r="B10" s="18">
        <v>4</v>
      </c>
      <c r="C10" s="19" t="s">
        <v>46</v>
      </c>
      <c r="D10" s="19" t="s">
        <v>73</v>
      </c>
      <c r="E10" s="20" t="s">
        <v>211</v>
      </c>
      <c r="F10" s="21">
        <v>43434</v>
      </c>
      <c r="G10" s="20" t="s">
        <v>218</v>
      </c>
      <c r="H10" s="85">
        <f>SUM(Tasks!H26:H28) * 10</f>
        <v>90</v>
      </c>
    </row>
    <row r="11" spans="1:8">
      <c r="A11" s="84">
        <v>2</v>
      </c>
      <c r="B11" s="18">
        <v>5</v>
      </c>
      <c r="C11" s="19" t="s">
        <v>305</v>
      </c>
      <c r="D11" s="19" t="s">
        <v>64</v>
      </c>
      <c r="E11" s="20" t="s">
        <v>73</v>
      </c>
      <c r="F11" s="21">
        <v>43556</v>
      </c>
      <c r="G11" s="20" t="s">
        <v>306</v>
      </c>
      <c r="H11" s="85">
        <f>SUM(Tasks!H29:H31) * 10</f>
        <v>65</v>
      </c>
    </row>
    <row r="12" spans="1:8" ht="43.2">
      <c r="A12" s="86">
        <v>3</v>
      </c>
      <c r="B12" s="22">
        <v>1</v>
      </c>
      <c r="C12" s="23" t="s">
        <v>31</v>
      </c>
      <c r="D12" s="23" t="s">
        <v>75</v>
      </c>
      <c r="E12" s="24" t="s">
        <v>127</v>
      </c>
      <c r="F12" s="25">
        <v>43404</v>
      </c>
      <c r="G12" s="24" t="s">
        <v>340</v>
      </c>
      <c r="H12" s="87">
        <f>SUM(Tasks!H32:H34) * 10</f>
        <v>90</v>
      </c>
    </row>
    <row r="13" spans="1:8">
      <c r="A13" s="86">
        <v>3</v>
      </c>
      <c r="B13" s="22">
        <v>2</v>
      </c>
      <c r="C13" s="23" t="s">
        <v>32</v>
      </c>
      <c r="D13" s="23" t="s">
        <v>75</v>
      </c>
      <c r="E13" s="24" t="s">
        <v>76</v>
      </c>
      <c r="F13" s="25">
        <v>43465</v>
      </c>
      <c r="G13" s="24" t="s">
        <v>225</v>
      </c>
      <c r="H13" s="87">
        <f>SUM(Tasks!H35:H37) *10</f>
        <v>80</v>
      </c>
    </row>
    <row r="14" spans="1:8" ht="100.8">
      <c r="A14" s="86">
        <v>3</v>
      </c>
      <c r="B14" s="22">
        <v>3</v>
      </c>
      <c r="C14" s="23" t="s">
        <v>30</v>
      </c>
      <c r="D14" s="23" t="s">
        <v>77</v>
      </c>
      <c r="E14" s="24" t="s">
        <v>130</v>
      </c>
      <c r="F14" s="25">
        <v>43525</v>
      </c>
      <c r="G14" s="24" t="s">
        <v>216</v>
      </c>
      <c r="H14" s="87">
        <f>SUM(Tasks!H38:H40) * 10</f>
        <v>65</v>
      </c>
    </row>
    <row r="15" spans="1:8" ht="57.6">
      <c r="A15" s="86">
        <v>3</v>
      </c>
      <c r="B15" s="22">
        <v>4</v>
      </c>
      <c r="C15" s="23" t="s">
        <v>296</v>
      </c>
      <c r="D15" s="23" t="s">
        <v>64</v>
      </c>
      <c r="E15" s="24" t="s">
        <v>297</v>
      </c>
      <c r="F15" s="25">
        <v>43525</v>
      </c>
      <c r="G15" s="24" t="s">
        <v>299</v>
      </c>
      <c r="H15" s="87">
        <f>SUM(Tasks!H41:H43) * 10</f>
        <v>0</v>
      </c>
    </row>
    <row r="16" spans="1:8">
      <c r="A16" s="86">
        <v>4</v>
      </c>
      <c r="B16" s="22">
        <v>1</v>
      </c>
      <c r="C16" s="23" t="s">
        <v>54</v>
      </c>
      <c r="D16" s="23" t="s">
        <v>78</v>
      </c>
      <c r="E16" s="24" t="s">
        <v>79</v>
      </c>
      <c r="F16" s="25">
        <v>43405</v>
      </c>
      <c r="G16" s="23" t="s">
        <v>341</v>
      </c>
      <c r="H16" s="87">
        <f>SUM(Tasks!H44:H46) * 10</f>
        <v>100</v>
      </c>
    </row>
    <row r="17" spans="1:8" ht="43.2">
      <c r="A17" s="86">
        <v>4</v>
      </c>
      <c r="B17" s="22">
        <v>2</v>
      </c>
      <c r="C17" s="23" t="s">
        <v>55</v>
      </c>
      <c r="D17" s="23" t="s">
        <v>75</v>
      </c>
      <c r="E17" s="24" t="s">
        <v>128</v>
      </c>
      <c r="F17" s="25">
        <v>43220</v>
      </c>
      <c r="G17" s="24" t="s">
        <v>226</v>
      </c>
      <c r="H17" s="87">
        <f>SUM(Tasks!H47:H49) * 10</f>
        <v>80</v>
      </c>
    </row>
    <row r="18" spans="1:8">
      <c r="A18" s="86">
        <v>4</v>
      </c>
      <c r="B18" s="22">
        <v>3</v>
      </c>
      <c r="C18" s="23" t="s">
        <v>56</v>
      </c>
      <c r="D18" s="23" t="s">
        <v>80</v>
      </c>
      <c r="E18" s="24" t="s">
        <v>81</v>
      </c>
      <c r="F18" s="25">
        <v>43342</v>
      </c>
      <c r="G18" s="24" t="s">
        <v>274</v>
      </c>
      <c r="H18" s="87">
        <f>SUM(Tasks!H50:H52) * 10</f>
        <v>100</v>
      </c>
    </row>
    <row r="19" spans="1:8" ht="28.8">
      <c r="A19" s="86">
        <v>5</v>
      </c>
      <c r="B19" s="22">
        <v>1</v>
      </c>
      <c r="C19" s="23" t="s">
        <v>57</v>
      </c>
      <c r="D19" s="23" t="s">
        <v>75</v>
      </c>
      <c r="E19" s="24" t="s">
        <v>82</v>
      </c>
      <c r="F19" s="25">
        <v>43342</v>
      </c>
      <c r="G19" s="24" t="s">
        <v>342</v>
      </c>
      <c r="H19" s="87">
        <f>SUM(Tasks!H53:H55) * 10</f>
        <v>100</v>
      </c>
    </row>
    <row r="20" spans="1:8" ht="57.6">
      <c r="A20" s="86">
        <v>5</v>
      </c>
      <c r="B20" s="22">
        <v>2</v>
      </c>
      <c r="C20" s="23" t="s">
        <v>58</v>
      </c>
      <c r="D20" s="23" t="s">
        <v>83</v>
      </c>
      <c r="E20" s="24" t="s">
        <v>84</v>
      </c>
      <c r="F20" s="25">
        <v>43342</v>
      </c>
      <c r="G20" s="24" t="s">
        <v>343</v>
      </c>
      <c r="H20" s="87">
        <f>SUM(Tasks!H56:H58) * 10</f>
        <v>100</v>
      </c>
    </row>
    <row r="21" spans="1:8" ht="38.4" customHeight="1">
      <c r="A21" s="86">
        <v>5</v>
      </c>
      <c r="B21" s="22">
        <v>3</v>
      </c>
      <c r="C21" s="23" t="s">
        <v>59</v>
      </c>
      <c r="D21" s="23" t="s">
        <v>129</v>
      </c>
      <c r="E21" s="24" t="s">
        <v>162</v>
      </c>
      <c r="F21" s="25">
        <v>43342</v>
      </c>
      <c r="G21" s="24" t="s">
        <v>273</v>
      </c>
      <c r="H21" s="87">
        <f>SUM(Tasks!H59:H61) * 10</f>
        <v>100</v>
      </c>
    </row>
    <row r="22" spans="1:8">
      <c r="A22" s="86">
        <v>5</v>
      </c>
      <c r="B22" s="22">
        <v>4</v>
      </c>
      <c r="C22" s="23" t="s">
        <v>231</v>
      </c>
      <c r="D22" s="23" t="s">
        <v>85</v>
      </c>
      <c r="E22" s="24" t="s">
        <v>86</v>
      </c>
      <c r="F22" s="25">
        <v>43373</v>
      </c>
      <c r="G22" s="24" t="s">
        <v>232</v>
      </c>
      <c r="H22" s="87">
        <f>SUM(Tasks!H62:H64) * 10</f>
        <v>80</v>
      </c>
    </row>
    <row r="23" spans="1:8" ht="28.8">
      <c r="A23" s="86">
        <v>5</v>
      </c>
      <c r="B23" s="22">
        <v>5</v>
      </c>
      <c r="C23" s="23" t="s">
        <v>330</v>
      </c>
      <c r="D23" s="23" t="s">
        <v>77</v>
      </c>
      <c r="E23" s="24" t="s">
        <v>331</v>
      </c>
      <c r="F23" s="25">
        <v>43586</v>
      </c>
      <c r="G23" s="24" t="s">
        <v>332</v>
      </c>
      <c r="H23" s="87">
        <f>SUM(Tasks!H65:H67) * 10</f>
        <v>0</v>
      </c>
    </row>
    <row r="24" spans="1:8" ht="72">
      <c r="A24" s="88">
        <v>6</v>
      </c>
      <c r="B24" s="14">
        <v>1</v>
      </c>
      <c r="C24" s="15" t="s">
        <v>100</v>
      </c>
      <c r="D24" s="15" t="s">
        <v>87</v>
      </c>
      <c r="E24" s="16" t="s">
        <v>88</v>
      </c>
      <c r="F24" s="17">
        <v>43342</v>
      </c>
      <c r="G24" s="16" t="s">
        <v>344</v>
      </c>
      <c r="H24" s="89">
        <f>SUM(Tasks!H68:H70) * 10</f>
        <v>30</v>
      </c>
    </row>
    <row r="25" spans="1:8" ht="43.2">
      <c r="A25" s="88">
        <v>6</v>
      </c>
      <c r="B25" s="14">
        <v>2</v>
      </c>
      <c r="C25" s="15" t="s">
        <v>28</v>
      </c>
      <c r="D25" s="15" t="s">
        <v>64</v>
      </c>
      <c r="E25" s="16" t="s">
        <v>89</v>
      </c>
      <c r="F25" s="17">
        <v>43250</v>
      </c>
      <c r="G25" s="16" t="s">
        <v>269</v>
      </c>
      <c r="H25" s="89">
        <f>SUM(Tasks!H71:H73) * 10</f>
        <v>100</v>
      </c>
    </row>
    <row r="26" spans="1:8" ht="43.2">
      <c r="A26" s="88">
        <v>6</v>
      </c>
      <c r="B26" s="14">
        <v>3</v>
      </c>
      <c r="C26" s="15" t="s">
        <v>29</v>
      </c>
      <c r="D26" s="15" t="s">
        <v>129</v>
      </c>
      <c r="E26" s="16" t="s">
        <v>163</v>
      </c>
      <c r="F26" s="17">
        <v>43189</v>
      </c>
      <c r="G26" s="16" t="s">
        <v>271</v>
      </c>
      <c r="H26" s="89">
        <f>SUM(Tasks!H74:H76) * 10</f>
        <v>100</v>
      </c>
    </row>
    <row r="27" spans="1:8" ht="57.6">
      <c r="A27" s="88">
        <v>6</v>
      </c>
      <c r="B27" s="14">
        <v>4</v>
      </c>
      <c r="C27" s="15" t="s">
        <v>164</v>
      </c>
      <c r="D27" s="15" t="s">
        <v>129</v>
      </c>
      <c r="E27" s="16" t="s">
        <v>165</v>
      </c>
      <c r="F27" s="17">
        <v>43342</v>
      </c>
      <c r="G27" s="16" t="s">
        <v>270</v>
      </c>
      <c r="H27" s="89">
        <f>SUM(Tasks!H77:H79) * 10</f>
        <v>100</v>
      </c>
    </row>
    <row r="28" spans="1:8" ht="57.6">
      <c r="A28" s="88">
        <v>6</v>
      </c>
      <c r="B28" s="14">
        <v>5</v>
      </c>
      <c r="C28" s="15" t="s">
        <v>310</v>
      </c>
      <c r="D28" s="15" t="s">
        <v>311</v>
      </c>
      <c r="E28" s="16" t="s">
        <v>312</v>
      </c>
      <c r="F28" s="17">
        <v>43586</v>
      </c>
      <c r="G28" s="108" t="s">
        <v>313</v>
      </c>
      <c r="H28" s="89">
        <f>SUM(Tasks!H80:H82) * 10</f>
        <v>30</v>
      </c>
    </row>
    <row r="29" spans="1:8" ht="43.2">
      <c r="A29" s="88">
        <v>6</v>
      </c>
      <c r="B29" s="14">
        <v>6</v>
      </c>
      <c r="C29" s="15" t="s">
        <v>314</v>
      </c>
      <c r="D29" s="15" t="s">
        <v>129</v>
      </c>
      <c r="E29" s="16" t="s">
        <v>315</v>
      </c>
      <c r="F29" s="17">
        <v>43678</v>
      </c>
      <c r="G29" s="108" t="s">
        <v>316</v>
      </c>
      <c r="H29" s="89">
        <f>SUM(Tasks!H83:H85) * 10</f>
        <v>0</v>
      </c>
    </row>
    <row r="30" spans="1:8" ht="57.6">
      <c r="A30" s="88">
        <v>6</v>
      </c>
      <c r="B30" s="14">
        <v>7</v>
      </c>
      <c r="C30" s="15" t="s">
        <v>317</v>
      </c>
      <c r="D30" s="15" t="s">
        <v>129</v>
      </c>
      <c r="E30" s="16" t="s">
        <v>318</v>
      </c>
      <c r="F30" s="17">
        <v>43676</v>
      </c>
      <c r="G30" s="109" t="s">
        <v>319</v>
      </c>
      <c r="H30" s="89">
        <f>SUM(Tasks!H86:H88) * 10</f>
        <v>0</v>
      </c>
    </row>
    <row r="31" spans="1:8" ht="28.8">
      <c r="A31" s="88">
        <v>7</v>
      </c>
      <c r="B31" s="14">
        <v>1</v>
      </c>
      <c r="C31" s="15" t="s">
        <v>47</v>
      </c>
      <c r="D31" s="15" t="s">
        <v>90</v>
      </c>
      <c r="E31" s="16" t="s">
        <v>243</v>
      </c>
      <c r="F31" s="17">
        <v>43495</v>
      </c>
      <c r="G31" s="16" t="s">
        <v>149</v>
      </c>
      <c r="H31" s="89">
        <f>SUM(Tasks!H89:H91) * 10</f>
        <v>65</v>
      </c>
    </row>
    <row r="32" spans="1:8" ht="43.2">
      <c r="A32" s="88">
        <v>7</v>
      </c>
      <c r="B32" s="14">
        <v>2</v>
      </c>
      <c r="C32" s="15" t="s">
        <v>280</v>
      </c>
      <c r="D32" s="15" t="s">
        <v>77</v>
      </c>
      <c r="E32" s="16" t="s">
        <v>281</v>
      </c>
      <c r="F32" s="17">
        <v>43678</v>
      </c>
      <c r="G32" s="16" t="s">
        <v>282</v>
      </c>
      <c r="H32" s="89">
        <f>SUM(Tasks!H92:H94) * 10</f>
        <v>0</v>
      </c>
    </row>
    <row r="33" spans="1:8" ht="28.8">
      <c r="A33" s="88">
        <v>8</v>
      </c>
      <c r="B33" s="14">
        <v>1</v>
      </c>
      <c r="C33" s="15" t="s">
        <v>48</v>
      </c>
      <c r="D33" s="15" t="s">
        <v>78</v>
      </c>
      <c r="E33" s="16" t="s">
        <v>91</v>
      </c>
      <c r="F33" s="17">
        <v>43464</v>
      </c>
      <c r="G33" s="16" t="s">
        <v>235</v>
      </c>
      <c r="H33" s="89">
        <f>SUM(Tasks!H95:H97) * 10</f>
        <v>30</v>
      </c>
    </row>
    <row r="34" spans="1:8" ht="26.4">
      <c r="A34" s="88">
        <v>8</v>
      </c>
      <c r="B34" s="14">
        <v>2</v>
      </c>
      <c r="C34" s="15" t="s">
        <v>49</v>
      </c>
      <c r="D34" s="15" t="s">
        <v>92</v>
      </c>
      <c r="E34" s="16" t="s">
        <v>93</v>
      </c>
      <c r="F34" s="17">
        <v>43189</v>
      </c>
      <c r="G34" s="90" t="s">
        <v>166</v>
      </c>
      <c r="H34" s="89">
        <f>SUM(Tasks!H98:H100) * 10</f>
        <v>30</v>
      </c>
    </row>
    <row r="35" spans="1:8" ht="43.2">
      <c r="A35" s="88">
        <v>8</v>
      </c>
      <c r="B35" s="14">
        <v>3</v>
      </c>
      <c r="C35" s="15" t="s">
        <v>50</v>
      </c>
      <c r="D35" s="15" t="s">
        <v>70</v>
      </c>
      <c r="E35" s="16" t="s">
        <v>131</v>
      </c>
      <c r="F35" s="17">
        <v>43554</v>
      </c>
      <c r="G35" s="16" t="s">
        <v>237</v>
      </c>
      <c r="H35" s="89">
        <f>SUM(Tasks!H101:H103) * 10</f>
        <v>30</v>
      </c>
    </row>
    <row r="36" spans="1:8" ht="43.2">
      <c r="A36" s="88">
        <v>9</v>
      </c>
      <c r="B36" s="14">
        <v>1</v>
      </c>
      <c r="C36" s="15" t="s">
        <v>51</v>
      </c>
      <c r="D36" s="15" t="s">
        <v>132</v>
      </c>
      <c r="E36" s="16" t="s">
        <v>133</v>
      </c>
      <c r="F36" s="17">
        <v>43342</v>
      </c>
      <c r="G36" s="16" t="s">
        <v>267</v>
      </c>
      <c r="H36" s="89">
        <f>SUM(Tasks!H104:H106) * 10</f>
        <v>100</v>
      </c>
    </row>
    <row r="37" spans="1:8" ht="40.799999999999997">
      <c r="A37" s="88">
        <v>9</v>
      </c>
      <c r="B37" s="14">
        <v>2</v>
      </c>
      <c r="C37" s="15" t="s">
        <v>52</v>
      </c>
      <c r="D37" s="15" t="s">
        <v>129</v>
      </c>
      <c r="E37" s="16" t="s">
        <v>167</v>
      </c>
      <c r="F37" s="17">
        <v>43342</v>
      </c>
      <c r="G37" s="16" t="s">
        <v>268</v>
      </c>
      <c r="H37" s="89">
        <f>SUM(Tasks!H107:H109) * 10</f>
        <v>100</v>
      </c>
    </row>
    <row r="38" spans="1:8" ht="39.6">
      <c r="A38" s="88">
        <v>9</v>
      </c>
      <c r="B38" s="14">
        <v>3</v>
      </c>
      <c r="C38" s="15" t="s">
        <v>53</v>
      </c>
      <c r="D38" s="15" t="s">
        <v>94</v>
      </c>
      <c r="E38" s="16" t="s">
        <v>134</v>
      </c>
      <c r="F38" s="17">
        <v>43281</v>
      </c>
      <c r="G38" s="107" t="s">
        <v>272</v>
      </c>
      <c r="H38" s="89">
        <f>SUM(Tasks!H110:H112) *10</f>
        <v>100</v>
      </c>
    </row>
    <row r="39" spans="1:8" ht="26.4">
      <c r="A39" s="88">
        <v>9</v>
      </c>
      <c r="B39" s="14">
        <v>4</v>
      </c>
      <c r="C39" s="15" t="s">
        <v>336</v>
      </c>
      <c r="D39" s="15" t="s">
        <v>73</v>
      </c>
      <c r="E39" s="16" t="s">
        <v>244</v>
      </c>
      <c r="F39" s="17">
        <v>43757</v>
      </c>
      <c r="G39" s="99" t="s">
        <v>283</v>
      </c>
      <c r="H39" s="89">
        <f>SUM(Tasks!H113:H115) *10</f>
        <v>30</v>
      </c>
    </row>
    <row r="40" spans="1:8" ht="26.4">
      <c r="A40" s="88">
        <v>9</v>
      </c>
      <c r="B40" s="14">
        <v>5</v>
      </c>
      <c r="C40" s="15" t="s">
        <v>245</v>
      </c>
      <c r="D40" s="15" t="s">
        <v>129</v>
      </c>
      <c r="E40" s="16" t="s">
        <v>246</v>
      </c>
      <c r="F40" s="17">
        <v>43770</v>
      </c>
      <c r="G40" s="99" t="s">
        <v>284</v>
      </c>
      <c r="H40" s="89">
        <f>SUM(Tasks!H116:H118) *10</f>
        <v>0</v>
      </c>
    </row>
    <row r="41" spans="1:8" ht="26.4">
      <c r="A41" s="88">
        <v>9</v>
      </c>
      <c r="B41" s="14">
        <v>6</v>
      </c>
      <c r="C41" s="15" t="s">
        <v>247</v>
      </c>
      <c r="D41" s="15" t="s">
        <v>94</v>
      </c>
      <c r="E41" s="16" t="s">
        <v>248</v>
      </c>
      <c r="F41" s="17">
        <v>43678</v>
      </c>
      <c r="G41" s="99" t="s">
        <v>285</v>
      </c>
      <c r="H41" s="89">
        <f>SUM(Tasks!H119:H121) *10</f>
        <v>0</v>
      </c>
    </row>
    <row r="42" spans="1:8" ht="26.4">
      <c r="A42" s="88">
        <v>9</v>
      </c>
      <c r="B42" s="14">
        <v>7</v>
      </c>
      <c r="C42" s="15" t="s">
        <v>249</v>
      </c>
      <c r="D42" s="15" t="s">
        <v>250</v>
      </c>
      <c r="E42" s="16" t="s">
        <v>251</v>
      </c>
      <c r="F42" s="17">
        <v>43739</v>
      </c>
      <c r="G42" s="99" t="s">
        <v>286</v>
      </c>
      <c r="H42" s="89">
        <f>SUM(Tasks!H122:H124) *10</f>
        <v>30</v>
      </c>
    </row>
    <row r="43" spans="1:8" ht="26.4">
      <c r="A43" s="88">
        <v>9</v>
      </c>
      <c r="B43" s="14">
        <v>8</v>
      </c>
      <c r="C43" s="15" t="s">
        <v>252</v>
      </c>
      <c r="D43" s="15" t="s">
        <v>129</v>
      </c>
      <c r="E43" s="16" t="s">
        <v>253</v>
      </c>
      <c r="F43" s="17">
        <v>43709</v>
      </c>
      <c r="G43" s="99" t="s">
        <v>337</v>
      </c>
      <c r="H43" s="89">
        <f>SUM(Tasks!H125:H127) *10</f>
        <v>0</v>
      </c>
    </row>
    <row r="44" spans="1:8" ht="28.8">
      <c r="A44" s="91">
        <v>10</v>
      </c>
      <c r="B44" s="26">
        <v>1</v>
      </c>
      <c r="C44" s="27" t="s">
        <v>7</v>
      </c>
      <c r="D44" s="27" t="s">
        <v>77</v>
      </c>
      <c r="E44" s="28" t="s">
        <v>168</v>
      </c>
      <c r="F44" s="29">
        <v>43464</v>
      </c>
      <c r="G44" s="28" t="s">
        <v>338</v>
      </c>
      <c r="H44" s="92">
        <f>SUM(Tasks!H128:H130) * 10</f>
        <v>100</v>
      </c>
    </row>
    <row r="45" spans="1:8" ht="43.2">
      <c r="A45" s="91">
        <v>10</v>
      </c>
      <c r="B45" s="26">
        <v>2</v>
      </c>
      <c r="C45" s="27" t="s">
        <v>33</v>
      </c>
      <c r="D45" s="27" t="s">
        <v>77</v>
      </c>
      <c r="E45" s="28" t="s">
        <v>95</v>
      </c>
      <c r="F45" s="29">
        <v>43159</v>
      </c>
      <c r="G45" s="28" t="s">
        <v>287</v>
      </c>
      <c r="H45" s="92">
        <f>SUM(Tasks!H131:H133) * 10</f>
        <v>100</v>
      </c>
    </row>
    <row r="46" spans="1:8">
      <c r="A46" s="91">
        <v>11</v>
      </c>
      <c r="B46" s="26">
        <v>1</v>
      </c>
      <c r="C46" s="27" t="s">
        <v>60</v>
      </c>
      <c r="D46" s="27" t="s">
        <v>96</v>
      </c>
      <c r="E46" s="28" t="s">
        <v>97</v>
      </c>
      <c r="F46" s="29">
        <v>43342</v>
      </c>
      <c r="G46" s="28" t="s">
        <v>98</v>
      </c>
      <c r="H46" s="92">
        <f>SUM(Tasks!H134:H136) * 10</f>
        <v>35</v>
      </c>
    </row>
    <row r="47" spans="1:8" ht="28.8">
      <c r="A47" s="91">
        <v>11</v>
      </c>
      <c r="B47" s="26">
        <v>2</v>
      </c>
      <c r="C47" s="27" t="s">
        <v>61</v>
      </c>
      <c r="D47" s="27" t="s">
        <v>85</v>
      </c>
      <c r="E47" s="28" t="s">
        <v>99</v>
      </c>
      <c r="F47" s="29">
        <v>43160</v>
      </c>
      <c r="G47" s="28" t="s">
        <v>217</v>
      </c>
      <c r="H47" s="92">
        <f>SUM(Tasks!H137:H139) * 10</f>
        <v>65</v>
      </c>
    </row>
    <row r="48" spans="1:8">
      <c r="A48" s="91">
        <v>11</v>
      </c>
      <c r="B48" s="26">
        <v>3</v>
      </c>
      <c r="C48" s="27" t="s">
        <v>62</v>
      </c>
      <c r="D48" s="27" t="s">
        <v>64</v>
      </c>
      <c r="E48" s="28" t="s">
        <v>77</v>
      </c>
      <c r="F48" s="29">
        <v>43342</v>
      </c>
      <c r="G48" s="28" t="s">
        <v>150</v>
      </c>
      <c r="H48" s="92">
        <f>SUM(Tasks!H140:H142) * 10</f>
        <v>30</v>
      </c>
    </row>
    <row r="49" spans="1:8">
      <c r="A49" s="93">
        <v>11</v>
      </c>
      <c r="B49" s="94">
        <v>4</v>
      </c>
      <c r="C49" s="95" t="s">
        <v>63</v>
      </c>
      <c r="D49" s="95" t="s">
        <v>78</v>
      </c>
      <c r="E49" s="96" t="s">
        <v>212</v>
      </c>
      <c r="F49" s="97">
        <v>43344</v>
      </c>
      <c r="G49" s="96" t="s">
        <v>288</v>
      </c>
      <c r="H49" s="98">
        <f>SUM(Tasks!H143:H145) * 10</f>
        <v>100</v>
      </c>
    </row>
  </sheetData>
  <conditionalFormatting sqref="H2:H49">
    <cfRule type="iconSet" priority="11">
      <iconSet iconSet="3Arrows">
        <cfvo type="percent" val="0"/>
        <cfvo type="percent" val="33"/>
        <cfvo type="percent" val="67"/>
      </iconSet>
    </cfRule>
  </conditionalFormatting>
  <pageMargins left="0.25" right="0.25" top="0.75" bottom="0.75" header="0.3" footer="0.3"/>
  <pageSetup scale="44"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5"/>
  <sheetViews>
    <sheetView workbookViewId="0">
      <selection activeCell="D65" sqref="D65"/>
    </sheetView>
  </sheetViews>
  <sheetFormatPr defaultRowHeight="14.4"/>
  <cols>
    <col min="4" max="4" width="70.21875" customWidth="1"/>
    <col min="5" max="5" width="10.88671875" bestFit="1" customWidth="1"/>
  </cols>
  <sheetData>
    <row r="1" spans="1:10">
      <c r="A1" t="s">
        <v>12</v>
      </c>
      <c r="B1" t="s">
        <v>2</v>
      </c>
      <c r="C1" t="s">
        <v>40</v>
      </c>
      <c r="D1" t="s">
        <v>1</v>
      </c>
      <c r="E1" t="s">
        <v>107</v>
      </c>
      <c r="F1" t="s">
        <v>41</v>
      </c>
      <c r="G1" t="s">
        <v>42</v>
      </c>
      <c r="H1" t="s">
        <v>6</v>
      </c>
    </row>
    <row r="2" spans="1:10">
      <c r="A2" s="30">
        <v>1</v>
      </c>
      <c r="B2" s="31">
        <v>1</v>
      </c>
      <c r="C2" s="32">
        <v>1</v>
      </c>
      <c r="D2" s="32" t="s">
        <v>108</v>
      </c>
      <c r="E2" s="33">
        <v>43084</v>
      </c>
      <c r="F2" s="32">
        <v>3</v>
      </c>
      <c r="G2" s="32">
        <v>1</v>
      </c>
      <c r="H2" s="32">
        <f>IF(Table4[[#This Row],[Complete]]&gt;0,Table4[[#This Row],[Weight]],0)</f>
        <v>3</v>
      </c>
    </row>
    <row r="3" spans="1:10" s="6" customFormat="1">
      <c r="A3" s="34">
        <v>1</v>
      </c>
      <c r="B3" s="35">
        <v>1</v>
      </c>
      <c r="C3" s="32">
        <v>2</v>
      </c>
      <c r="D3" s="32" t="s">
        <v>109</v>
      </c>
      <c r="E3" s="33">
        <v>43115</v>
      </c>
      <c r="F3" s="32">
        <v>3.5</v>
      </c>
      <c r="G3" s="32">
        <v>1</v>
      </c>
      <c r="H3" s="36">
        <f>IF(Table4[[#This Row],[Complete]]&gt;0,Table4[[#This Row],[Weight]],0)</f>
        <v>3.5</v>
      </c>
    </row>
    <row r="4" spans="1:10" s="6" customFormat="1">
      <c r="A4" s="37">
        <v>1</v>
      </c>
      <c r="B4" s="38">
        <v>1</v>
      </c>
      <c r="C4" s="32">
        <v>3</v>
      </c>
      <c r="D4" s="32" t="s">
        <v>110</v>
      </c>
      <c r="E4" s="33">
        <v>43159</v>
      </c>
      <c r="F4" s="32">
        <v>3.5</v>
      </c>
      <c r="G4" s="32">
        <v>1</v>
      </c>
      <c r="H4" s="36">
        <f>IF(Table4[[#This Row],[Complete]]&gt;0,Table4[[#This Row],[Weight]],0)</f>
        <v>3.5</v>
      </c>
    </row>
    <row r="5" spans="1:10">
      <c r="A5" s="39">
        <v>1</v>
      </c>
      <c r="B5" s="40">
        <v>2</v>
      </c>
      <c r="C5" s="32">
        <v>1</v>
      </c>
      <c r="D5" s="32" t="s">
        <v>208</v>
      </c>
      <c r="E5" s="33">
        <v>43221</v>
      </c>
      <c r="F5" s="32">
        <v>3</v>
      </c>
      <c r="G5" s="32">
        <v>1</v>
      </c>
      <c r="H5" s="32">
        <f>IF(Table4[[#This Row],[Complete]]&gt;0,Table4[[#This Row],[Weight]],0)</f>
        <v>3</v>
      </c>
    </row>
    <row r="6" spans="1:10" s="6" customFormat="1">
      <c r="A6" s="34">
        <v>1</v>
      </c>
      <c r="B6" s="35">
        <v>2</v>
      </c>
      <c r="C6" s="32">
        <v>2</v>
      </c>
      <c r="D6" s="32" t="s">
        <v>209</v>
      </c>
      <c r="E6" s="33">
        <v>43313</v>
      </c>
      <c r="F6" s="32">
        <v>3.5</v>
      </c>
      <c r="G6" s="32">
        <v>1</v>
      </c>
      <c r="H6" s="36">
        <f>IF(Table4[[#This Row],[Complete]]&gt;0,Table4[[#This Row],[Weight]],0)</f>
        <v>3.5</v>
      </c>
    </row>
    <row r="7" spans="1:10" s="6" customFormat="1">
      <c r="A7" s="37">
        <v>1</v>
      </c>
      <c r="B7" s="38">
        <v>2</v>
      </c>
      <c r="C7" s="32">
        <v>3</v>
      </c>
      <c r="D7" s="32" t="s">
        <v>210</v>
      </c>
      <c r="E7" s="33">
        <v>43405</v>
      </c>
      <c r="F7" s="32">
        <v>3.5</v>
      </c>
      <c r="G7" s="32">
        <v>0</v>
      </c>
      <c r="H7" s="36">
        <f>IF(Table4[[#This Row],[Complete]]&gt;0,Table4[[#This Row],[Weight]],0)</f>
        <v>0</v>
      </c>
    </row>
    <row r="8" spans="1:10">
      <c r="A8" s="41">
        <v>1</v>
      </c>
      <c r="B8" s="42">
        <v>3</v>
      </c>
      <c r="C8" s="32">
        <v>1</v>
      </c>
      <c r="D8" s="32" t="s">
        <v>238</v>
      </c>
      <c r="E8" s="33">
        <v>43115</v>
      </c>
      <c r="F8" s="32">
        <v>5</v>
      </c>
      <c r="G8" s="32">
        <v>1</v>
      </c>
      <c r="H8" s="32">
        <f>IF(Table4[[#This Row],[Complete]]&gt;0,Table4[[#This Row],[Weight]],0)</f>
        <v>5</v>
      </c>
      <c r="J8" s="6"/>
    </row>
    <row r="9" spans="1:10" s="6" customFormat="1">
      <c r="A9" s="34">
        <v>1</v>
      </c>
      <c r="B9" s="35">
        <v>3</v>
      </c>
      <c r="C9" s="32">
        <v>2</v>
      </c>
      <c r="D9" s="32" t="s">
        <v>239</v>
      </c>
      <c r="E9" s="33">
        <v>43342</v>
      </c>
      <c r="F9" s="32">
        <v>5</v>
      </c>
      <c r="G9" s="32">
        <v>0</v>
      </c>
      <c r="H9" s="36">
        <f>IF(Table4[[#This Row],[Complete]]&gt;0,Table4[[#This Row],[Weight]],0)</f>
        <v>0</v>
      </c>
    </row>
    <row r="10" spans="1:10" s="6" customFormat="1">
      <c r="A10" s="37">
        <v>1</v>
      </c>
      <c r="B10" s="38">
        <v>3</v>
      </c>
      <c r="C10" s="32">
        <v>3</v>
      </c>
      <c r="D10" s="32" t="s">
        <v>292</v>
      </c>
      <c r="E10" s="33">
        <v>43480</v>
      </c>
      <c r="F10" s="32">
        <v>3.5</v>
      </c>
      <c r="G10" s="32">
        <v>0</v>
      </c>
      <c r="H10" s="36">
        <f>IF(Table4[[#This Row],[Complete]]&gt;0,Table4[[#This Row],[Weight]],0)</f>
        <v>0</v>
      </c>
    </row>
    <row r="11" spans="1:10" s="6" customFormat="1">
      <c r="A11" s="39">
        <v>1</v>
      </c>
      <c r="B11" s="40">
        <v>4</v>
      </c>
      <c r="C11" s="32">
        <v>1</v>
      </c>
      <c r="D11" s="32" t="s">
        <v>158</v>
      </c>
      <c r="E11" s="33">
        <v>43084</v>
      </c>
      <c r="F11" s="32">
        <v>3</v>
      </c>
      <c r="G11" s="32">
        <v>1</v>
      </c>
      <c r="H11" s="36">
        <f>IF(Table4[[#This Row],[Complete]]&gt;0,Table4[[#This Row],[Weight]],0)</f>
        <v>3</v>
      </c>
    </row>
    <row r="12" spans="1:10" s="6" customFormat="1">
      <c r="A12" s="39">
        <v>1</v>
      </c>
      <c r="B12" s="40">
        <v>4</v>
      </c>
      <c r="C12" s="32">
        <v>2</v>
      </c>
      <c r="D12" s="32" t="s">
        <v>159</v>
      </c>
      <c r="E12" s="33">
        <v>43220</v>
      </c>
      <c r="F12" s="32">
        <v>3.5</v>
      </c>
      <c r="G12" s="32">
        <v>1</v>
      </c>
      <c r="H12" s="36">
        <f>IF(Table4[[#This Row],[Complete]]&gt;0,Table4[[#This Row],[Weight]],0)</f>
        <v>3.5</v>
      </c>
    </row>
    <row r="13" spans="1:10" s="6" customFormat="1">
      <c r="A13" s="30">
        <v>1</v>
      </c>
      <c r="B13" s="31">
        <v>4</v>
      </c>
      <c r="C13" s="32">
        <v>3</v>
      </c>
      <c r="D13" s="32" t="s">
        <v>137</v>
      </c>
      <c r="E13" s="33">
        <v>43281</v>
      </c>
      <c r="F13" s="32">
        <v>3.5</v>
      </c>
      <c r="G13" s="32">
        <v>1</v>
      </c>
      <c r="H13" s="36">
        <f>IF(Table4[[#This Row],[Complete]]&gt;0,Table4[[#This Row],[Weight]],0)</f>
        <v>3.5</v>
      </c>
    </row>
    <row r="14" spans="1:10" s="6" customFormat="1">
      <c r="A14" s="30">
        <v>1</v>
      </c>
      <c r="B14" s="31">
        <v>5</v>
      </c>
      <c r="C14" s="32">
        <v>1</v>
      </c>
      <c r="D14" s="32" t="s">
        <v>294</v>
      </c>
      <c r="E14" s="33">
        <v>43404</v>
      </c>
      <c r="F14" s="32">
        <v>3</v>
      </c>
      <c r="G14" s="32">
        <v>0</v>
      </c>
      <c r="H14" s="36">
        <f>IF(Table4[[#This Row],[Complete]]&gt;0,Table4[[#This Row],[Weight]],0)</f>
        <v>0</v>
      </c>
    </row>
    <row r="15" spans="1:10" s="6" customFormat="1">
      <c r="A15" s="30">
        <v>1</v>
      </c>
      <c r="B15" s="31">
        <v>5</v>
      </c>
      <c r="C15" s="32">
        <v>2</v>
      </c>
      <c r="D15" s="32" t="s">
        <v>295</v>
      </c>
      <c r="E15" s="33">
        <v>43434</v>
      </c>
      <c r="F15" s="32">
        <v>3.5</v>
      </c>
      <c r="G15" s="32">
        <v>0</v>
      </c>
      <c r="H15" s="36">
        <f>IF(Table4[[#This Row],[Complete]]&gt;0,Table4[[#This Row],[Weight]],0)</f>
        <v>0</v>
      </c>
    </row>
    <row r="16" spans="1:10" s="6" customFormat="1">
      <c r="A16" s="30">
        <v>1</v>
      </c>
      <c r="B16" s="31">
        <v>5</v>
      </c>
      <c r="C16" s="32">
        <v>3</v>
      </c>
      <c r="D16" s="32" t="s">
        <v>293</v>
      </c>
      <c r="E16" s="33">
        <v>43464</v>
      </c>
      <c r="F16" s="32">
        <v>3.5</v>
      </c>
      <c r="G16" s="32">
        <v>0</v>
      </c>
      <c r="H16" s="36">
        <f>IF(Table4[[#This Row],[Complete]]&gt;0,Table4[[#This Row],[Weight]],0)</f>
        <v>0</v>
      </c>
    </row>
    <row r="17" spans="1:10">
      <c r="A17" s="39">
        <v>2</v>
      </c>
      <c r="B17" s="40">
        <v>1</v>
      </c>
      <c r="C17" s="32">
        <v>1</v>
      </c>
      <c r="D17" s="32" t="s">
        <v>242</v>
      </c>
      <c r="E17" s="33">
        <v>43464</v>
      </c>
      <c r="F17" s="32">
        <v>3</v>
      </c>
      <c r="G17" s="32">
        <v>1</v>
      </c>
      <c r="H17" s="32">
        <f>IF(Table4[[#This Row],[Complete]]&gt;0,Table4[[#This Row],[Weight]],0)</f>
        <v>3</v>
      </c>
      <c r="J17" s="6"/>
    </row>
    <row r="18" spans="1:10" s="6" customFormat="1">
      <c r="A18" s="34">
        <v>2</v>
      </c>
      <c r="B18" s="35">
        <v>1</v>
      </c>
      <c r="C18" s="32">
        <v>2</v>
      </c>
      <c r="D18" s="32"/>
      <c r="E18" s="33"/>
      <c r="F18" s="32">
        <v>3.5</v>
      </c>
      <c r="G18" s="32">
        <v>0</v>
      </c>
      <c r="H18" s="36">
        <f>IF(Table4[[#This Row],[Complete]]&gt;0,Table4[[#This Row],[Weight]],0)</f>
        <v>0</v>
      </c>
    </row>
    <row r="19" spans="1:10">
      <c r="A19" s="34">
        <v>2</v>
      </c>
      <c r="B19" s="35">
        <v>1</v>
      </c>
      <c r="C19" s="32">
        <v>3</v>
      </c>
      <c r="D19" s="32"/>
      <c r="E19" s="33"/>
      <c r="F19" s="32">
        <v>3.5</v>
      </c>
      <c r="G19" s="32">
        <v>0</v>
      </c>
      <c r="H19" s="36">
        <f>IF(Table4[[#This Row],[Complete]]&gt;0,Table4[[#This Row],[Weight]],0)</f>
        <v>0</v>
      </c>
      <c r="J19" s="6"/>
    </row>
    <row r="20" spans="1:10" s="6" customFormat="1">
      <c r="A20" s="34">
        <v>2</v>
      </c>
      <c r="B20" s="35">
        <v>2</v>
      </c>
      <c r="C20" s="32">
        <v>1</v>
      </c>
      <c r="D20" s="32" t="s">
        <v>111</v>
      </c>
      <c r="E20" s="33">
        <v>43130</v>
      </c>
      <c r="F20" s="32">
        <v>4</v>
      </c>
      <c r="G20" s="32">
        <v>1</v>
      </c>
      <c r="H20" s="36">
        <f>IF(Table4[[#This Row],[Complete]]&gt;0,Table4[[#This Row],[Weight]],0)</f>
        <v>4</v>
      </c>
    </row>
    <row r="21" spans="1:10">
      <c r="A21" s="39">
        <v>2</v>
      </c>
      <c r="B21" s="40">
        <v>2</v>
      </c>
      <c r="C21" s="32">
        <v>2</v>
      </c>
      <c r="D21" s="32" t="s">
        <v>112</v>
      </c>
      <c r="E21" s="33">
        <v>43189</v>
      </c>
      <c r="F21" s="32">
        <v>5</v>
      </c>
      <c r="G21" s="32">
        <v>1</v>
      </c>
      <c r="H21" s="32">
        <f>IF(Table4[[#This Row],[Complete]]&gt;0,Table4[[#This Row],[Weight]],0)</f>
        <v>5</v>
      </c>
      <c r="J21" s="6"/>
    </row>
    <row r="22" spans="1:10" s="6" customFormat="1">
      <c r="A22" s="34">
        <v>2</v>
      </c>
      <c r="B22" s="35">
        <v>2</v>
      </c>
      <c r="C22" s="32">
        <v>3</v>
      </c>
      <c r="D22" s="32" t="s">
        <v>197</v>
      </c>
      <c r="E22" s="33">
        <v>43404</v>
      </c>
      <c r="F22" s="32">
        <v>1</v>
      </c>
      <c r="G22" s="32">
        <v>0</v>
      </c>
      <c r="H22" s="36">
        <f>IF(Table4[[#This Row],[Complete]]&gt;0,Table4[[#This Row],[Weight]],0)</f>
        <v>0</v>
      </c>
    </row>
    <row r="23" spans="1:10">
      <c r="A23" s="34">
        <v>2</v>
      </c>
      <c r="B23" s="35">
        <v>3</v>
      </c>
      <c r="C23" s="32">
        <v>1</v>
      </c>
      <c r="D23" s="32" t="s">
        <v>113</v>
      </c>
      <c r="E23" s="33">
        <v>43084</v>
      </c>
      <c r="F23" s="32">
        <v>3</v>
      </c>
      <c r="G23" s="32">
        <v>1</v>
      </c>
      <c r="H23" s="36">
        <f>IF(Table4[[#This Row],[Complete]]&gt;0,Table4[[#This Row],[Weight]],0)</f>
        <v>3</v>
      </c>
      <c r="J23" s="6"/>
    </row>
    <row r="24" spans="1:10" s="6" customFormat="1">
      <c r="A24" s="39">
        <v>2</v>
      </c>
      <c r="B24" s="40">
        <v>3</v>
      </c>
      <c r="C24" s="32">
        <v>2</v>
      </c>
      <c r="D24" s="32" t="s">
        <v>135</v>
      </c>
      <c r="E24" s="33">
        <v>43311</v>
      </c>
      <c r="F24" s="32">
        <v>3.5</v>
      </c>
      <c r="G24" s="32">
        <v>0</v>
      </c>
      <c r="H24" s="36">
        <f>IF(Table4[[#This Row],[Complete]]&gt;0,Table4[[#This Row],[Weight]],0)</f>
        <v>0</v>
      </c>
    </row>
    <row r="25" spans="1:10">
      <c r="A25" s="39">
        <v>2</v>
      </c>
      <c r="B25" s="40">
        <v>3</v>
      </c>
      <c r="C25" s="32">
        <v>3</v>
      </c>
      <c r="D25" s="32" t="s">
        <v>136</v>
      </c>
      <c r="E25" s="33">
        <v>43344</v>
      </c>
      <c r="F25" s="32">
        <v>3.5</v>
      </c>
      <c r="G25" s="32">
        <v>0</v>
      </c>
      <c r="H25" s="36">
        <f>IF(Table4[[#This Row],[Complete]]&gt;0,Table4[[#This Row],[Weight]],0)</f>
        <v>0</v>
      </c>
      <c r="J25" s="6"/>
    </row>
    <row r="26" spans="1:10">
      <c r="A26" s="37">
        <v>2</v>
      </c>
      <c r="B26" s="38">
        <v>4</v>
      </c>
      <c r="C26" s="32">
        <v>1</v>
      </c>
      <c r="D26" s="32" t="s">
        <v>114</v>
      </c>
      <c r="E26" s="33">
        <v>43099</v>
      </c>
      <c r="F26" s="32">
        <v>4</v>
      </c>
      <c r="G26" s="32">
        <v>1</v>
      </c>
      <c r="H26" s="36">
        <f>IF(Table4[[#This Row],[Complete]]&gt;0,Table4[[#This Row],[Weight]],0)</f>
        <v>4</v>
      </c>
      <c r="J26" s="6"/>
    </row>
    <row r="27" spans="1:10">
      <c r="A27" s="43">
        <v>2</v>
      </c>
      <c r="B27" s="44">
        <v>4</v>
      </c>
      <c r="C27" s="32">
        <v>2</v>
      </c>
      <c r="D27" s="32" t="s">
        <v>115</v>
      </c>
      <c r="E27" s="33">
        <v>43342</v>
      </c>
      <c r="F27" s="32">
        <v>5</v>
      </c>
      <c r="G27" s="32">
        <v>1</v>
      </c>
      <c r="H27" s="36">
        <f>IF(Table4[[#This Row],[Complete]]&gt;0,Table4[[#This Row],[Weight]],0)</f>
        <v>5</v>
      </c>
      <c r="J27" s="6"/>
    </row>
    <row r="28" spans="1:10">
      <c r="A28" s="39">
        <v>2</v>
      </c>
      <c r="B28" s="40">
        <v>4</v>
      </c>
      <c r="C28" s="32">
        <v>3</v>
      </c>
      <c r="D28" s="32" t="s">
        <v>304</v>
      </c>
      <c r="E28" s="33">
        <v>43434</v>
      </c>
      <c r="F28" s="32">
        <v>1</v>
      </c>
      <c r="G28" s="32">
        <v>0</v>
      </c>
      <c r="H28" s="32">
        <f>IF(Table4[[#This Row],[Complete]]&gt;0,Table4[[#This Row],[Weight]],0)</f>
        <v>0</v>
      </c>
      <c r="J28" s="6"/>
    </row>
    <row r="29" spans="1:10">
      <c r="A29" s="30">
        <v>2</v>
      </c>
      <c r="B29" s="31">
        <v>5</v>
      </c>
      <c r="C29" s="32">
        <v>1</v>
      </c>
      <c r="D29" s="32" t="s">
        <v>307</v>
      </c>
      <c r="E29" s="33">
        <v>43374</v>
      </c>
      <c r="F29" s="32">
        <v>3</v>
      </c>
      <c r="G29" s="32">
        <v>1</v>
      </c>
      <c r="H29" s="36">
        <f>IF(Table4[[#This Row],[Complete]]&gt;0,Table4[[#This Row],[Weight]],0)</f>
        <v>3</v>
      </c>
      <c r="J29" s="6"/>
    </row>
    <row r="30" spans="1:10">
      <c r="A30" s="30">
        <v>2</v>
      </c>
      <c r="B30" s="31">
        <v>5</v>
      </c>
      <c r="C30" s="32">
        <v>2</v>
      </c>
      <c r="D30" s="32" t="s">
        <v>308</v>
      </c>
      <c r="E30" s="33">
        <v>43434</v>
      </c>
      <c r="F30" s="32">
        <v>3.5</v>
      </c>
      <c r="G30" s="32">
        <v>1</v>
      </c>
      <c r="H30" s="36">
        <f>IF(Table4[[#This Row],[Complete]]&gt;0,Table4[[#This Row],[Weight]],0)</f>
        <v>3.5</v>
      </c>
      <c r="J30" s="6"/>
    </row>
    <row r="31" spans="1:10">
      <c r="A31" s="30">
        <v>2</v>
      </c>
      <c r="B31" s="31">
        <v>5</v>
      </c>
      <c r="C31" s="32">
        <v>3</v>
      </c>
      <c r="D31" s="32" t="s">
        <v>309</v>
      </c>
      <c r="E31" s="33">
        <v>43556</v>
      </c>
      <c r="F31" s="32">
        <v>3.5</v>
      </c>
      <c r="G31" s="32">
        <v>0</v>
      </c>
      <c r="H31" s="36">
        <f>IF(Table4[[#This Row],[Complete]]&gt;0,Table4[[#This Row],[Weight]],0)</f>
        <v>0</v>
      </c>
      <c r="J31" s="6"/>
    </row>
    <row r="32" spans="1:10" s="6" customFormat="1">
      <c r="A32" s="45">
        <v>3</v>
      </c>
      <c r="B32" s="46">
        <v>1</v>
      </c>
      <c r="C32" s="47">
        <v>1</v>
      </c>
      <c r="D32" s="47" t="s">
        <v>223</v>
      </c>
      <c r="E32" s="48">
        <v>43335</v>
      </c>
      <c r="F32" s="47">
        <v>8.5</v>
      </c>
      <c r="G32" s="47">
        <v>1</v>
      </c>
      <c r="H32" s="49">
        <f>IF(Table4[[#This Row],[Complete]]&gt;0,Table4[[#This Row],[Weight]],0)</f>
        <v>8.5</v>
      </c>
    </row>
    <row r="33" spans="1:8" s="6" customFormat="1">
      <c r="A33" s="50">
        <v>3</v>
      </c>
      <c r="B33" s="51">
        <v>1</v>
      </c>
      <c r="C33" s="47">
        <v>2</v>
      </c>
      <c r="D33" s="47" t="s">
        <v>222</v>
      </c>
      <c r="E33" s="48">
        <v>43350</v>
      </c>
      <c r="F33" s="47">
        <v>0.5</v>
      </c>
      <c r="G33" s="47">
        <v>1</v>
      </c>
      <c r="H33" s="49">
        <f>IF(Table4[[#This Row],[Complete]]&gt;0,Table4[[#This Row],[Weight]],0)</f>
        <v>0.5</v>
      </c>
    </row>
    <row r="34" spans="1:8" s="6" customFormat="1">
      <c r="A34" s="45">
        <v>3</v>
      </c>
      <c r="B34" s="46">
        <v>1</v>
      </c>
      <c r="C34" s="47">
        <v>3</v>
      </c>
      <c r="D34" s="47" t="s">
        <v>224</v>
      </c>
      <c r="E34" s="48">
        <v>43464</v>
      </c>
      <c r="F34" s="47">
        <v>1</v>
      </c>
      <c r="G34" s="47">
        <v>0</v>
      </c>
      <c r="H34" s="49">
        <f>IF(Table4[[#This Row],[Complete]]&gt;0,Table4[[#This Row],[Weight]],0)</f>
        <v>0</v>
      </c>
    </row>
    <row r="35" spans="1:8" s="6" customFormat="1">
      <c r="A35" s="45">
        <v>3</v>
      </c>
      <c r="B35" s="46">
        <v>2</v>
      </c>
      <c r="C35" s="47">
        <v>1</v>
      </c>
      <c r="D35" s="52" t="s">
        <v>116</v>
      </c>
      <c r="E35" s="53">
        <v>43100</v>
      </c>
      <c r="F35" s="47">
        <v>4</v>
      </c>
      <c r="G35" s="47">
        <v>1</v>
      </c>
      <c r="H35" s="47">
        <f>IF(Table4[[#This Row],[Complete]]&gt;0,Table4[[#This Row],[Weight]],0)</f>
        <v>4</v>
      </c>
    </row>
    <row r="36" spans="1:8">
      <c r="A36" s="50">
        <v>3</v>
      </c>
      <c r="B36" s="51">
        <v>2</v>
      </c>
      <c r="C36" s="47">
        <v>2</v>
      </c>
      <c r="D36" s="52" t="s">
        <v>117</v>
      </c>
      <c r="E36" s="53">
        <v>43464</v>
      </c>
      <c r="F36" s="47">
        <v>2</v>
      </c>
      <c r="G36" s="47">
        <v>0</v>
      </c>
      <c r="H36" s="49">
        <f>IF(Table4[[#This Row],[Complete]]&gt;0,Table4[[#This Row],[Weight]],0)</f>
        <v>0</v>
      </c>
    </row>
    <row r="37" spans="1:8" s="6" customFormat="1">
      <c r="A37" s="50">
        <v>3</v>
      </c>
      <c r="B37" s="51">
        <v>2</v>
      </c>
      <c r="C37" s="47">
        <v>3</v>
      </c>
      <c r="D37" s="52" t="s">
        <v>118</v>
      </c>
      <c r="E37" s="53">
        <v>43252</v>
      </c>
      <c r="F37" s="47">
        <v>4</v>
      </c>
      <c r="G37" s="47">
        <v>1</v>
      </c>
      <c r="H37" s="49">
        <f>IF(Table4[[#This Row],[Complete]]&gt;0,Table4[[#This Row],[Weight]],0)</f>
        <v>4</v>
      </c>
    </row>
    <row r="38" spans="1:8" s="6" customFormat="1">
      <c r="A38" s="54">
        <v>3</v>
      </c>
      <c r="B38" s="55">
        <v>3</v>
      </c>
      <c r="C38" s="47">
        <v>1</v>
      </c>
      <c r="D38" s="52" t="s">
        <v>119</v>
      </c>
      <c r="E38" s="53">
        <v>43130</v>
      </c>
      <c r="F38" s="47">
        <v>3</v>
      </c>
      <c r="G38" s="47">
        <v>1</v>
      </c>
      <c r="H38" s="49">
        <f>IF(Table4[[#This Row],[Complete]]&gt;0,Table4[[#This Row],[Weight]],0)</f>
        <v>3</v>
      </c>
    </row>
    <row r="39" spans="1:8" s="6" customFormat="1">
      <c r="A39" s="56">
        <v>3</v>
      </c>
      <c r="B39" s="57">
        <v>3</v>
      </c>
      <c r="C39" s="47">
        <v>2</v>
      </c>
      <c r="D39" s="47" t="s">
        <v>120</v>
      </c>
      <c r="E39" s="53">
        <v>43252</v>
      </c>
      <c r="F39" s="47">
        <v>3.5</v>
      </c>
      <c r="G39" s="47">
        <v>0</v>
      </c>
      <c r="H39" s="47">
        <f>IF(Table4[[#This Row],[Complete]]&gt;0,Table4[[#This Row],[Weight]],0)</f>
        <v>0</v>
      </c>
    </row>
    <row r="40" spans="1:8" s="6" customFormat="1">
      <c r="A40" s="50">
        <v>3</v>
      </c>
      <c r="B40" s="51">
        <v>3</v>
      </c>
      <c r="C40" s="47">
        <v>3</v>
      </c>
      <c r="D40" s="47" t="s">
        <v>200</v>
      </c>
      <c r="E40" s="53">
        <v>43189</v>
      </c>
      <c r="F40" s="47">
        <v>3.5</v>
      </c>
      <c r="G40" s="47">
        <v>1</v>
      </c>
      <c r="H40" s="49">
        <f>IF(Table4[[#This Row],[Complete]]&gt;0,Table4[[#This Row],[Weight]],0)</f>
        <v>3.5</v>
      </c>
    </row>
    <row r="41" spans="1:8" s="6" customFormat="1">
      <c r="A41" s="102">
        <v>3</v>
      </c>
      <c r="B41" s="103">
        <v>4</v>
      </c>
      <c r="C41" s="47">
        <v>1</v>
      </c>
      <c r="D41" s="47" t="s">
        <v>298</v>
      </c>
      <c r="E41" s="53">
        <v>43434</v>
      </c>
      <c r="F41" s="47">
        <v>3</v>
      </c>
      <c r="G41" s="47">
        <v>0</v>
      </c>
      <c r="H41" s="49">
        <f>IF(Table4[[#This Row],[Complete]]&gt;0,Table4[[#This Row],[Weight]],0)</f>
        <v>0</v>
      </c>
    </row>
    <row r="42" spans="1:8" s="6" customFormat="1">
      <c r="A42" s="102">
        <v>3</v>
      </c>
      <c r="B42" s="103">
        <v>4</v>
      </c>
      <c r="C42" s="47">
        <v>2</v>
      </c>
      <c r="D42" s="47" t="s">
        <v>300</v>
      </c>
      <c r="E42" s="53">
        <v>43497</v>
      </c>
      <c r="F42" s="47">
        <v>3.5</v>
      </c>
      <c r="G42" s="47">
        <v>0</v>
      </c>
      <c r="H42" s="49">
        <f>IF(Table4[[#This Row],[Complete]]&gt;0,Table4[[#This Row],[Weight]],0)</f>
        <v>0</v>
      </c>
    </row>
    <row r="43" spans="1:8" s="6" customFormat="1">
      <c r="A43" s="102">
        <v>3</v>
      </c>
      <c r="B43" s="103">
        <v>4</v>
      </c>
      <c r="C43" s="47">
        <v>3</v>
      </c>
      <c r="D43" s="47" t="s">
        <v>301</v>
      </c>
      <c r="E43" s="53">
        <v>43525</v>
      </c>
      <c r="F43" s="47">
        <v>3.5</v>
      </c>
      <c r="G43" s="47">
        <v>0</v>
      </c>
      <c r="H43" s="49">
        <f>IF(Table4[[#This Row],[Complete]]&gt;0,Table4[[#This Row],[Weight]],0)</f>
        <v>0</v>
      </c>
    </row>
    <row r="44" spans="1:8" s="6" customFormat="1">
      <c r="A44" s="45">
        <v>4</v>
      </c>
      <c r="B44" s="46">
        <v>1</v>
      </c>
      <c r="C44" s="47">
        <v>1</v>
      </c>
      <c r="D44" s="47" t="s">
        <v>199</v>
      </c>
      <c r="E44" s="53">
        <v>43069</v>
      </c>
      <c r="F44" s="47">
        <v>3</v>
      </c>
      <c r="G44" s="47">
        <v>1</v>
      </c>
      <c r="H44" s="49">
        <f>IF(Table4[[#This Row],[Complete]]&gt;0,Table4[[#This Row],[Weight]],0)</f>
        <v>3</v>
      </c>
    </row>
    <row r="45" spans="1:8" s="6" customFormat="1">
      <c r="A45" s="50">
        <v>4</v>
      </c>
      <c r="B45" s="51">
        <v>1</v>
      </c>
      <c r="C45" s="47">
        <v>2</v>
      </c>
      <c r="D45" s="47" t="s">
        <v>121</v>
      </c>
      <c r="E45" s="53">
        <v>43099</v>
      </c>
      <c r="F45" s="47">
        <v>3.5</v>
      </c>
      <c r="G45" s="47">
        <v>1</v>
      </c>
      <c r="H45" s="49">
        <f>IF(Table4[[#This Row],[Complete]]&gt;0,Table4[[#This Row],[Weight]],0)</f>
        <v>3.5</v>
      </c>
    </row>
    <row r="46" spans="1:8" s="6" customFormat="1">
      <c r="A46" s="45">
        <v>4</v>
      </c>
      <c r="B46" s="46">
        <v>1</v>
      </c>
      <c r="C46" s="47">
        <v>3</v>
      </c>
      <c r="D46" s="47" t="s">
        <v>122</v>
      </c>
      <c r="E46" s="53">
        <v>43159</v>
      </c>
      <c r="F46" s="47">
        <v>3.5</v>
      </c>
      <c r="G46" s="47">
        <v>1</v>
      </c>
      <c r="H46" s="47">
        <f>IF(Table4[[#This Row],[Complete]]&gt;0,Table4[[#This Row],[Weight]],0)</f>
        <v>3.5</v>
      </c>
    </row>
    <row r="47" spans="1:8" s="6" customFormat="1">
      <c r="A47" s="45">
        <v>4</v>
      </c>
      <c r="B47" s="46">
        <v>2</v>
      </c>
      <c r="C47" s="47">
        <v>1</v>
      </c>
      <c r="D47" s="47" t="s">
        <v>219</v>
      </c>
      <c r="E47" s="53">
        <v>43159</v>
      </c>
      <c r="F47" s="47">
        <v>4</v>
      </c>
      <c r="G47" s="47">
        <v>1</v>
      </c>
      <c r="H47" s="49">
        <f>IF(Table4[[#This Row],[Complete]]&gt;0,Table4[[#This Row],[Weight]],0)</f>
        <v>4</v>
      </c>
    </row>
    <row r="48" spans="1:8" s="6" customFormat="1">
      <c r="A48" s="50">
        <v>4</v>
      </c>
      <c r="B48" s="51">
        <v>2</v>
      </c>
      <c r="C48" s="47">
        <v>2</v>
      </c>
      <c r="D48" s="47" t="s">
        <v>220</v>
      </c>
      <c r="E48" s="48">
        <v>43311</v>
      </c>
      <c r="F48" s="47">
        <v>4</v>
      </c>
      <c r="G48" s="47">
        <v>1</v>
      </c>
      <c r="H48" s="49">
        <f>IF(Table4[[#This Row],[Complete]]&gt;0,Table4[[#This Row],[Weight]],0)</f>
        <v>4</v>
      </c>
    </row>
    <row r="49" spans="1:8" s="6" customFormat="1">
      <c r="A49" s="50">
        <v>4</v>
      </c>
      <c r="B49" s="51">
        <v>2</v>
      </c>
      <c r="C49" s="47">
        <v>3</v>
      </c>
      <c r="D49" s="47" t="s">
        <v>221</v>
      </c>
      <c r="E49" s="48">
        <v>43373</v>
      </c>
      <c r="F49" s="47">
        <v>2</v>
      </c>
      <c r="G49" s="47">
        <v>0</v>
      </c>
      <c r="H49" s="47">
        <f>IF(Table4[[#This Row],[Complete]]&gt;0,Table4[[#This Row],[Weight]],0)</f>
        <v>0</v>
      </c>
    </row>
    <row r="50" spans="1:8" s="6" customFormat="1">
      <c r="A50" s="54">
        <v>4</v>
      </c>
      <c r="B50" s="55">
        <v>3</v>
      </c>
      <c r="C50" s="47">
        <v>1</v>
      </c>
      <c r="D50" s="47" t="s">
        <v>123</v>
      </c>
      <c r="E50" s="48">
        <v>43040</v>
      </c>
      <c r="F50" s="47">
        <v>3</v>
      </c>
      <c r="G50" s="47">
        <v>1</v>
      </c>
      <c r="H50" s="47">
        <f>IF(Table4[[#This Row],[Complete]]&gt;0,Table4[[#This Row],[Weight]],0)</f>
        <v>3</v>
      </c>
    </row>
    <row r="51" spans="1:8" s="6" customFormat="1">
      <c r="A51" s="56">
        <v>4</v>
      </c>
      <c r="B51" s="57">
        <v>3</v>
      </c>
      <c r="C51" s="47">
        <v>2</v>
      </c>
      <c r="D51" s="47" t="s">
        <v>124</v>
      </c>
      <c r="E51" s="48">
        <v>43070</v>
      </c>
      <c r="F51" s="47">
        <v>3.5</v>
      </c>
      <c r="G51" s="47">
        <v>1</v>
      </c>
      <c r="H51" s="49">
        <f>IF(Table4[[#This Row],[Complete]]&gt;0,Table4[[#This Row],[Weight]],0)</f>
        <v>3.5</v>
      </c>
    </row>
    <row r="52" spans="1:8" s="6" customFormat="1">
      <c r="A52" s="50">
        <v>4</v>
      </c>
      <c r="B52" s="51">
        <v>3</v>
      </c>
      <c r="C52" s="47">
        <v>3</v>
      </c>
      <c r="D52" s="47" t="s">
        <v>171</v>
      </c>
      <c r="E52" s="48">
        <v>43342</v>
      </c>
      <c r="F52" s="47">
        <v>3.5</v>
      </c>
      <c r="G52" s="47">
        <v>1</v>
      </c>
      <c r="H52" s="49">
        <f>IF(Table4[[#This Row],[Complete]]&gt;0,Table4[[#This Row],[Weight]],0)</f>
        <v>3.5</v>
      </c>
    </row>
    <row r="53" spans="1:8" s="6" customFormat="1">
      <c r="A53" s="50">
        <v>5</v>
      </c>
      <c r="B53" s="51">
        <v>1</v>
      </c>
      <c r="C53" s="47">
        <v>1</v>
      </c>
      <c r="D53" s="47" t="s">
        <v>125</v>
      </c>
      <c r="E53" s="48">
        <v>43130</v>
      </c>
      <c r="F53" s="47">
        <v>3</v>
      </c>
      <c r="G53" s="47">
        <v>1</v>
      </c>
      <c r="H53" s="49">
        <f>IF(Table4[[#This Row],[Complete]]&gt;0,Table4[[#This Row],[Weight]],0)</f>
        <v>3</v>
      </c>
    </row>
    <row r="54" spans="1:8" s="6" customFormat="1">
      <c r="A54" s="45">
        <v>5</v>
      </c>
      <c r="B54" s="46">
        <v>1</v>
      </c>
      <c r="C54" s="47">
        <v>2</v>
      </c>
      <c r="D54" s="47" t="s">
        <v>227</v>
      </c>
      <c r="E54" s="48">
        <v>43342</v>
      </c>
      <c r="F54" s="47">
        <v>3.5</v>
      </c>
      <c r="G54" s="47">
        <v>1</v>
      </c>
      <c r="H54" s="49">
        <f>IF(Table4[[#This Row],[Complete]]&gt;0,Table4[[#This Row],[Weight]],0)</f>
        <v>3.5</v>
      </c>
    </row>
    <row r="55" spans="1:8" s="6" customFormat="1">
      <c r="A55" s="45">
        <v>5</v>
      </c>
      <c r="B55" s="46">
        <v>1</v>
      </c>
      <c r="C55" s="47">
        <v>3</v>
      </c>
      <c r="D55" s="47" t="s">
        <v>228</v>
      </c>
      <c r="E55" s="48">
        <v>43342</v>
      </c>
      <c r="F55" s="47">
        <v>3.5</v>
      </c>
      <c r="G55" s="47">
        <v>1</v>
      </c>
      <c r="H55" s="49">
        <f>IF(Table4[[#This Row],[Complete]]&gt;0,Table4[[#This Row],[Weight]],0)</f>
        <v>3.5</v>
      </c>
    </row>
    <row r="56" spans="1:8" s="6" customFormat="1">
      <c r="A56" s="45">
        <v>5</v>
      </c>
      <c r="B56" s="46">
        <v>2</v>
      </c>
      <c r="C56" s="47">
        <v>1</v>
      </c>
      <c r="D56" s="47" t="s">
        <v>229</v>
      </c>
      <c r="E56" s="48">
        <v>43130</v>
      </c>
      <c r="F56" s="47">
        <v>3</v>
      </c>
      <c r="G56" s="47">
        <v>1</v>
      </c>
      <c r="H56" s="49">
        <f>IF(Table4[[#This Row],[Complete]]&gt;0,Table4[[#This Row],[Weight]],0)</f>
        <v>3</v>
      </c>
    </row>
    <row r="57" spans="1:8" s="6" customFormat="1">
      <c r="A57" s="50">
        <v>5</v>
      </c>
      <c r="B57" s="51">
        <v>2</v>
      </c>
      <c r="C57" s="47">
        <v>2</v>
      </c>
      <c r="D57" s="47" t="s">
        <v>126</v>
      </c>
      <c r="E57" s="48">
        <v>43189</v>
      </c>
      <c r="F57" s="47">
        <v>3.5</v>
      </c>
      <c r="G57" s="47">
        <v>1</v>
      </c>
      <c r="H57" s="49">
        <f>IF(Table4[[#This Row],[Complete]]&gt;0,Table4[[#This Row],[Weight]],0)</f>
        <v>3.5</v>
      </c>
    </row>
    <row r="58" spans="1:8" s="6" customFormat="1">
      <c r="A58" s="45">
        <v>5</v>
      </c>
      <c r="B58" s="46">
        <v>2</v>
      </c>
      <c r="C58" s="47">
        <v>3</v>
      </c>
      <c r="D58" s="47" t="s">
        <v>230</v>
      </c>
      <c r="E58" s="48">
        <v>43342</v>
      </c>
      <c r="F58" s="47">
        <v>3.5</v>
      </c>
      <c r="G58" s="47">
        <v>1</v>
      </c>
      <c r="H58" s="49">
        <f>IF(Table4[[#This Row],[Complete]]&gt;0,Table4[[#This Row],[Weight]],0)</f>
        <v>3.5</v>
      </c>
    </row>
    <row r="59" spans="1:8" s="6" customFormat="1">
      <c r="A59" s="45">
        <v>5</v>
      </c>
      <c r="B59" s="46">
        <v>3</v>
      </c>
      <c r="C59" s="47">
        <v>1</v>
      </c>
      <c r="D59" s="47" t="s">
        <v>151</v>
      </c>
      <c r="E59" s="48">
        <v>43159</v>
      </c>
      <c r="F59" s="47">
        <v>3</v>
      </c>
      <c r="G59" s="47">
        <v>1</v>
      </c>
      <c r="H59" s="49">
        <f>IF(Table4[[#This Row],[Complete]]&gt;0,Table4[[#This Row],[Weight]],0)</f>
        <v>3</v>
      </c>
    </row>
    <row r="60" spans="1:8" s="6" customFormat="1">
      <c r="A60" s="50">
        <v>5</v>
      </c>
      <c r="B60" s="51">
        <v>3</v>
      </c>
      <c r="C60" s="47">
        <v>2</v>
      </c>
      <c r="D60" s="47" t="s">
        <v>154</v>
      </c>
      <c r="E60" s="48">
        <v>43189</v>
      </c>
      <c r="F60" s="47">
        <v>3.5</v>
      </c>
      <c r="G60" s="47">
        <v>1</v>
      </c>
      <c r="H60" s="49">
        <f>IF(Table4[[#This Row],[Complete]]&gt;0,Table4[[#This Row],[Weight]],0)</f>
        <v>3.5</v>
      </c>
    </row>
    <row r="61" spans="1:8" s="6" customFormat="1">
      <c r="A61" s="50">
        <v>5</v>
      </c>
      <c r="B61" s="51">
        <v>3</v>
      </c>
      <c r="C61" s="47">
        <v>3</v>
      </c>
      <c r="D61" s="47" t="s">
        <v>198</v>
      </c>
      <c r="E61" s="48">
        <v>43250</v>
      </c>
      <c r="F61" s="47">
        <v>3.5</v>
      </c>
      <c r="G61" s="47">
        <v>1</v>
      </c>
      <c r="H61" s="49">
        <f>IF(Table4[[#This Row],[Complete]]&gt;0,Table4[[#This Row],[Weight]],0)</f>
        <v>3.5</v>
      </c>
    </row>
    <row r="62" spans="1:8" s="6" customFormat="1">
      <c r="A62" s="54">
        <v>5</v>
      </c>
      <c r="B62" s="55">
        <v>4</v>
      </c>
      <c r="C62" s="47">
        <v>1</v>
      </c>
      <c r="D62" s="47" t="s">
        <v>154</v>
      </c>
      <c r="E62" s="48">
        <v>43099</v>
      </c>
      <c r="F62" s="47">
        <v>4</v>
      </c>
      <c r="G62" s="47">
        <v>1</v>
      </c>
      <c r="H62" s="49">
        <f>IF(Table4[[#This Row],[Complete]]&gt;0,Table4[[#This Row],[Weight]],0)</f>
        <v>4</v>
      </c>
    </row>
    <row r="63" spans="1:8" s="6" customFormat="1">
      <c r="A63" s="56">
        <v>5</v>
      </c>
      <c r="B63" s="57">
        <v>4</v>
      </c>
      <c r="C63" s="47">
        <v>2</v>
      </c>
      <c r="D63" s="47" t="s">
        <v>233</v>
      </c>
      <c r="E63" s="48">
        <v>43342</v>
      </c>
      <c r="F63" s="47">
        <v>4</v>
      </c>
      <c r="G63" s="47">
        <v>1</v>
      </c>
      <c r="H63" s="49">
        <f>IF(Table4[[#This Row],[Complete]]&gt;0,Table4[[#This Row],[Weight]],0)</f>
        <v>4</v>
      </c>
    </row>
    <row r="64" spans="1:8" s="6" customFormat="1">
      <c r="A64" s="50">
        <v>5</v>
      </c>
      <c r="B64" s="51">
        <v>4</v>
      </c>
      <c r="C64" s="47">
        <v>3</v>
      </c>
      <c r="D64" s="47" t="s">
        <v>205</v>
      </c>
      <c r="E64" s="48">
        <v>43373</v>
      </c>
      <c r="F64" s="47">
        <v>2</v>
      </c>
      <c r="G64" s="47">
        <v>0</v>
      </c>
      <c r="H64" s="49">
        <f>IF(Table4[[#This Row],[Complete]]&gt;0,Table4[[#This Row],[Weight]],0)</f>
        <v>0</v>
      </c>
    </row>
    <row r="65" spans="1:8" s="6" customFormat="1">
      <c r="A65" s="102">
        <v>5</v>
      </c>
      <c r="B65" s="103">
        <v>5</v>
      </c>
      <c r="C65" s="47">
        <v>1</v>
      </c>
      <c r="D65" s="47" t="s">
        <v>333</v>
      </c>
      <c r="E65" s="48">
        <v>43464</v>
      </c>
      <c r="F65" s="47">
        <v>3</v>
      </c>
      <c r="G65" s="47">
        <v>0</v>
      </c>
      <c r="H65" s="49">
        <f>IF(Table4[[#This Row],[Complete]]&gt;0,Table4[[#This Row],[Weight]],0)</f>
        <v>0</v>
      </c>
    </row>
    <row r="66" spans="1:8" s="6" customFormat="1">
      <c r="A66" s="102">
        <v>5</v>
      </c>
      <c r="B66" s="103">
        <v>5</v>
      </c>
      <c r="C66" s="47">
        <v>2</v>
      </c>
      <c r="D66" s="47" t="s">
        <v>334</v>
      </c>
      <c r="E66" s="48">
        <v>43554</v>
      </c>
      <c r="F66" s="47">
        <v>3.5</v>
      </c>
      <c r="G66" s="47">
        <v>0</v>
      </c>
      <c r="H66" s="49">
        <f>IF(Table4[[#This Row],[Complete]]&gt;0,Table4[[#This Row],[Weight]],0)</f>
        <v>0</v>
      </c>
    </row>
    <row r="67" spans="1:8" s="6" customFormat="1">
      <c r="A67" s="102">
        <v>5</v>
      </c>
      <c r="B67" s="103">
        <v>5</v>
      </c>
      <c r="C67" s="47">
        <v>3</v>
      </c>
      <c r="D67" s="47" t="s">
        <v>335</v>
      </c>
      <c r="E67" s="48">
        <v>43615</v>
      </c>
      <c r="F67" s="47">
        <v>3.5</v>
      </c>
      <c r="G67" s="47">
        <v>0</v>
      </c>
      <c r="H67" s="49">
        <f>IF(Table4[[#This Row],[Complete]]&gt;0,Table4[[#This Row],[Weight]],0)</f>
        <v>0</v>
      </c>
    </row>
    <row r="68" spans="1:8" s="6" customFormat="1">
      <c r="A68" s="58">
        <v>6</v>
      </c>
      <c r="B68" s="59">
        <v>1</v>
      </c>
      <c r="C68" s="60">
        <v>1</v>
      </c>
      <c r="D68" s="60" t="s">
        <v>204</v>
      </c>
      <c r="E68" s="61">
        <v>43281</v>
      </c>
      <c r="F68" s="60">
        <v>3</v>
      </c>
      <c r="G68" s="60">
        <v>1</v>
      </c>
      <c r="H68" s="62">
        <f>IF(Table4[[#This Row],[Complete]]&gt;0,Table4[[#This Row],[Weight]],0)</f>
        <v>3</v>
      </c>
    </row>
    <row r="69" spans="1:8" s="6" customFormat="1">
      <c r="A69" s="63">
        <v>6</v>
      </c>
      <c r="B69" s="64">
        <v>1</v>
      </c>
      <c r="C69" s="60">
        <v>2</v>
      </c>
      <c r="D69" s="60" t="s">
        <v>173</v>
      </c>
      <c r="E69" s="61">
        <v>43373</v>
      </c>
      <c r="F69" s="60">
        <v>3.5</v>
      </c>
      <c r="G69" s="60">
        <v>0</v>
      </c>
      <c r="H69" s="62">
        <f>IF(Table4[[#This Row],[Complete]]&gt;0,Table4[[#This Row],[Weight]],0)</f>
        <v>0</v>
      </c>
    </row>
    <row r="70" spans="1:8" s="6" customFormat="1">
      <c r="A70" s="63">
        <v>6</v>
      </c>
      <c r="B70" s="64">
        <v>1</v>
      </c>
      <c r="C70" s="60">
        <v>3</v>
      </c>
      <c r="D70" s="60" t="s">
        <v>172</v>
      </c>
      <c r="E70" s="61">
        <v>43464</v>
      </c>
      <c r="F70" s="60">
        <v>3.5</v>
      </c>
      <c r="G70" s="60">
        <v>0</v>
      </c>
      <c r="H70" s="62">
        <f>IF(Table4[[#This Row],[Complete]]&gt;0,Table4[[#This Row],[Weight]],0)</f>
        <v>0</v>
      </c>
    </row>
    <row r="71" spans="1:8" s="6" customFormat="1">
      <c r="A71" s="63">
        <v>6</v>
      </c>
      <c r="B71" s="64">
        <v>2</v>
      </c>
      <c r="C71" s="60">
        <v>1</v>
      </c>
      <c r="D71" s="60" t="s">
        <v>201</v>
      </c>
      <c r="E71" s="61">
        <v>43099</v>
      </c>
      <c r="F71" s="60">
        <v>3</v>
      </c>
      <c r="G71" s="60">
        <v>1</v>
      </c>
      <c r="H71" s="62">
        <f>IF(Table4[[#This Row],[Complete]]&gt;0,Table4[[#This Row],[Weight]],0)</f>
        <v>3</v>
      </c>
    </row>
    <row r="72" spans="1:8" s="6" customFormat="1">
      <c r="A72" s="63">
        <v>6</v>
      </c>
      <c r="B72" s="65">
        <v>2</v>
      </c>
      <c r="C72" s="60">
        <v>2</v>
      </c>
      <c r="D72" s="60" t="s">
        <v>202</v>
      </c>
      <c r="E72" s="61">
        <v>43189</v>
      </c>
      <c r="F72" s="60">
        <v>3.5</v>
      </c>
      <c r="G72" s="60">
        <v>1</v>
      </c>
      <c r="H72" s="62">
        <f>IF(Table4[[#This Row],[Complete]]&gt;0,Table4[[#This Row],[Weight]],0)</f>
        <v>3.5</v>
      </c>
    </row>
    <row r="73" spans="1:8" s="6" customFormat="1">
      <c r="A73" s="63">
        <v>6</v>
      </c>
      <c r="B73" s="64">
        <v>2</v>
      </c>
      <c r="C73" s="60">
        <v>3</v>
      </c>
      <c r="D73" s="60" t="s">
        <v>203</v>
      </c>
      <c r="E73" s="61">
        <v>43189</v>
      </c>
      <c r="F73" s="60">
        <v>3.5</v>
      </c>
      <c r="G73" s="60">
        <v>1</v>
      </c>
      <c r="H73" s="62">
        <f>IF(Table4[[#This Row],[Complete]]&gt;0,Table4[[#This Row],[Weight]],0)</f>
        <v>3.5</v>
      </c>
    </row>
    <row r="74" spans="1:8" s="6" customFormat="1">
      <c r="A74" s="63">
        <v>6</v>
      </c>
      <c r="B74" s="64">
        <v>3</v>
      </c>
      <c r="C74" s="60">
        <v>1</v>
      </c>
      <c r="D74" s="60" t="s">
        <v>174</v>
      </c>
      <c r="E74" s="61">
        <v>43189</v>
      </c>
      <c r="F74" s="60">
        <v>3</v>
      </c>
      <c r="G74" s="60">
        <v>1</v>
      </c>
      <c r="H74" s="62">
        <f>IF(Table4[[#This Row],[Complete]]&gt;0,Table4[[#This Row],[Weight]],0)</f>
        <v>3</v>
      </c>
    </row>
    <row r="75" spans="1:8" s="6" customFormat="1">
      <c r="A75" s="63">
        <v>6</v>
      </c>
      <c r="B75" s="65">
        <v>3</v>
      </c>
      <c r="C75" s="60">
        <v>2</v>
      </c>
      <c r="D75" s="60" t="s">
        <v>176</v>
      </c>
      <c r="E75" s="61">
        <v>43189</v>
      </c>
      <c r="F75" s="60">
        <v>3.5</v>
      </c>
      <c r="G75" s="60">
        <v>1</v>
      </c>
      <c r="H75" s="62">
        <f>IF(Table4[[#This Row],[Complete]]&gt;0,Table4[[#This Row],[Weight]],0)</f>
        <v>3.5</v>
      </c>
    </row>
    <row r="76" spans="1:8" s="6" customFormat="1">
      <c r="A76" s="63">
        <v>6</v>
      </c>
      <c r="B76" s="65">
        <v>3</v>
      </c>
      <c r="C76" s="60">
        <v>3</v>
      </c>
      <c r="D76" s="60" t="s">
        <v>175</v>
      </c>
      <c r="E76" s="61">
        <v>43189</v>
      </c>
      <c r="F76" s="60">
        <v>3.5</v>
      </c>
      <c r="G76" s="60">
        <v>1</v>
      </c>
      <c r="H76" s="62">
        <f>IF(Table4[[#This Row],[Complete]]&gt;0,Table4[[#This Row],[Weight]],0)</f>
        <v>3.5</v>
      </c>
    </row>
    <row r="77" spans="1:8">
      <c r="A77" s="63">
        <v>6</v>
      </c>
      <c r="B77" s="59">
        <v>4</v>
      </c>
      <c r="C77" s="60">
        <v>1</v>
      </c>
      <c r="D77" s="60" t="s">
        <v>153</v>
      </c>
      <c r="E77" s="61">
        <v>43159</v>
      </c>
      <c r="F77" s="60">
        <v>3</v>
      </c>
      <c r="G77" s="60">
        <v>1</v>
      </c>
      <c r="H77" s="60">
        <f>IF(Table4[[#This Row],[Complete]]&gt;0,Table4[[#This Row],[Weight]],0)</f>
        <v>3</v>
      </c>
    </row>
    <row r="78" spans="1:8" s="6" customFormat="1">
      <c r="A78" s="63">
        <v>6</v>
      </c>
      <c r="B78" s="66">
        <v>4</v>
      </c>
      <c r="C78" s="60">
        <v>2</v>
      </c>
      <c r="D78" s="60" t="s">
        <v>154</v>
      </c>
      <c r="E78" s="61">
        <v>43189</v>
      </c>
      <c r="F78" s="60">
        <v>3.5</v>
      </c>
      <c r="G78" s="60">
        <v>1</v>
      </c>
      <c r="H78" s="60">
        <f>IF(Table4[[#This Row],[Complete]]&gt;0,Table4[[#This Row],[Weight]],0)</f>
        <v>3.5</v>
      </c>
    </row>
    <row r="79" spans="1:8" s="6" customFormat="1">
      <c r="A79" s="63">
        <v>6</v>
      </c>
      <c r="B79" s="65">
        <v>4</v>
      </c>
      <c r="C79" s="60">
        <v>3</v>
      </c>
      <c r="D79" s="60" t="s">
        <v>152</v>
      </c>
      <c r="E79" s="61">
        <v>43221</v>
      </c>
      <c r="F79" s="60">
        <v>3.5</v>
      </c>
      <c r="G79" s="60">
        <v>1</v>
      </c>
      <c r="H79" s="60">
        <f>IF(Table4[[#This Row],[Complete]]&gt;0,Table4[[#This Row],[Weight]],0)</f>
        <v>3.5</v>
      </c>
    </row>
    <row r="80" spans="1:8" s="6" customFormat="1">
      <c r="A80" s="63">
        <v>6</v>
      </c>
      <c r="B80" s="101">
        <v>5</v>
      </c>
      <c r="C80" s="60">
        <v>1</v>
      </c>
      <c r="D80" s="60" t="s">
        <v>320</v>
      </c>
      <c r="E80" s="61">
        <v>43403</v>
      </c>
      <c r="F80" s="60">
        <v>3</v>
      </c>
      <c r="G80" s="60">
        <v>1</v>
      </c>
      <c r="H80" s="62">
        <f>IF(Table4[[#This Row],[Complete]]&gt;0,Table4[[#This Row],[Weight]],0)</f>
        <v>3</v>
      </c>
    </row>
    <row r="81" spans="1:8" s="6" customFormat="1">
      <c r="A81" s="63">
        <v>6</v>
      </c>
      <c r="B81" s="101">
        <v>5</v>
      </c>
      <c r="C81" s="60">
        <v>2</v>
      </c>
      <c r="D81" s="60" t="s">
        <v>321</v>
      </c>
      <c r="E81" s="61">
        <v>43434</v>
      </c>
      <c r="F81" s="60">
        <v>3.5</v>
      </c>
      <c r="G81" s="60">
        <v>0</v>
      </c>
      <c r="H81" s="62">
        <f>IF(Table4[[#This Row],[Complete]]&gt;0,Table4[[#This Row],[Weight]],0)</f>
        <v>0</v>
      </c>
    </row>
    <row r="82" spans="1:8" s="6" customFormat="1">
      <c r="A82" s="63">
        <v>6</v>
      </c>
      <c r="B82" s="101">
        <v>5</v>
      </c>
      <c r="C82" s="60">
        <v>3</v>
      </c>
      <c r="D82" s="60" t="s">
        <v>322</v>
      </c>
      <c r="E82" s="61">
        <v>43464</v>
      </c>
      <c r="F82" s="60">
        <v>3.5</v>
      </c>
      <c r="G82" s="60">
        <v>0</v>
      </c>
      <c r="H82" s="62">
        <f>IF(Table4[[#This Row],[Complete]]&gt;0,Table4[[#This Row],[Weight]],0)</f>
        <v>0</v>
      </c>
    </row>
    <row r="83" spans="1:8" s="6" customFormat="1">
      <c r="A83" s="63">
        <v>6</v>
      </c>
      <c r="B83" s="101">
        <v>6</v>
      </c>
      <c r="C83" s="60">
        <v>1</v>
      </c>
      <c r="D83" s="60" t="s">
        <v>323</v>
      </c>
      <c r="E83" s="61">
        <v>43434</v>
      </c>
      <c r="F83" s="60">
        <v>3</v>
      </c>
      <c r="G83" s="60">
        <v>0</v>
      </c>
      <c r="H83" s="62">
        <f>IF(Table4[[#This Row],[Complete]]&gt;0,Table4[[#This Row],[Weight]],0)</f>
        <v>0</v>
      </c>
    </row>
    <row r="84" spans="1:8" s="6" customFormat="1">
      <c r="A84" s="63">
        <v>6</v>
      </c>
      <c r="B84" s="101">
        <v>6</v>
      </c>
      <c r="C84" s="60">
        <v>2</v>
      </c>
      <c r="D84" s="60" t="s">
        <v>324</v>
      </c>
      <c r="E84" s="61">
        <v>43464</v>
      </c>
      <c r="F84" s="60">
        <v>3.5</v>
      </c>
      <c r="G84" s="60">
        <v>0</v>
      </c>
      <c r="H84" s="62">
        <f>IF(Table4[[#This Row],[Complete]]&gt;0,Table4[[#This Row],[Weight]],0)</f>
        <v>0</v>
      </c>
    </row>
    <row r="85" spans="1:8" s="6" customFormat="1">
      <c r="A85" s="63">
        <v>6</v>
      </c>
      <c r="B85" s="101">
        <v>6</v>
      </c>
      <c r="C85" s="60">
        <v>3</v>
      </c>
      <c r="D85" s="60" t="s">
        <v>325</v>
      </c>
      <c r="E85" s="61">
        <v>43495</v>
      </c>
      <c r="F85" s="60">
        <v>3.5</v>
      </c>
      <c r="G85" s="60">
        <v>0</v>
      </c>
      <c r="H85" s="62">
        <f>IF(Table4[[#This Row],[Complete]]&gt;0,Table4[[#This Row],[Weight]],0)</f>
        <v>0</v>
      </c>
    </row>
    <row r="86" spans="1:8" s="6" customFormat="1">
      <c r="A86" s="63">
        <v>6</v>
      </c>
      <c r="B86" s="101">
        <v>7</v>
      </c>
      <c r="C86" s="60">
        <v>1</v>
      </c>
      <c r="D86" s="60" t="s">
        <v>326</v>
      </c>
      <c r="E86" s="61">
        <v>43464</v>
      </c>
      <c r="F86" s="60">
        <v>3</v>
      </c>
      <c r="G86" s="60">
        <v>0</v>
      </c>
      <c r="H86" s="62">
        <f>IF(Table4[[#This Row],[Complete]]&gt;0,Table4[[#This Row],[Weight]],0)</f>
        <v>0</v>
      </c>
    </row>
    <row r="87" spans="1:8" s="6" customFormat="1">
      <c r="A87" s="63">
        <v>6</v>
      </c>
      <c r="B87" s="101">
        <v>7</v>
      </c>
      <c r="C87" s="60">
        <v>2</v>
      </c>
      <c r="D87" s="60" t="s">
        <v>327</v>
      </c>
      <c r="E87" s="61">
        <v>43524</v>
      </c>
      <c r="F87" s="60">
        <v>3.5</v>
      </c>
      <c r="G87" s="60">
        <v>0</v>
      </c>
      <c r="H87" s="62">
        <f>IF(Table4[[#This Row],[Complete]]&gt;0,Table4[[#This Row],[Weight]],0)</f>
        <v>0</v>
      </c>
    </row>
    <row r="88" spans="1:8" s="6" customFormat="1">
      <c r="A88" s="63">
        <v>6</v>
      </c>
      <c r="B88" s="101">
        <v>7</v>
      </c>
      <c r="C88" s="60">
        <v>3</v>
      </c>
      <c r="D88" s="60" t="s">
        <v>328</v>
      </c>
      <c r="E88" s="61">
        <v>43615</v>
      </c>
      <c r="F88" s="60">
        <v>3.5</v>
      </c>
      <c r="G88" s="60">
        <v>0</v>
      </c>
      <c r="H88" s="62">
        <f>IF(Table4[[#This Row],[Complete]]&gt;0,Table4[[#This Row],[Weight]],0)</f>
        <v>0</v>
      </c>
    </row>
    <row r="89" spans="1:8" s="6" customFormat="1">
      <c r="A89" s="67">
        <v>7</v>
      </c>
      <c r="B89" s="65">
        <v>1</v>
      </c>
      <c r="C89" s="60">
        <v>1</v>
      </c>
      <c r="D89" s="60" t="s">
        <v>155</v>
      </c>
      <c r="E89" s="61">
        <v>43069</v>
      </c>
      <c r="F89" s="60">
        <v>3</v>
      </c>
      <c r="G89" s="60">
        <v>1</v>
      </c>
      <c r="H89" s="60">
        <f>IF(Table4[[#This Row],[Complete]]&gt;0,Table4[[#This Row],[Weight]],0)</f>
        <v>3</v>
      </c>
    </row>
    <row r="90" spans="1:8" s="6" customFormat="1">
      <c r="A90" s="63">
        <v>7</v>
      </c>
      <c r="B90" s="64">
        <v>1</v>
      </c>
      <c r="C90" s="60">
        <v>2</v>
      </c>
      <c r="D90" s="60" t="s">
        <v>156</v>
      </c>
      <c r="E90" s="61">
        <v>43159</v>
      </c>
      <c r="F90" s="60">
        <v>3.5</v>
      </c>
      <c r="G90" s="60">
        <v>1</v>
      </c>
      <c r="H90" s="62">
        <f>IF(Table4[[#This Row],[Complete]]&gt;0,Table4[[#This Row],[Weight]],0)</f>
        <v>3.5</v>
      </c>
    </row>
    <row r="91" spans="1:8" s="6" customFormat="1">
      <c r="A91" s="63">
        <v>7</v>
      </c>
      <c r="B91" s="64">
        <v>1</v>
      </c>
      <c r="C91" s="60">
        <v>3</v>
      </c>
      <c r="D91" s="60" t="s">
        <v>160</v>
      </c>
      <c r="E91" s="61">
        <v>43342</v>
      </c>
      <c r="F91" s="60">
        <v>3.5</v>
      </c>
      <c r="G91" s="60">
        <v>0</v>
      </c>
      <c r="H91" s="62">
        <f>IF(Table4[[#This Row],[Complete]]&gt;0,Table4[[#This Row],[Weight]],0)</f>
        <v>0</v>
      </c>
    </row>
    <row r="92" spans="1:8" s="6" customFormat="1">
      <c r="A92" s="100">
        <v>7</v>
      </c>
      <c r="B92" s="101">
        <v>2</v>
      </c>
      <c r="C92" s="60">
        <v>1</v>
      </c>
      <c r="D92" s="60" t="s">
        <v>303</v>
      </c>
      <c r="E92" s="61">
        <v>43525</v>
      </c>
      <c r="F92" s="60">
        <v>3</v>
      </c>
      <c r="G92" s="60">
        <v>0</v>
      </c>
      <c r="H92" s="62">
        <f>IF(Table4[[#This Row],[Complete]]&gt;0,Table4[[#This Row],[Weight]],0)</f>
        <v>0</v>
      </c>
    </row>
    <row r="93" spans="1:8" s="6" customFormat="1">
      <c r="A93" s="100">
        <v>7</v>
      </c>
      <c r="B93" s="101">
        <v>2</v>
      </c>
      <c r="C93" s="60">
        <v>2</v>
      </c>
      <c r="D93" s="60" t="s">
        <v>302</v>
      </c>
      <c r="E93" s="61">
        <v>43615</v>
      </c>
      <c r="F93" s="60">
        <v>3.5</v>
      </c>
      <c r="G93" s="60">
        <v>0</v>
      </c>
      <c r="H93" s="62">
        <f>IF(Table4[[#This Row],[Complete]]&gt;0,Table4[[#This Row],[Weight]],0)</f>
        <v>0</v>
      </c>
    </row>
    <row r="94" spans="1:8" s="6" customFormat="1">
      <c r="A94" s="100">
        <v>7</v>
      </c>
      <c r="B94" s="101">
        <v>2</v>
      </c>
      <c r="C94" s="60">
        <v>3</v>
      </c>
      <c r="D94" s="60" t="s">
        <v>329</v>
      </c>
      <c r="E94" s="61">
        <v>43678</v>
      </c>
      <c r="F94" s="60">
        <v>3.5</v>
      </c>
      <c r="G94" s="60">
        <v>0</v>
      </c>
      <c r="H94" s="62">
        <f>IF(Table4[[#This Row],[Complete]]&gt;0,Table4[[#This Row],[Weight]],0)</f>
        <v>0</v>
      </c>
    </row>
    <row r="95" spans="1:8" s="6" customFormat="1">
      <c r="A95" s="58">
        <v>8</v>
      </c>
      <c r="B95" s="59">
        <v>1</v>
      </c>
      <c r="C95" s="60">
        <v>1</v>
      </c>
      <c r="D95" s="60" t="s">
        <v>140</v>
      </c>
      <c r="E95" s="61">
        <v>43130</v>
      </c>
      <c r="F95" s="60">
        <v>3</v>
      </c>
      <c r="G95" s="60">
        <v>1</v>
      </c>
      <c r="H95" s="62">
        <f>IF(Table4[[#This Row],[Complete]]&gt;0,Table4[[#This Row],[Weight]],0)</f>
        <v>3</v>
      </c>
    </row>
    <row r="96" spans="1:8" s="6" customFormat="1">
      <c r="A96" s="58">
        <v>8</v>
      </c>
      <c r="B96" s="64">
        <v>1</v>
      </c>
      <c r="C96" s="60">
        <v>2</v>
      </c>
      <c r="D96" s="60" t="s">
        <v>236</v>
      </c>
      <c r="E96" s="61">
        <v>43221</v>
      </c>
      <c r="F96" s="60">
        <v>3.5</v>
      </c>
      <c r="G96" s="60">
        <v>0</v>
      </c>
      <c r="H96" s="62">
        <f>IF(Table4[[#This Row],[Complete]]&gt;0,Table4[[#This Row],[Weight]],0)</f>
        <v>0</v>
      </c>
    </row>
    <row r="97" spans="1:8" s="6" customFormat="1">
      <c r="A97" s="58">
        <v>8</v>
      </c>
      <c r="B97" s="64">
        <v>1</v>
      </c>
      <c r="C97" s="60">
        <v>3</v>
      </c>
      <c r="D97" s="60" t="s">
        <v>141</v>
      </c>
      <c r="E97" s="61">
        <v>43342</v>
      </c>
      <c r="F97" s="60">
        <v>3.5</v>
      </c>
      <c r="G97" s="60">
        <v>0</v>
      </c>
      <c r="H97" s="60">
        <f>IF(Table4[[#This Row],[Complete]]&gt;0,Table4[[#This Row],[Weight]],0)</f>
        <v>0</v>
      </c>
    </row>
    <row r="98" spans="1:8" s="6" customFormat="1">
      <c r="A98" s="58">
        <v>8</v>
      </c>
      <c r="B98" s="64">
        <v>2</v>
      </c>
      <c r="C98" s="60">
        <v>1</v>
      </c>
      <c r="D98" s="60" t="s">
        <v>142</v>
      </c>
      <c r="E98" s="68">
        <v>43130</v>
      </c>
      <c r="F98" s="60">
        <v>3</v>
      </c>
      <c r="G98" s="60">
        <v>1</v>
      </c>
      <c r="H98" s="62">
        <f>IF(Table4[[#This Row],[Complete]]&gt;0,Table4[[#This Row],[Weight]],0)</f>
        <v>3</v>
      </c>
    </row>
    <row r="99" spans="1:8" s="6" customFormat="1">
      <c r="A99" s="58">
        <v>8</v>
      </c>
      <c r="B99" s="65">
        <v>2</v>
      </c>
      <c r="C99" s="60">
        <v>2</v>
      </c>
      <c r="D99" s="60"/>
      <c r="E99" s="68"/>
      <c r="F99" s="60">
        <v>3.5</v>
      </c>
      <c r="G99" s="60">
        <v>0</v>
      </c>
      <c r="H99" s="62">
        <f>IF(Table4[[#This Row],[Complete]]&gt;0,Table4[[#This Row],[Weight]],0)</f>
        <v>0</v>
      </c>
    </row>
    <row r="100" spans="1:8" s="6" customFormat="1">
      <c r="A100" s="58">
        <v>8</v>
      </c>
      <c r="B100" s="64">
        <v>2</v>
      </c>
      <c r="C100" s="60">
        <v>3</v>
      </c>
      <c r="D100" s="60"/>
      <c r="E100" s="68"/>
      <c r="F100" s="60">
        <v>3.5</v>
      </c>
      <c r="G100" s="60">
        <v>0</v>
      </c>
      <c r="H100" s="60">
        <f>IF(Table4[[#This Row],[Complete]]&gt;0,Table4[[#This Row],[Weight]],0)</f>
        <v>0</v>
      </c>
    </row>
    <row r="101" spans="1:8" s="6" customFormat="1">
      <c r="A101" s="58">
        <v>8</v>
      </c>
      <c r="B101" s="64">
        <v>3</v>
      </c>
      <c r="C101" s="60">
        <v>1</v>
      </c>
      <c r="D101" s="60" t="s">
        <v>143</v>
      </c>
      <c r="E101" s="61">
        <v>43130</v>
      </c>
      <c r="F101" s="60">
        <v>3</v>
      </c>
      <c r="G101" s="60">
        <v>1</v>
      </c>
      <c r="H101" s="60">
        <f>IF(Table4[[#This Row],[Complete]]&gt;0,Table4[[#This Row],[Weight]],0)</f>
        <v>3</v>
      </c>
    </row>
    <row r="102" spans="1:8" s="6" customFormat="1">
      <c r="A102" s="58">
        <v>8</v>
      </c>
      <c r="B102" s="65">
        <v>3</v>
      </c>
      <c r="C102" s="60">
        <v>2</v>
      </c>
      <c r="D102" s="60" t="s">
        <v>144</v>
      </c>
      <c r="E102" s="61">
        <v>43464</v>
      </c>
      <c r="F102" s="60">
        <v>3.5</v>
      </c>
      <c r="G102" s="60">
        <v>0</v>
      </c>
      <c r="H102" s="62">
        <f>IF(Table4[[#This Row],[Complete]]&gt;0,Table4[[#This Row],[Weight]],0)</f>
        <v>0</v>
      </c>
    </row>
    <row r="103" spans="1:8" s="6" customFormat="1">
      <c r="A103" s="58">
        <v>8</v>
      </c>
      <c r="B103" s="65">
        <v>3</v>
      </c>
      <c r="C103" s="60">
        <v>3</v>
      </c>
      <c r="D103" s="60" t="s">
        <v>145</v>
      </c>
      <c r="E103" s="61">
        <v>43524</v>
      </c>
      <c r="F103" s="60">
        <v>3.5</v>
      </c>
      <c r="G103" s="60">
        <v>0</v>
      </c>
      <c r="H103" s="62">
        <f>IF(Table4[[#This Row],[Complete]]&gt;0,Table4[[#This Row],[Weight]],0)</f>
        <v>0</v>
      </c>
    </row>
    <row r="104" spans="1:8" s="6" customFormat="1">
      <c r="A104" s="58">
        <v>9</v>
      </c>
      <c r="B104" s="59">
        <v>1</v>
      </c>
      <c r="C104" s="60">
        <v>1</v>
      </c>
      <c r="D104" s="69" t="s">
        <v>177</v>
      </c>
      <c r="E104" s="61">
        <v>43189</v>
      </c>
      <c r="F104" s="60">
        <v>3</v>
      </c>
      <c r="G104" s="60">
        <v>1</v>
      </c>
      <c r="H104" s="62">
        <f>IF(Table4[[#This Row],[Complete]]&gt;0,Table4[[#This Row],[Weight]],0)</f>
        <v>3</v>
      </c>
    </row>
    <row r="105" spans="1:8" s="6" customFormat="1">
      <c r="A105" s="58">
        <v>9</v>
      </c>
      <c r="B105" s="64">
        <v>1</v>
      </c>
      <c r="C105" s="60">
        <v>2</v>
      </c>
      <c r="D105" s="60" t="s">
        <v>178</v>
      </c>
      <c r="E105" s="61">
        <v>43220</v>
      </c>
      <c r="F105" s="60">
        <v>3.5</v>
      </c>
      <c r="G105" s="60">
        <v>1</v>
      </c>
      <c r="H105" s="62">
        <f>IF(Table4[[#This Row],[Complete]]&gt;0,Table4[[#This Row],[Weight]],0)</f>
        <v>3.5</v>
      </c>
    </row>
    <row r="106" spans="1:8" s="6" customFormat="1">
      <c r="A106" s="58">
        <v>9</v>
      </c>
      <c r="B106" s="64">
        <v>1</v>
      </c>
      <c r="C106" s="60">
        <v>3</v>
      </c>
      <c r="D106" s="60" t="s">
        <v>179</v>
      </c>
      <c r="E106" s="61">
        <v>43342</v>
      </c>
      <c r="F106" s="60">
        <v>3.5</v>
      </c>
      <c r="G106" s="60">
        <v>1</v>
      </c>
      <c r="H106" s="62">
        <f>IF(Table4[[#This Row],[Complete]]&gt;0,Table4[[#This Row],[Weight]],0)</f>
        <v>3.5</v>
      </c>
    </row>
    <row r="107" spans="1:8" s="6" customFormat="1">
      <c r="A107" s="58">
        <v>9</v>
      </c>
      <c r="B107" s="64">
        <v>2</v>
      </c>
      <c r="C107" s="60">
        <v>1</v>
      </c>
      <c r="D107" s="60" t="s">
        <v>180</v>
      </c>
      <c r="E107" s="61">
        <v>43189</v>
      </c>
      <c r="F107" s="60">
        <v>3</v>
      </c>
      <c r="G107" s="60">
        <v>1</v>
      </c>
      <c r="H107" s="62">
        <f>IF(Table4[[#This Row],[Complete]]&gt;0,Table4[[#This Row],[Weight]],0)</f>
        <v>3</v>
      </c>
    </row>
    <row r="108" spans="1:8" s="6" customFormat="1">
      <c r="A108" s="58">
        <v>9</v>
      </c>
      <c r="B108" s="65">
        <v>2</v>
      </c>
      <c r="C108" s="60">
        <v>2</v>
      </c>
      <c r="D108" s="60" t="s">
        <v>181</v>
      </c>
      <c r="E108" s="61">
        <v>43220</v>
      </c>
      <c r="F108" s="60">
        <v>3.5</v>
      </c>
      <c r="G108" s="60">
        <v>1</v>
      </c>
      <c r="H108" s="62">
        <f>IF(Table4[[#This Row],[Complete]]&gt;0,Table4[[#This Row],[Weight]],0)</f>
        <v>3.5</v>
      </c>
    </row>
    <row r="109" spans="1:8" s="6" customFormat="1">
      <c r="A109" s="58">
        <v>9</v>
      </c>
      <c r="B109" s="64">
        <v>2</v>
      </c>
      <c r="C109" s="60">
        <v>3</v>
      </c>
      <c r="D109" s="60" t="s">
        <v>182</v>
      </c>
      <c r="E109" s="61">
        <v>43281</v>
      </c>
      <c r="F109" s="60">
        <v>3.5</v>
      </c>
      <c r="G109" s="60">
        <v>1</v>
      </c>
      <c r="H109" s="62">
        <f>IF(Table4[[#This Row],[Complete]]&gt;0,Table4[[#This Row],[Weight]],0)</f>
        <v>3.5</v>
      </c>
    </row>
    <row r="110" spans="1:8" s="6" customFormat="1">
      <c r="A110" s="58">
        <v>9</v>
      </c>
      <c r="B110" s="64">
        <v>3</v>
      </c>
      <c r="C110" s="60">
        <v>1</v>
      </c>
      <c r="D110" s="60" t="s">
        <v>183</v>
      </c>
      <c r="E110" s="61">
        <v>43160</v>
      </c>
      <c r="F110" s="60">
        <v>3</v>
      </c>
      <c r="G110" s="60">
        <v>1</v>
      </c>
      <c r="H110" s="60">
        <f>IF(Table4[[#This Row],[Complete]]&gt;0,Table4[[#This Row],[Weight]],0)</f>
        <v>3</v>
      </c>
    </row>
    <row r="111" spans="1:8" s="6" customFormat="1">
      <c r="A111" s="58">
        <v>9</v>
      </c>
      <c r="B111" s="65">
        <v>3</v>
      </c>
      <c r="C111" s="60">
        <v>2</v>
      </c>
      <c r="D111" s="60" t="s">
        <v>184</v>
      </c>
      <c r="E111" s="61">
        <v>43189</v>
      </c>
      <c r="F111" s="60">
        <v>3.5</v>
      </c>
      <c r="G111" s="60">
        <v>1</v>
      </c>
      <c r="H111" s="62">
        <f>IF(Table4[[#This Row],[Complete]]&gt;0,Table4[[#This Row],[Weight]],0)</f>
        <v>3.5</v>
      </c>
    </row>
    <row r="112" spans="1:8" s="6" customFormat="1">
      <c r="A112" s="58">
        <v>9</v>
      </c>
      <c r="B112" s="65">
        <v>3</v>
      </c>
      <c r="C112" s="60">
        <v>3</v>
      </c>
      <c r="D112" s="60" t="s">
        <v>185</v>
      </c>
      <c r="E112" s="68">
        <v>43281</v>
      </c>
      <c r="F112" s="60">
        <v>3.5</v>
      </c>
      <c r="G112" s="60">
        <v>1</v>
      </c>
      <c r="H112" s="62">
        <f>IF(Table4[[#This Row],[Complete]]&gt;0,Table4[[#This Row],[Weight]],0)</f>
        <v>3.5</v>
      </c>
    </row>
    <row r="113" spans="1:8" s="6" customFormat="1">
      <c r="A113" s="58">
        <v>9</v>
      </c>
      <c r="B113" s="59">
        <v>4</v>
      </c>
      <c r="C113" s="60">
        <v>1</v>
      </c>
      <c r="D113" s="105" t="s">
        <v>277</v>
      </c>
      <c r="E113" s="106">
        <v>43554</v>
      </c>
      <c r="F113" s="60">
        <v>3</v>
      </c>
      <c r="G113" s="60">
        <v>1</v>
      </c>
      <c r="H113" s="62">
        <f>IF(Table4[[#This Row],[Complete]]&gt;0,Table4[[#This Row],[Weight]],0)</f>
        <v>3</v>
      </c>
    </row>
    <row r="114" spans="1:8" s="6" customFormat="1">
      <c r="A114" s="58">
        <v>9</v>
      </c>
      <c r="B114" s="59">
        <v>4</v>
      </c>
      <c r="C114" s="60">
        <v>2</v>
      </c>
      <c r="D114" s="105" t="s">
        <v>278</v>
      </c>
      <c r="E114" s="106">
        <v>43617</v>
      </c>
      <c r="F114" s="60">
        <v>3.5</v>
      </c>
      <c r="G114" s="60">
        <v>0</v>
      </c>
      <c r="H114" s="62">
        <f>IF(Table4[[#This Row],[Complete]]&gt;0,Table4[[#This Row],[Weight]],0)</f>
        <v>0</v>
      </c>
    </row>
    <row r="115" spans="1:8" s="6" customFormat="1">
      <c r="A115" s="58">
        <v>9</v>
      </c>
      <c r="B115" s="59">
        <v>4</v>
      </c>
      <c r="C115" s="60">
        <v>3</v>
      </c>
      <c r="D115" s="105" t="s">
        <v>279</v>
      </c>
      <c r="E115" s="106">
        <v>43738</v>
      </c>
      <c r="F115" s="60">
        <v>3.5</v>
      </c>
      <c r="G115" s="60">
        <v>0</v>
      </c>
      <c r="H115" s="62">
        <f>IF(Table4[[#This Row],[Complete]]&gt;0,Table4[[#This Row],[Weight]],0)</f>
        <v>0</v>
      </c>
    </row>
    <row r="116" spans="1:8" s="6" customFormat="1">
      <c r="A116" s="58">
        <v>9</v>
      </c>
      <c r="B116" s="59">
        <v>5</v>
      </c>
      <c r="C116" s="60">
        <v>1</v>
      </c>
      <c r="D116" s="105" t="s">
        <v>255</v>
      </c>
      <c r="E116" s="106">
        <v>43525</v>
      </c>
      <c r="F116" s="60">
        <v>3</v>
      </c>
      <c r="G116" s="60">
        <v>0</v>
      </c>
      <c r="H116" s="62">
        <f>IF(Table4[[#This Row],[Complete]]&gt;0,Table4[[#This Row],[Weight]],0)</f>
        <v>0</v>
      </c>
    </row>
    <row r="117" spans="1:8" s="6" customFormat="1">
      <c r="A117" s="58">
        <v>9</v>
      </c>
      <c r="B117" s="59">
        <v>5</v>
      </c>
      <c r="C117" s="60">
        <v>2</v>
      </c>
      <c r="D117" s="105" t="s">
        <v>256</v>
      </c>
      <c r="E117" s="106">
        <v>43646</v>
      </c>
      <c r="F117" s="60">
        <v>3.5</v>
      </c>
      <c r="G117" s="60">
        <v>0</v>
      </c>
      <c r="H117" s="62">
        <f>IF(Table4[[#This Row],[Complete]]&gt;0,Table4[[#This Row],[Weight]],0)</f>
        <v>0</v>
      </c>
    </row>
    <row r="118" spans="1:8" s="6" customFormat="1">
      <c r="A118" s="58">
        <v>9</v>
      </c>
      <c r="B118" s="59">
        <v>5</v>
      </c>
      <c r="C118" s="60">
        <v>3</v>
      </c>
      <c r="D118" s="105" t="s">
        <v>257</v>
      </c>
      <c r="E118" s="106">
        <v>43768</v>
      </c>
      <c r="F118" s="60">
        <v>3.5</v>
      </c>
      <c r="G118" s="60">
        <v>0</v>
      </c>
      <c r="H118" s="62">
        <f>IF(Table4[[#This Row],[Complete]]&gt;0,Table4[[#This Row],[Weight]],0)</f>
        <v>0</v>
      </c>
    </row>
    <row r="119" spans="1:8" s="6" customFormat="1">
      <c r="A119" s="58">
        <v>9</v>
      </c>
      <c r="B119" s="59">
        <v>6</v>
      </c>
      <c r="C119" s="60">
        <v>1</v>
      </c>
      <c r="D119" s="105" t="s">
        <v>258</v>
      </c>
      <c r="E119" s="106">
        <v>43556</v>
      </c>
      <c r="F119" s="60">
        <v>3</v>
      </c>
      <c r="G119" s="60">
        <v>0</v>
      </c>
      <c r="H119" s="62">
        <f>IF(Table4[[#This Row],[Complete]]&gt;0,Table4[[#This Row],[Weight]],0)</f>
        <v>0</v>
      </c>
    </row>
    <row r="120" spans="1:8" s="6" customFormat="1">
      <c r="A120" s="58">
        <v>9</v>
      </c>
      <c r="B120" s="59">
        <v>6</v>
      </c>
      <c r="C120" s="60">
        <v>2</v>
      </c>
      <c r="D120" s="105" t="s">
        <v>259</v>
      </c>
      <c r="E120" s="106">
        <v>43617</v>
      </c>
      <c r="F120" s="60">
        <v>3.5</v>
      </c>
      <c r="G120" s="60">
        <v>0</v>
      </c>
      <c r="H120" s="62">
        <f>IF(Table4[[#This Row],[Complete]]&gt;0,Table4[[#This Row],[Weight]],0)</f>
        <v>0</v>
      </c>
    </row>
    <row r="121" spans="1:8" s="6" customFormat="1">
      <c r="A121" s="58">
        <v>9</v>
      </c>
      <c r="B121" s="59">
        <v>6</v>
      </c>
      <c r="C121" s="60">
        <v>3</v>
      </c>
      <c r="D121" s="105" t="s">
        <v>260</v>
      </c>
      <c r="E121" s="106">
        <v>43707</v>
      </c>
      <c r="F121" s="60">
        <v>3.5</v>
      </c>
      <c r="G121" s="60">
        <v>0</v>
      </c>
      <c r="H121" s="62">
        <f>IF(Table4[[#This Row],[Complete]]&gt;0,Table4[[#This Row],[Weight]],0)</f>
        <v>0</v>
      </c>
    </row>
    <row r="122" spans="1:8" s="6" customFormat="1">
      <c r="A122" s="58">
        <v>9</v>
      </c>
      <c r="B122" s="59">
        <v>7</v>
      </c>
      <c r="C122" s="60">
        <v>1</v>
      </c>
      <c r="D122" s="105" t="s">
        <v>261</v>
      </c>
      <c r="E122" s="106">
        <v>43403</v>
      </c>
      <c r="F122" s="60">
        <v>3</v>
      </c>
      <c r="G122" s="60">
        <v>1</v>
      </c>
      <c r="H122" s="62">
        <f>IF(Table4[[#This Row],[Complete]]&gt;0,Table4[[#This Row],[Weight]],0)</f>
        <v>3</v>
      </c>
    </row>
    <row r="123" spans="1:8" s="6" customFormat="1">
      <c r="A123" s="58">
        <v>9</v>
      </c>
      <c r="B123" s="59">
        <v>7</v>
      </c>
      <c r="C123" s="60">
        <v>2</v>
      </c>
      <c r="D123" s="105" t="s">
        <v>262</v>
      </c>
      <c r="E123" s="106">
        <v>43524</v>
      </c>
      <c r="F123" s="60">
        <v>3.5</v>
      </c>
      <c r="G123" s="60">
        <v>0</v>
      </c>
      <c r="H123" s="62">
        <f>IF(Table4[[#This Row],[Complete]]&gt;0,Table4[[#This Row],[Weight]],0)</f>
        <v>0</v>
      </c>
    </row>
    <row r="124" spans="1:8" s="6" customFormat="1">
      <c r="A124" s="58">
        <v>9</v>
      </c>
      <c r="B124" s="59">
        <v>7</v>
      </c>
      <c r="C124" s="60">
        <v>3</v>
      </c>
      <c r="D124" s="105" t="s">
        <v>263</v>
      </c>
      <c r="E124" s="106">
        <v>43739</v>
      </c>
      <c r="F124" s="60">
        <v>3.5</v>
      </c>
      <c r="G124" s="60">
        <v>0</v>
      </c>
      <c r="H124" s="62">
        <f>IF(Table4[[#This Row],[Complete]]&gt;0,Table4[[#This Row],[Weight]],0)</f>
        <v>0</v>
      </c>
    </row>
    <row r="125" spans="1:8" s="6" customFormat="1">
      <c r="A125" s="58">
        <v>9</v>
      </c>
      <c r="B125" s="59">
        <v>8</v>
      </c>
      <c r="C125" s="60">
        <v>1</v>
      </c>
      <c r="D125" s="105" t="s">
        <v>264</v>
      </c>
      <c r="E125" s="106">
        <v>43511</v>
      </c>
      <c r="F125" s="60">
        <v>3</v>
      </c>
      <c r="G125" s="60">
        <v>0</v>
      </c>
      <c r="H125" s="62">
        <f>IF(Table4[[#This Row],[Complete]]&gt;0,Table4[[#This Row],[Weight]],0)</f>
        <v>0</v>
      </c>
    </row>
    <row r="126" spans="1:8" s="6" customFormat="1">
      <c r="A126" s="58">
        <v>9</v>
      </c>
      <c r="B126" s="59">
        <v>8</v>
      </c>
      <c r="C126" s="60">
        <v>2</v>
      </c>
      <c r="D126" s="105" t="s">
        <v>265</v>
      </c>
      <c r="E126" s="106">
        <v>43585</v>
      </c>
      <c r="F126" s="60">
        <v>3.5</v>
      </c>
      <c r="G126" s="60">
        <v>0</v>
      </c>
      <c r="H126" s="62">
        <f>IF(Table4[[#This Row],[Complete]]&gt;0,Table4[[#This Row],[Weight]],0)</f>
        <v>0</v>
      </c>
    </row>
    <row r="127" spans="1:8" s="6" customFormat="1">
      <c r="A127" s="58">
        <v>9</v>
      </c>
      <c r="B127" s="59">
        <v>8</v>
      </c>
      <c r="C127" s="60">
        <v>3</v>
      </c>
      <c r="D127" s="105" t="s">
        <v>266</v>
      </c>
      <c r="E127" s="106">
        <v>43707</v>
      </c>
      <c r="F127" s="60">
        <v>3.5</v>
      </c>
      <c r="G127" s="60">
        <v>0</v>
      </c>
      <c r="H127" s="62">
        <f>IF(Table4[[#This Row],[Complete]]&gt;0,Table4[[#This Row],[Weight]],0)</f>
        <v>0</v>
      </c>
    </row>
    <row r="128" spans="1:8" s="6" customFormat="1">
      <c r="A128" s="70">
        <v>10</v>
      </c>
      <c r="B128" s="71">
        <v>1</v>
      </c>
      <c r="C128" s="72">
        <v>1</v>
      </c>
      <c r="D128" s="73" t="s">
        <v>186</v>
      </c>
      <c r="E128" s="74">
        <v>43252</v>
      </c>
      <c r="F128" s="72">
        <v>3</v>
      </c>
      <c r="G128" s="72">
        <v>1</v>
      </c>
      <c r="H128" s="72">
        <f>IF(Table4[[#This Row],[Complete]]&gt;0,Table4[[#This Row],[Weight]],0)</f>
        <v>3</v>
      </c>
    </row>
    <row r="129" spans="1:8" s="6" customFormat="1">
      <c r="A129" s="70">
        <v>10</v>
      </c>
      <c r="B129" s="75">
        <v>1</v>
      </c>
      <c r="C129" s="72">
        <v>2</v>
      </c>
      <c r="D129" s="73" t="s">
        <v>187</v>
      </c>
      <c r="E129" s="74">
        <v>43313</v>
      </c>
      <c r="F129" s="72">
        <v>3.5</v>
      </c>
      <c r="G129" s="72">
        <v>1</v>
      </c>
      <c r="H129" s="76">
        <f>IF(Table4[[#This Row],[Complete]]&gt;0,Table4[[#This Row],[Weight]],0)</f>
        <v>3.5</v>
      </c>
    </row>
    <row r="130" spans="1:8" s="6" customFormat="1">
      <c r="A130" s="70">
        <v>10</v>
      </c>
      <c r="B130" s="75">
        <v>1</v>
      </c>
      <c r="C130" s="72">
        <v>3</v>
      </c>
      <c r="D130" s="73" t="s">
        <v>188</v>
      </c>
      <c r="E130" s="74">
        <v>43464</v>
      </c>
      <c r="F130" s="72">
        <v>3.5</v>
      </c>
      <c r="G130" s="72">
        <v>1</v>
      </c>
      <c r="H130" s="76">
        <f>IF(Table4[[#This Row],[Complete]]&gt;0,Table4[[#This Row],[Weight]],0)</f>
        <v>3.5</v>
      </c>
    </row>
    <row r="131" spans="1:8" s="6" customFormat="1">
      <c r="A131" s="70">
        <v>10</v>
      </c>
      <c r="B131" s="75">
        <v>2</v>
      </c>
      <c r="C131" s="72">
        <v>1</v>
      </c>
      <c r="D131" s="73" t="s">
        <v>157</v>
      </c>
      <c r="E131" s="74">
        <v>43099</v>
      </c>
      <c r="F131" s="72">
        <v>3</v>
      </c>
      <c r="G131" s="72">
        <v>1</v>
      </c>
      <c r="H131" s="72">
        <f>IF(Table4[[#This Row],[Complete]]&gt;0,Table4[[#This Row],[Weight]],0)</f>
        <v>3</v>
      </c>
    </row>
    <row r="132" spans="1:8" s="6" customFormat="1">
      <c r="A132" s="70">
        <v>10</v>
      </c>
      <c r="B132" s="77">
        <v>2</v>
      </c>
      <c r="C132" s="72">
        <v>2</v>
      </c>
      <c r="D132" s="73" t="s">
        <v>189</v>
      </c>
      <c r="E132" s="74">
        <v>43313</v>
      </c>
      <c r="F132" s="72">
        <v>3.5</v>
      </c>
      <c r="G132" s="72">
        <v>1</v>
      </c>
      <c r="H132" s="76">
        <f>IF(Table4[[#This Row],[Complete]]&gt;0,Table4[[#This Row],[Weight]],0)</f>
        <v>3.5</v>
      </c>
    </row>
    <row r="133" spans="1:8" s="6" customFormat="1">
      <c r="A133" s="70">
        <v>10</v>
      </c>
      <c r="B133" s="75">
        <v>2</v>
      </c>
      <c r="C133" s="72">
        <v>3</v>
      </c>
      <c r="D133" s="72" t="s">
        <v>190</v>
      </c>
      <c r="E133" s="78">
        <v>43464</v>
      </c>
      <c r="F133" s="72">
        <v>3.5</v>
      </c>
      <c r="G133" s="72">
        <v>1</v>
      </c>
      <c r="H133" s="76">
        <f>IF(Table4[[#This Row],[Complete]]&gt;0,Table4[[#This Row],[Weight]],0)</f>
        <v>3.5</v>
      </c>
    </row>
    <row r="134" spans="1:8" s="6" customFormat="1">
      <c r="A134" s="70">
        <v>11</v>
      </c>
      <c r="B134" s="71">
        <v>1</v>
      </c>
      <c r="C134" s="72">
        <v>1</v>
      </c>
      <c r="D134" s="72" t="s">
        <v>191</v>
      </c>
      <c r="E134" s="78">
        <v>43281</v>
      </c>
      <c r="F134" s="72">
        <v>3.5</v>
      </c>
      <c r="G134" s="72">
        <v>1</v>
      </c>
      <c r="H134" s="72">
        <f>IF(Table4[[#This Row],[Complete]]&gt;0,Table4[[#This Row],[Weight]],0)</f>
        <v>3.5</v>
      </c>
    </row>
    <row r="135" spans="1:8" s="6" customFormat="1">
      <c r="A135" s="70">
        <v>11</v>
      </c>
      <c r="B135" s="75">
        <v>1</v>
      </c>
      <c r="C135" s="72">
        <v>2</v>
      </c>
      <c r="D135" s="72" t="s">
        <v>192</v>
      </c>
      <c r="E135" s="78">
        <v>43311</v>
      </c>
      <c r="F135" s="72">
        <v>3</v>
      </c>
      <c r="G135" s="72">
        <v>0</v>
      </c>
      <c r="H135" s="76">
        <f>IF(Table4[[#This Row],[Complete]]&gt;0,Table4[[#This Row],[Weight]],0)</f>
        <v>0</v>
      </c>
    </row>
    <row r="136" spans="1:8" s="6" customFormat="1">
      <c r="A136" s="70">
        <v>11</v>
      </c>
      <c r="B136" s="75">
        <v>1</v>
      </c>
      <c r="C136" s="72">
        <v>3</v>
      </c>
      <c r="D136" s="72" t="s">
        <v>193</v>
      </c>
      <c r="E136" s="74">
        <v>43342</v>
      </c>
      <c r="F136" s="72">
        <v>3</v>
      </c>
      <c r="G136" s="72">
        <v>0</v>
      </c>
      <c r="H136" s="72">
        <f>IF(Table4[[#This Row],[Complete]]&gt;0,Table4[[#This Row],[Weight]],0)</f>
        <v>0</v>
      </c>
    </row>
    <row r="137" spans="1:8" s="6" customFormat="1">
      <c r="A137" s="70">
        <v>11</v>
      </c>
      <c r="B137" s="75">
        <v>2</v>
      </c>
      <c r="C137" s="72">
        <v>1</v>
      </c>
      <c r="D137" s="72" t="s">
        <v>146</v>
      </c>
      <c r="E137" s="74">
        <v>43069</v>
      </c>
      <c r="F137" s="72">
        <v>3</v>
      </c>
      <c r="G137" s="72">
        <v>1</v>
      </c>
      <c r="H137" s="76">
        <f>IF(Table4[[#This Row],[Complete]]&gt;0,Table4[[#This Row],[Weight]],0)</f>
        <v>3</v>
      </c>
    </row>
    <row r="138" spans="1:8" s="6" customFormat="1">
      <c r="A138" s="70">
        <v>11</v>
      </c>
      <c r="B138" s="77">
        <v>2</v>
      </c>
      <c r="C138" s="72">
        <v>2</v>
      </c>
      <c r="D138" s="72" t="s">
        <v>147</v>
      </c>
      <c r="E138" s="78">
        <v>43099</v>
      </c>
      <c r="F138" s="72">
        <v>3.5</v>
      </c>
      <c r="G138" s="72">
        <v>1</v>
      </c>
      <c r="H138" s="76">
        <f>IF(Table4[[#This Row],[Complete]]&gt;0,Table4[[#This Row],[Weight]],0)</f>
        <v>3.5</v>
      </c>
    </row>
    <row r="139" spans="1:8" s="6" customFormat="1">
      <c r="A139" s="70">
        <v>11</v>
      </c>
      <c r="B139" s="75">
        <v>2</v>
      </c>
      <c r="C139" s="72">
        <v>3</v>
      </c>
      <c r="D139" s="72" t="s">
        <v>148</v>
      </c>
      <c r="E139" s="78">
        <v>43311</v>
      </c>
      <c r="F139" s="72">
        <v>3.5</v>
      </c>
      <c r="G139" s="72">
        <v>0</v>
      </c>
      <c r="H139" s="76">
        <f>IF(Table4[[#This Row],[Complete]]&gt;0,Table4[[#This Row],[Weight]],0)</f>
        <v>0</v>
      </c>
    </row>
    <row r="140" spans="1:8" s="6" customFormat="1">
      <c r="A140" s="70">
        <v>11</v>
      </c>
      <c r="B140" s="75">
        <v>3</v>
      </c>
      <c r="C140" s="72">
        <v>1</v>
      </c>
      <c r="D140" s="72" t="s">
        <v>194</v>
      </c>
      <c r="E140" s="78">
        <v>43189</v>
      </c>
      <c r="F140" s="72">
        <v>3</v>
      </c>
      <c r="G140" s="72">
        <v>1</v>
      </c>
      <c r="H140" s="76">
        <f>IF(Table4[[#This Row],[Complete]]&gt;0,Table4[[#This Row],[Weight]],0)</f>
        <v>3</v>
      </c>
    </row>
    <row r="141" spans="1:8" s="6" customFormat="1">
      <c r="A141" s="70">
        <v>11</v>
      </c>
      <c r="B141" s="77">
        <v>3</v>
      </c>
      <c r="C141" s="72">
        <v>2</v>
      </c>
      <c r="D141" s="72" t="s">
        <v>195</v>
      </c>
      <c r="E141" s="74">
        <v>43220</v>
      </c>
      <c r="F141" s="72">
        <v>3.5</v>
      </c>
      <c r="G141" s="72">
        <v>0</v>
      </c>
      <c r="H141" s="72">
        <f>IF(Table4[[#This Row],[Complete]]&gt;0,Table4[[#This Row],[Weight]],0)</f>
        <v>0</v>
      </c>
    </row>
    <row r="142" spans="1:8" s="6" customFormat="1">
      <c r="A142" s="70">
        <v>11</v>
      </c>
      <c r="B142" s="77">
        <v>3</v>
      </c>
      <c r="C142" s="72">
        <v>3</v>
      </c>
      <c r="D142" s="72" t="s">
        <v>196</v>
      </c>
      <c r="E142" s="74">
        <v>43342</v>
      </c>
      <c r="F142" s="72">
        <v>3.5</v>
      </c>
      <c r="G142" s="72">
        <v>0</v>
      </c>
      <c r="H142" s="76">
        <f>IF(Table4[[#This Row],[Complete]]&gt;0,Table4[[#This Row],[Weight]],0)</f>
        <v>0</v>
      </c>
    </row>
    <row r="143" spans="1:8" s="6" customFormat="1">
      <c r="A143" s="70">
        <v>11</v>
      </c>
      <c r="B143" s="71">
        <v>4</v>
      </c>
      <c r="C143" s="72">
        <v>1</v>
      </c>
      <c r="D143" s="72" t="s">
        <v>213</v>
      </c>
      <c r="E143" s="78">
        <v>43344</v>
      </c>
      <c r="F143" s="72">
        <v>3.5</v>
      </c>
      <c r="G143" s="72">
        <v>1</v>
      </c>
      <c r="H143" s="76">
        <f>IF(Table4[[#This Row],[Complete]]&gt;0,Table4[[#This Row],[Weight]],0)</f>
        <v>3.5</v>
      </c>
    </row>
    <row r="144" spans="1:8" s="6" customFormat="1">
      <c r="A144" s="70">
        <v>11</v>
      </c>
      <c r="B144" s="79">
        <v>4</v>
      </c>
      <c r="C144" s="72">
        <v>2</v>
      </c>
      <c r="D144" s="72" t="s">
        <v>214</v>
      </c>
      <c r="E144" s="78">
        <v>43344</v>
      </c>
      <c r="F144" s="72">
        <v>3.5</v>
      </c>
      <c r="G144" s="72">
        <v>1</v>
      </c>
      <c r="H144" s="76">
        <f>IF(Table4[[#This Row],[Complete]]&gt;0,Table4[[#This Row],[Weight]],0)</f>
        <v>3.5</v>
      </c>
    </row>
    <row r="145" spans="1:8" s="6" customFormat="1">
      <c r="A145" s="70">
        <v>11</v>
      </c>
      <c r="B145" s="77">
        <v>4</v>
      </c>
      <c r="C145" s="72">
        <v>3</v>
      </c>
      <c r="D145" s="72" t="s">
        <v>215</v>
      </c>
      <c r="E145" s="78">
        <v>43344</v>
      </c>
      <c r="F145" s="72">
        <v>3</v>
      </c>
      <c r="G145" s="72">
        <v>1</v>
      </c>
      <c r="H145" s="76">
        <f>IF(Table4[[#This Row],[Complete]]&gt;0,Table4[[#This Row],[Weight]],0)</f>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workbookViewId="0">
      <selection activeCell="D15" sqref="D15"/>
    </sheetView>
  </sheetViews>
  <sheetFormatPr defaultRowHeight="14.4"/>
  <cols>
    <col min="3" max="3" width="39.21875" bestFit="1" customWidth="1"/>
    <col min="4" max="5" width="10.5546875" bestFit="1" customWidth="1"/>
  </cols>
  <sheetData>
    <row r="1" spans="1:6">
      <c r="A1" t="s">
        <v>12</v>
      </c>
      <c r="B1" t="s">
        <v>34</v>
      </c>
      <c r="C1" t="s">
        <v>6</v>
      </c>
      <c r="D1" t="s">
        <v>36</v>
      </c>
      <c r="E1" t="s">
        <v>38</v>
      </c>
    </row>
    <row r="2" spans="1:6">
      <c r="A2" s="2">
        <v>1</v>
      </c>
      <c r="B2" s="2">
        <v>1</v>
      </c>
      <c r="C2" s="4" t="s">
        <v>35</v>
      </c>
      <c r="D2" s="5">
        <v>0.95</v>
      </c>
      <c r="E2" s="12">
        <v>0.92200000000000004</v>
      </c>
      <c r="F2" s="1"/>
    </row>
    <row r="3" spans="1:6">
      <c r="A3" s="2">
        <v>1</v>
      </c>
      <c r="B3" s="2">
        <v>2</v>
      </c>
      <c r="C3" s="4" t="s">
        <v>169</v>
      </c>
      <c r="D3" s="5">
        <v>0.85</v>
      </c>
      <c r="E3" s="8">
        <v>0.83</v>
      </c>
      <c r="F3" s="1"/>
    </row>
    <row r="4" spans="1:6">
      <c r="A4" s="2">
        <v>1</v>
      </c>
      <c r="B4" s="2">
        <v>3</v>
      </c>
      <c r="C4" s="4" t="s">
        <v>101</v>
      </c>
      <c r="D4" s="5">
        <v>0.6</v>
      </c>
      <c r="E4" s="8">
        <v>0.51</v>
      </c>
      <c r="F4" s="1"/>
    </row>
    <row r="5" spans="1:6">
      <c r="A5" s="2">
        <v>2</v>
      </c>
      <c r="B5" s="2">
        <v>1</v>
      </c>
      <c r="C5" s="4" t="s">
        <v>104</v>
      </c>
      <c r="D5" s="4">
        <v>0</v>
      </c>
      <c r="E5" s="11" t="s">
        <v>206</v>
      </c>
      <c r="F5" s="1"/>
    </row>
    <row r="6" spans="1:6">
      <c r="A6" s="2">
        <v>2</v>
      </c>
      <c r="B6" s="2">
        <v>2</v>
      </c>
      <c r="C6" s="4" t="s">
        <v>105</v>
      </c>
      <c r="D6" s="9">
        <v>125000</v>
      </c>
      <c r="E6" s="9">
        <v>130156</v>
      </c>
      <c r="F6" s="1"/>
    </row>
    <row r="7" spans="1:6">
      <c r="A7" s="2">
        <v>3</v>
      </c>
      <c r="B7" s="2">
        <v>1</v>
      </c>
      <c r="C7" s="4" t="s">
        <v>102</v>
      </c>
      <c r="D7" s="5">
        <v>0.08</v>
      </c>
      <c r="E7" s="3"/>
      <c r="F7" s="1"/>
    </row>
    <row r="8" spans="1:6">
      <c r="A8" s="2">
        <v>3</v>
      </c>
      <c r="B8" s="2">
        <v>2</v>
      </c>
      <c r="C8" s="4" t="s">
        <v>170</v>
      </c>
      <c r="D8" s="4" t="s">
        <v>207</v>
      </c>
      <c r="E8" s="3" t="s">
        <v>207</v>
      </c>
      <c r="F8" s="1"/>
    </row>
    <row r="9" spans="1:6">
      <c r="A9" s="2">
        <v>3</v>
      </c>
      <c r="B9" s="2">
        <v>3</v>
      </c>
      <c r="C9" s="4" t="s">
        <v>103</v>
      </c>
      <c r="D9" s="5">
        <v>0.15</v>
      </c>
      <c r="E9" s="10">
        <v>0.15</v>
      </c>
      <c r="F9" s="1"/>
    </row>
    <row r="10" spans="1:6">
      <c r="A10" s="2">
        <v>3</v>
      </c>
      <c r="B10" s="2">
        <v>4</v>
      </c>
      <c r="C10" s="4" t="s">
        <v>254</v>
      </c>
      <c r="D10" s="5" t="s">
        <v>207</v>
      </c>
      <c r="E10" s="104" t="s">
        <v>207</v>
      </c>
      <c r="F10" s="1"/>
    </row>
    <row r="11" spans="1:6">
      <c r="A11" s="2">
        <v>4</v>
      </c>
      <c r="B11" s="2">
        <v>1</v>
      </c>
      <c r="C11" s="4" t="s">
        <v>106</v>
      </c>
      <c r="D11" s="5">
        <v>0.08</v>
      </c>
      <c r="E11" s="13">
        <v>0.1348</v>
      </c>
      <c r="F11" s="1"/>
    </row>
    <row r="12" spans="1:6">
      <c r="A12" s="2">
        <v>4</v>
      </c>
      <c r="B12" s="2">
        <v>2</v>
      </c>
      <c r="C12" s="4" t="s">
        <v>37</v>
      </c>
      <c r="D12" s="5">
        <v>0.02</v>
      </c>
      <c r="E12" s="13">
        <v>4.4499999999999998E-2</v>
      </c>
      <c r="F12" s="1"/>
    </row>
  </sheetData>
  <conditionalFormatting sqref="D6">
    <cfRule type="iconSet" priority="2">
      <iconSet iconSet="3Arrows">
        <cfvo type="percent" val="0"/>
        <cfvo type="percent" val="33"/>
        <cfvo type="percent" val="67"/>
      </iconSet>
    </cfRule>
  </conditionalFormatting>
  <conditionalFormatting sqref="E12">
    <cfRule type="iconSet" priority="1">
      <iconSet iconSet="3Arrows">
        <cfvo type="percent" val="0"/>
        <cfvo type="percent" val="33"/>
        <cfvo type="percent" val="67"/>
      </iconSet>
    </cfRule>
  </conditionalFormatting>
  <conditionalFormatting sqref="F12 E2:F11">
    <cfRule type="iconSet" priority="12">
      <iconSet iconSet="3Arrows">
        <cfvo type="percent" val="0"/>
        <cfvo type="percent" val="33"/>
        <cfvo type="percent" val="67"/>
      </iconSet>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Perspectives</vt:lpstr>
      <vt:lpstr>Objectives</vt:lpstr>
      <vt:lpstr>Initiatives</vt:lpstr>
      <vt:lpstr>Tasks</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Mandie Lyons</dc:creator>
  <cp:lastModifiedBy>Amy Meyers</cp:lastModifiedBy>
  <cp:lastPrinted>2017-10-16T14:44:52Z</cp:lastPrinted>
  <dcterms:created xsi:type="dcterms:W3CDTF">2015-11-05T14:10:57Z</dcterms:created>
  <dcterms:modified xsi:type="dcterms:W3CDTF">2018-11-16T14:55:16Z</dcterms:modified>
</cp:coreProperties>
</file>