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neesh\Desktop\MPS Analytics\5. Winter 2024\"/>
    </mc:Choice>
  </mc:AlternateContent>
  <xr:revisionPtr revIDLastSave="0" documentId="13_ncr:1_{14BFEA0A-22DD-486F-87A9-6729ADCCB15B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Regression_Op_60yrs" sheetId="2" r:id="rId1"/>
    <sheet name="Regression_Op_30yrs" sheetId="4" r:id="rId2"/>
    <sheet name="Regression_Op_20yrs" sheetId="7" r:id="rId3"/>
    <sheet name="Regression_Op_15yrs" sheetId="5" r:id="rId4"/>
    <sheet name="Regression_Op_10yrs" sheetId="6" r:id="rId5"/>
    <sheet name="Gold_Prices_Raw_Data" sheetId="1" r:id="rId6"/>
    <sheet name="Summary" sheetId="8" r:id="rId7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Gold_Prices_Raw_Data!$I$3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8" l="1"/>
  <c r="D10" i="8"/>
  <c r="D9" i="8"/>
  <c r="D8" i="8"/>
  <c r="C11" i="8"/>
  <c r="C10" i="8"/>
  <c r="C9" i="8"/>
  <c r="C8" i="8"/>
  <c r="D7" i="8"/>
  <c r="C7" i="8"/>
  <c r="K18" i="7"/>
  <c r="K18" i="6"/>
  <c r="K18" i="5"/>
  <c r="K18" i="2"/>
  <c r="K18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<sst xmlns="http://schemas.openxmlformats.org/spreadsheetml/2006/main" count="138" uniqueCount="33">
  <si>
    <t>Year</t>
  </si>
  <si>
    <t>LOG(Price)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</si>
  <si>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</si>
  <si>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</si>
  <si>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</si>
  <si>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</si>
  <si>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</si>
  <si>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</si>
  <si>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</si>
  <si>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</si>
  <si>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</si>
  <si>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</si>
  <si>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</si>
  <si>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</si>
  <si>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</si>
  <si>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</si>
  <si>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</si>
  <si>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</si>
  <si>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</si>
  <si>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</si>
  <si>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</si>
  <si>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</si>
  <si>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</si>
  <si>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</si>
  <si>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</si>
  <si>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</si>
  <si>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</si>
  <si>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</t>
  </si>
  <si>
    <t>Gold Price per 10 gms</t>
  </si>
  <si>
    <t>Timeframe Considered</t>
  </si>
  <si>
    <t>Annual Growth</t>
  </si>
  <si>
    <t>R-Square</t>
  </si>
  <si>
    <t>Expected growth in Gold prices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</si>
</sst>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%"/>
    <numFmt numFmtId="172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9" fontId="0" fillId="0" borderId="0" xfId="1" applyNumberFormat="1" applyFo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172" fontId="0" fillId="0" borderId="0" xfId="0" applyNumberFormat="1" applyFill="1" applyBorder="1" applyAlignment="1"/>
    <xf numFmtId="172" fontId="0" fillId="0" borderId="1" xfId="0" applyNumberFormat="1" applyFill="1" applyBorder="1" applyAlignment="1"/>
    <xf numFmtId="9" fontId="0" fillId="0" borderId="0" xfId="1" applyFont="1" applyFill="1" applyBorder="1" applyAlignment="1"/>
    <xf numFmtId="2" fontId="0" fillId="0" borderId="0" xfId="1" applyNumberFormat="1" applyFont="1" applyFill="1" applyBorder="1" applyAlignment="1"/>
    <xf numFmtId="2" fontId="0" fillId="0" borderId="1" xfId="1" applyNumberFormat="1" applyFont="1" applyFill="1" applyBorder="1" applyAlignment="1"/>
    <xf numFmtId="0" fontId="3" fillId="0" borderId="0" xfId="0" applyFont="1"/>
    <xf numFmtId="169" fontId="0" fillId="0" borderId="3" xfId="1" applyNumberFormat="1" applyFon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9" fontId="0" fillId="0" borderId="10" xfId="1" applyNumberFormat="1" applyFont="1" applyBorder="1"/>
    <xf numFmtId="9" fontId="0" fillId="0" borderId="11" xfId="0" applyNumberFormat="1" applyBorder="1"/>
  </cellXfs>
  <cellStyles count="2">
    <cellStyle name="Normal" xfId="0" builtinId="0"/>
    <cellStyle name="Percent" xfId="1" builtinId="5"/>
  </cellStyles>
  <dxfs count="6"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AF1CB-8A18-4F60-9B28-FE1E3C482055}" name="Table1" displayName="Table1" ref="B6:D11" totalsRowShown="0" headerRowBorderDxfId="4" tableBorderDxfId="5" totalsRowBorderDxfId="3">
  <autoFilter ref="B6:D11" xr:uid="{07FAF1CB-8A18-4F60-9B28-FE1E3C482055}"/>
  <tableColumns count="3">
    <tableColumn id="1" xr3:uid="{DA981F1E-71EB-4ABE-A10B-C3B96EC131E5}" name="Timeframe Considered" dataDxfId="2"/>
    <tableColumn id="2" xr3:uid="{4884EF0A-B815-44B5-9CB1-F72FB4BB6ACB}" name="Annual Growth" dataDxfId="1" dataCellStyle="Percent"/>
    <tableColumn id="3" xr3:uid="{E7625FFC-6CA3-45FE-9FF9-0891071229D6}" name="R-Squa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2560-82E6-4479-9BBD-E991A65A15DD}">
  <dimension ref="A1:K18"/>
  <sheetViews>
    <sheetView showGridLines="0" workbookViewId="0">
      <selection activeCell="B5" sqref="B5"/>
    </sheetView>
  </sheetViews>
  <sheetFormatPr defaultRowHeight="15" x14ac:dyDescent="0.25"/>
  <cols>
    <col min="1" max="1" width="18" bestFit="1" customWidth="1"/>
    <col min="2" max="2" width="12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6" t="s">
        <v>3</v>
      </c>
      <c r="B3" s="6"/>
    </row>
    <row r="4" spans="1:9" x14ac:dyDescent="0.25">
      <c r="A4" s="3" t="s">
        <v>4</v>
      </c>
      <c r="B4" s="3">
        <v>0.979796533495227</v>
      </c>
    </row>
    <row r="5" spans="1:9" x14ac:dyDescent="0.25">
      <c r="A5" s="3" t="s">
        <v>5</v>
      </c>
      <c r="B5" s="12">
        <v>0.96000124704926337</v>
      </c>
    </row>
    <row r="6" spans="1:9" x14ac:dyDescent="0.25">
      <c r="A6" s="3" t="s">
        <v>6</v>
      </c>
      <c r="B6" s="3">
        <v>0.95931161337769899</v>
      </c>
    </row>
    <row r="7" spans="1:9" x14ac:dyDescent="0.25">
      <c r="A7" s="3" t="s">
        <v>7</v>
      </c>
      <c r="B7" s="3">
        <v>0.38897837245423306</v>
      </c>
    </row>
    <row r="8" spans="1:9" ht="15.75" thickBot="1" x14ac:dyDescent="0.3">
      <c r="A8" s="4" t="s">
        <v>8</v>
      </c>
      <c r="B8" s="4">
        <v>60</v>
      </c>
    </row>
    <row r="10" spans="1:9" ht="15.75" thickBot="1" x14ac:dyDescent="0.3">
      <c r="A10" t="s">
        <v>9</v>
      </c>
    </row>
    <row r="11" spans="1:9" x14ac:dyDescent="0.25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5">
      <c r="A12" s="3" t="s">
        <v>10</v>
      </c>
      <c r="B12" s="3">
        <v>1</v>
      </c>
      <c r="C12" s="3">
        <v>210.62225053761458</v>
      </c>
      <c r="D12" s="3">
        <v>210.62225053761458</v>
      </c>
      <c r="E12" s="3">
        <v>1392.0452069451785</v>
      </c>
      <c r="F12" s="3">
        <v>3.0638275006947946E-42</v>
      </c>
    </row>
    <row r="13" spans="1:9" x14ac:dyDescent="0.25">
      <c r="A13" s="3" t="s">
        <v>11</v>
      </c>
      <c r="B13" s="3">
        <v>58</v>
      </c>
      <c r="C13" s="3">
        <v>8.7756421057543559</v>
      </c>
      <c r="D13" s="3">
        <v>0.15130417423714407</v>
      </c>
      <c r="E13" s="3"/>
      <c r="F13" s="3"/>
    </row>
    <row r="14" spans="1:9" ht="15.75" thickBot="1" x14ac:dyDescent="0.3">
      <c r="A14" s="4" t="s">
        <v>12</v>
      </c>
      <c r="B14" s="4">
        <v>59</v>
      </c>
      <c r="C14" s="4">
        <v>219.39789264336892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11" x14ac:dyDescent="0.25">
      <c r="A17" s="3" t="s">
        <v>13</v>
      </c>
      <c r="B17" s="3">
        <v>4.8037385823631658</v>
      </c>
      <c r="C17" s="3">
        <v>0.10085282011544967</v>
      </c>
      <c r="D17" s="3">
        <v>47.631177560172951</v>
      </c>
      <c r="E17" s="10">
        <v>3.3684806152622746E-48</v>
      </c>
      <c r="F17" s="3">
        <v>4.6018597290127161</v>
      </c>
      <c r="G17" s="3">
        <v>5.0056174357136154</v>
      </c>
      <c r="H17" s="3">
        <v>4.6018597290127161</v>
      </c>
      <c r="I17" s="3">
        <v>5.0056174357136154</v>
      </c>
    </row>
    <row r="18" spans="1:11" ht="15.75" thickBot="1" x14ac:dyDescent="0.3">
      <c r="A18" s="4" t="s">
        <v>27</v>
      </c>
      <c r="B18" s="4">
        <v>0.10594831190812153</v>
      </c>
      <c r="C18" s="4">
        <v>2.8396667205459617E-3</v>
      </c>
      <c r="D18" s="4">
        <v>37.310122044093831</v>
      </c>
      <c r="E18" s="11">
        <v>3.0638275006949259E-42</v>
      </c>
      <c r="F18" s="4">
        <v>0.10026410138445932</v>
      </c>
      <c r="G18" s="4">
        <v>0.11163252243178373</v>
      </c>
      <c r="H18" s="4">
        <v>0.10026410138445932</v>
      </c>
      <c r="I18" s="4">
        <v>0.11163252243178373</v>
      </c>
      <c r="K18" s="7">
        <f>B18</f>
        <v>0.10594831190812153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CF02-E413-43FC-B630-7860DD09412D}">
  <dimension ref="A1:K18"/>
  <sheetViews>
    <sheetView showGridLines="0" workbookViewId="0">
      <selection activeCell="A19" sqref="A19"/>
    </sheetView>
  </sheetViews>
  <sheetFormatPr defaultRowHeight="15" x14ac:dyDescent="0.25"/>
  <cols>
    <col min="1" max="1" width="18" bestFit="1" customWidth="1"/>
    <col min="3" max="3" width="14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6" t="s">
        <v>3</v>
      </c>
      <c r="B3" s="6"/>
    </row>
    <row r="4" spans="1:9" x14ac:dyDescent="0.25">
      <c r="A4" s="3" t="s">
        <v>4</v>
      </c>
      <c r="B4" s="3">
        <v>0.96970599357908471</v>
      </c>
    </row>
    <row r="5" spans="1:9" x14ac:dyDescent="0.25">
      <c r="A5" s="3" t="s">
        <v>5</v>
      </c>
      <c r="B5" s="12">
        <v>0.94032971398319987</v>
      </c>
    </row>
    <row r="6" spans="1:9" x14ac:dyDescent="0.25">
      <c r="A6" s="3" t="s">
        <v>6</v>
      </c>
      <c r="B6" s="12">
        <v>0.93819863233974277</v>
      </c>
    </row>
    <row r="7" spans="1:9" x14ac:dyDescent="0.25">
      <c r="A7" s="3" t="s">
        <v>7</v>
      </c>
      <c r="B7" s="3">
        <v>0.24604019452336792</v>
      </c>
    </row>
    <row r="8" spans="1:9" ht="15.75" thickBot="1" x14ac:dyDescent="0.3">
      <c r="A8" s="4" t="s">
        <v>8</v>
      </c>
      <c r="B8" s="4">
        <v>30</v>
      </c>
    </row>
    <row r="10" spans="1:9" ht="15.75" thickBot="1" x14ac:dyDescent="0.3">
      <c r="A10" t="s">
        <v>9</v>
      </c>
    </row>
    <row r="11" spans="1:9" x14ac:dyDescent="0.25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5">
      <c r="A12" s="3" t="s">
        <v>10</v>
      </c>
      <c r="B12" s="3">
        <v>1</v>
      </c>
      <c r="C12" s="3">
        <v>26.711125943421514</v>
      </c>
      <c r="D12" s="3">
        <v>26.711125943421514</v>
      </c>
      <c r="E12" s="3">
        <v>441.24527883302954</v>
      </c>
      <c r="F12" s="3">
        <v>1.1156902958083251E-18</v>
      </c>
    </row>
    <row r="13" spans="1:9" x14ac:dyDescent="0.25">
      <c r="A13" s="3" t="s">
        <v>11</v>
      </c>
      <c r="B13" s="3">
        <v>28</v>
      </c>
      <c r="C13" s="3">
        <v>1.6950017649907085</v>
      </c>
      <c r="D13" s="3">
        <v>6.0535777321096731E-2</v>
      </c>
      <c r="E13" s="3"/>
      <c r="F13" s="3"/>
    </row>
    <row r="14" spans="1:9" ht="15.75" thickBot="1" x14ac:dyDescent="0.3">
      <c r="A14" s="4" t="s">
        <v>12</v>
      </c>
      <c r="B14" s="4">
        <v>29</v>
      </c>
      <c r="C14" s="4">
        <v>28.406127708412221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11" x14ac:dyDescent="0.25">
      <c r="A17" s="3" t="s">
        <v>13</v>
      </c>
      <c r="B17" s="3">
        <v>4.7870405974996615</v>
      </c>
      <c r="C17" s="3">
        <v>0.23256961181370803</v>
      </c>
      <c r="D17" s="3">
        <v>20.583259180628282</v>
      </c>
      <c r="E17" s="10">
        <v>1.9060599731945408E-18</v>
      </c>
      <c r="F17" s="3">
        <v>4.3106433436959142</v>
      </c>
      <c r="G17" s="3">
        <v>5.2634378513034088</v>
      </c>
      <c r="H17" s="3">
        <v>4.3106433436959142</v>
      </c>
      <c r="I17" s="3">
        <v>5.2634378513034088</v>
      </c>
    </row>
    <row r="18" spans="1:11" ht="15.75" thickBot="1" x14ac:dyDescent="0.3">
      <c r="A18" s="4" t="s">
        <v>27</v>
      </c>
      <c r="B18" s="4">
        <v>0.10397671440778522</v>
      </c>
      <c r="C18" s="4">
        <v>4.9498957701128079E-3</v>
      </c>
      <c r="D18" s="4">
        <v>21.00583916041036</v>
      </c>
      <c r="E18" s="11">
        <v>1.1156902958083251E-18</v>
      </c>
      <c r="F18" s="4">
        <v>9.3837312561144068E-2</v>
      </c>
      <c r="G18" s="4">
        <v>0.11411611625442637</v>
      </c>
      <c r="H18" s="4">
        <v>9.3837312561144068E-2</v>
      </c>
      <c r="I18" s="4">
        <v>0.11411611625442637</v>
      </c>
      <c r="K18" s="7">
        <f>B18</f>
        <v>0.10397671440778522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5247-C7ED-4E47-91DE-0E9866F13C76}">
  <dimension ref="A1:K18"/>
  <sheetViews>
    <sheetView workbookViewId="0"/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6" t="s">
        <v>3</v>
      </c>
      <c r="B3" s="6"/>
    </row>
    <row r="4" spans="1:9" x14ac:dyDescent="0.25">
      <c r="A4" s="3" t="s">
        <v>4</v>
      </c>
      <c r="B4" s="3">
        <v>0.95406386689509337</v>
      </c>
    </row>
    <row r="5" spans="1:9" x14ac:dyDescent="0.25">
      <c r="A5" s="3" t="s">
        <v>5</v>
      </c>
      <c r="B5" s="12">
        <v>0.91023786211481839</v>
      </c>
    </row>
    <row r="6" spans="1:9" x14ac:dyDescent="0.25">
      <c r="A6" s="3" t="s">
        <v>6</v>
      </c>
      <c r="B6" s="12">
        <v>0.90525107667675264</v>
      </c>
    </row>
    <row r="7" spans="1:9" x14ac:dyDescent="0.25">
      <c r="A7" s="3" t="s">
        <v>7</v>
      </c>
      <c r="B7" s="3">
        <v>0.21169364936478133</v>
      </c>
    </row>
    <row r="8" spans="1:9" ht="15.75" thickBot="1" x14ac:dyDescent="0.3">
      <c r="A8" s="4" t="s">
        <v>8</v>
      </c>
      <c r="B8" s="4">
        <v>20</v>
      </c>
    </row>
    <row r="10" spans="1:9" ht="15.75" thickBot="1" x14ac:dyDescent="0.3">
      <c r="A10" t="s">
        <v>9</v>
      </c>
    </row>
    <row r="11" spans="1:9" x14ac:dyDescent="0.25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5">
      <c r="A12" s="3" t="s">
        <v>10</v>
      </c>
      <c r="B12" s="3">
        <v>1</v>
      </c>
      <c r="C12" s="3">
        <v>8.1799353877043206</v>
      </c>
      <c r="D12" s="3">
        <v>8.1799353877043206</v>
      </c>
      <c r="E12" s="3">
        <v>182.52998317647609</v>
      </c>
      <c r="F12" s="3">
        <v>7.3184306400202482E-11</v>
      </c>
    </row>
    <row r="13" spans="1:9" x14ac:dyDescent="0.25">
      <c r="A13" s="3" t="s">
        <v>11</v>
      </c>
      <c r="B13" s="3">
        <v>18</v>
      </c>
      <c r="C13" s="3">
        <v>0.8066556212648216</v>
      </c>
      <c r="D13" s="3">
        <v>4.4814201181378979E-2</v>
      </c>
      <c r="E13" s="3"/>
      <c r="F13" s="3"/>
    </row>
    <row r="14" spans="1:9" ht="15.75" thickBot="1" x14ac:dyDescent="0.3">
      <c r="A14" s="4" t="s">
        <v>12</v>
      </c>
      <c r="B14" s="4">
        <v>19</v>
      </c>
      <c r="C14" s="4">
        <v>8.9865910089691425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11" x14ac:dyDescent="0.25">
      <c r="A17" s="3" t="s">
        <v>13</v>
      </c>
      <c r="B17" s="3">
        <v>4.6027209441461832</v>
      </c>
      <c r="C17" s="3">
        <v>0.41316569055574315</v>
      </c>
      <c r="D17" s="3">
        <v>11.14013348483784</v>
      </c>
      <c r="E17" s="8">
        <v>1.6543239711842753E-9</v>
      </c>
      <c r="F17" s="3">
        <v>3.7346920385862141</v>
      </c>
      <c r="G17" s="3">
        <v>5.4707498497061522</v>
      </c>
      <c r="H17" s="3">
        <v>3.7346920385862141</v>
      </c>
      <c r="I17" s="3">
        <v>5.4707498497061522</v>
      </c>
    </row>
    <row r="18" spans="1:11" ht="15.75" thickBot="1" x14ac:dyDescent="0.3">
      <c r="A18" s="4" t="s">
        <v>26</v>
      </c>
      <c r="B18" s="4">
        <v>0.10788450175792867</v>
      </c>
      <c r="C18" s="4">
        <v>7.9853131745715525E-3</v>
      </c>
      <c r="D18" s="4">
        <v>13.510365767679131</v>
      </c>
      <c r="E18" s="9">
        <v>7.3184306400201952E-11</v>
      </c>
      <c r="F18" s="4">
        <v>9.1107981311244174E-2</v>
      </c>
      <c r="G18" s="4">
        <v>0.12466102220461317</v>
      </c>
      <c r="H18" s="4">
        <v>9.1107981311244174E-2</v>
      </c>
      <c r="I18" s="4">
        <v>0.12466102220461317</v>
      </c>
      <c r="K18" s="7">
        <f>B18</f>
        <v>0.10788450175792867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07E8-1913-4A52-9931-CDF7F1DFF096}">
  <dimension ref="A1:K18"/>
  <sheetViews>
    <sheetView workbookViewId="0"/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6" t="s">
        <v>3</v>
      </c>
      <c r="B3" s="6"/>
    </row>
    <row r="4" spans="1:9" x14ac:dyDescent="0.25">
      <c r="A4" s="3" t="s">
        <v>4</v>
      </c>
      <c r="B4" s="3">
        <v>0.92032804519484002</v>
      </c>
    </row>
    <row r="5" spans="1:9" x14ac:dyDescent="0.25">
      <c r="A5" s="3" t="s">
        <v>5</v>
      </c>
      <c r="B5" s="12">
        <v>0.84700371077215542</v>
      </c>
    </row>
    <row r="6" spans="1:9" x14ac:dyDescent="0.25">
      <c r="A6" s="3" t="s">
        <v>6</v>
      </c>
      <c r="B6" s="12">
        <v>0.83523476544693653</v>
      </c>
    </row>
    <row r="7" spans="1:9" x14ac:dyDescent="0.25">
      <c r="A7" s="3" t="s">
        <v>7</v>
      </c>
      <c r="B7" s="3">
        <v>0.15190785219374719</v>
      </c>
    </row>
    <row r="8" spans="1:9" ht="15.75" thickBot="1" x14ac:dyDescent="0.3">
      <c r="A8" s="4" t="s">
        <v>8</v>
      </c>
      <c r="B8" s="4">
        <v>15</v>
      </c>
    </row>
    <row r="10" spans="1:9" ht="15.75" thickBot="1" x14ac:dyDescent="0.3">
      <c r="A10" t="s">
        <v>9</v>
      </c>
    </row>
    <row r="11" spans="1:9" x14ac:dyDescent="0.25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5">
      <c r="A12" s="3" t="s">
        <v>10</v>
      </c>
      <c r="B12" s="3">
        <v>1</v>
      </c>
      <c r="C12" s="3">
        <v>1.6607651176358706</v>
      </c>
      <c r="D12" s="3">
        <v>1.6607651176358706</v>
      </c>
      <c r="E12" s="3">
        <v>71.9693810589104</v>
      </c>
      <c r="F12" s="3">
        <v>1.169519529268841E-6</v>
      </c>
    </row>
    <row r="13" spans="1:9" x14ac:dyDescent="0.25">
      <c r="A13" s="3" t="s">
        <v>11</v>
      </c>
      <c r="B13" s="3">
        <v>13</v>
      </c>
      <c r="C13" s="3">
        <v>0.29998794225552544</v>
      </c>
      <c r="D13" s="3">
        <v>2.3075995558117342E-2</v>
      </c>
      <c r="E13" s="3"/>
      <c r="F13" s="3"/>
    </row>
    <row r="14" spans="1:9" ht="15.75" thickBot="1" x14ac:dyDescent="0.3">
      <c r="A14" s="4" t="s">
        <v>12</v>
      </c>
      <c r="B14" s="4">
        <v>14</v>
      </c>
      <c r="C14" s="4">
        <v>1.960753059891396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11" x14ac:dyDescent="0.25">
      <c r="A17" s="3" t="s">
        <v>13</v>
      </c>
      <c r="B17" s="3">
        <v>6.316467855794353</v>
      </c>
      <c r="C17" s="3">
        <v>0.49179102328905566</v>
      </c>
      <c r="D17" s="3">
        <v>12.843804698894999</v>
      </c>
      <c r="E17" s="8">
        <v>9.2113535075831294E-9</v>
      </c>
      <c r="F17" s="3">
        <v>5.254017943550914</v>
      </c>
      <c r="G17" s="3">
        <v>7.378917768037792</v>
      </c>
      <c r="H17" s="3">
        <v>5.254017943550914</v>
      </c>
      <c r="I17" s="3">
        <v>7.378917768037792</v>
      </c>
    </row>
    <row r="18" spans="1:11" ht="15.75" thickBot="1" x14ac:dyDescent="0.3">
      <c r="A18" s="4" t="s">
        <v>26</v>
      </c>
      <c r="B18" s="4">
        <v>7.7014959530968277E-2</v>
      </c>
      <c r="C18" s="4">
        <v>9.0782305462253528E-3</v>
      </c>
      <c r="D18" s="4">
        <v>8.4834769439723487</v>
      </c>
      <c r="E18" s="9">
        <v>1.1695195292688408E-6</v>
      </c>
      <c r="F18" s="4">
        <v>5.7402634802759929E-2</v>
      </c>
      <c r="G18" s="4">
        <v>9.6627284259176632E-2</v>
      </c>
      <c r="H18" s="4">
        <v>5.7402634802759929E-2</v>
      </c>
      <c r="I18" s="4">
        <v>9.6627284259176632E-2</v>
      </c>
      <c r="K18" s="7">
        <f>B18</f>
        <v>7.7014959530968277E-2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6A38-EAD1-4076-B90F-6D4DC9D527F6}">
  <dimension ref="A1:K18"/>
  <sheetViews>
    <sheetView workbookViewId="0">
      <selection activeCell="K18" sqref="K18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6" t="s">
        <v>3</v>
      </c>
      <c r="B3" s="6"/>
    </row>
    <row r="4" spans="1:9" x14ac:dyDescent="0.25">
      <c r="A4" s="3" t="s">
        <v>4</v>
      </c>
      <c r="B4" s="3">
        <v>0.96541350034041973</v>
      </c>
    </row>
    <row r="5" spans="1:9" x14ac:dyDescent="0.25">
      <c r="A5" s="3" t="s">
        <v>5</v>
      </c>
      <c r="B5" s="12">
        <v>0.93202322663954162</v>
      </c>
    </row>
    <row r="6" spans="1:9" x14ac:dyDescent="0.25">
      <c r="A6" s="3" t="s">
        <v>6</v>
      </c>
      <c r="B6" s="12">
        <v>0.92447025182171294</v>
      </c>
    </row>
    <row r="7" spans="1:9" x14ac:dyDescent="0.25">
      <c r="A7" s="3" t="s">
        <v>7</v>
      </c>
      <c r="B7" s="3">
        <v>9.7516013214029973E-2</v>
      </c>
    </row>
    <row r="8" spans="1:9" ht="15.75" thickBot="1" x14ac:dyDescent="0.3">
      <c r="A8" s="4" t="s">
        <v>8</v>
      </c>
      <c r="B8" s="4">
        <v>11</v>
      </c>
    </row>
    <row r="10" spans="1:9" ht="15.75" thickBot="1" x14ac:dyDescent="0.3">
      <c r="A10" t="s">
        <v>9</v>
      </c>
    </row>
    <row r="11" spans="1:9" x14ac:dyDescent="0.25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5">
      <c r="A12" s="3" t="s">
        <v>10</v>
      </c>
      <c r="B12" s="3">
        <v>1</v>
      </c>
      <c r="C12" s="3">
        <v>1.1734391501423025</v>
      </c>
      <c r="D12" s="3">
        <v>1.1734391501423025</v>
      </c>
      <c r="E12" s="3">
        <v>123.39816418287428</v>
      </c>
      <c r="F12" s="3">
        <v>1.4819963019017309E-6</v>
      </c>
    </row>
    <row r="13" spans="1:9" x14ac:dyDescent="0.25">
      <c r="A13" s="3" t="s">
        <v>11</v>
      </c>
      <c r="B13" s="3">
        <v>9</v>
      </c>
      <c r="C13" s="3">
        <v>8.5584355498429812E-2</v>
      </c>
      <c r="D13" s="3">
        <v>9.5093728331588686E-3</v>
      </c>
      <c r="E13" s="3"/>
      <c r="F13" s="3"/>
    </row>
    <row r="14" spans="1:9" ht="15.75" thickBot="1" x14ac:dyDescent="0.3">
      <c r="A14" s="4" t="s">
        <v>12</v>
      </c>
      <c r="B14" s="4">
        <v>10</v>
      </c>
      <c r="C14" s="4">
        <v>1.2590235056407324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11" x14ac:dyDescent="0.25">
      <c r="A17" s="3" t="s">
        <v>13</v>
      </c>
      <c r="B17" s="3">
        <v>4.8055028066299643</v>
      </c>
      <c r="C17" s="3">
        <v>0.52150557334351055</v>
      </c>
      <c r="D17" s="3">
        <v>9.2146720040221446</v>
      </c>
      <c r="E17" s="13">
        <v>7.0377690659719285E-6</v>
      </c>
      <c r="F17" s="3">
        <v>3.625775238451757</v>
      </c>
      <c r="G17" s="3">
        <v>5.9852303748081717</v>
      </c>
      <c r="H17" s="3">
        <v>3.625775238451757</v>
      </c>
      <c r="I17" s="3">
        <v>5.9852303748081717</v>
      </c>
    </row>
    <row r="18" spans="1:11" ht="15.75" thickBot="1" x14ac:dyDescent="0.3">
      <c r="A18" s="4" t="s">
        <v>26</v>
      </c>
      <c r="B18" s="4">
        <v>0.10328421291590162</v>
      </c>
      <c r="C18" s="4">
        <v>9.2977870451956407E-3</v>
      </c>
      <c r="D18" s="4">
        <v>11.108472630513807</v>
      </c>
      <c r="E18" s="14">
        <v>1.4819963019017282E-6</v>
      </c>
      <c r="F18" s="4">
        <v>8.2251157353439935E-2</v>
      </c>
      <c r="G18" s="4">
        <v>0.1243172684783633</v>
      </c>
      <c r="H18" s="4">
        <v>8.2251157353439935E-2</v>
      </c>
      <c r="I18" s="4">
        <v>0.1243172684783633</v>
      </c>
      <c r="K18" s="7">
        <f>B18</f>
        <v>0.10328421291590162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opLeftCell="A42" workbookViewId="0"/>
  </sheetViews>
  <sheetFormatPr defaultRowHeight="15" x14ac:dyDescent="0.25"/>
  <sheetData>
    <row r="1" spans="1:6" x14ac:dyDescent="0.25">
      <c r="A1" t="s">
        <v>0</v>
      </c>
      <c r="B1" t="s">
        <v>28</v>
      </c>
      <c r="C1" t="s">
        <v>27</v>
      </c>
      <c r="D1" t="s">
        <v>1</v>
      </c>
    </row>
    <row r="2" spans="1:6" x14ac:dyDescent="0.25">
      <c r="A2">
        <v>1964</v>
      </c>
      <c r="B2" s="1">
        <v>63.25</v>
      </c>
      <c r="C2">
        <f>A2-1963</f>
        <v>1</v>
      </c>
      <c r="D2">
        <f>LN(B2)</f>
        <v>4.1470951276076295</v>
      </c>
      <c r="F2" s="1"/>
    </row>
    <row r="3" spans="1:6" x14ac:dyDescent="0.25">
      <c r="A3">
        <v>1965</v>
      </c>
      <c r="B3" s="1">
        <v>71.75</v>
      </c>
      <c r="C3">
        <f t="shared" ref="C3:C61" si="0">A3-1963</f>
        <v>2</v>
      </c>
      <c r="D3">
        <f t="shared" ref="D3:D61" si="1">LN(B3)</f>
        <v>4.2731878546397306</v>
      </c>
      <c r="F3" s="1"/>
    </row>
    <row r="4" spans="1:6" x14ac:dyDescent="0.25">
      <c r="A4">
        <v>1966</v>
      </c>
      <c r="B4" s="1">
        <v>83.75</v>
      </c>
      <c r="C4">
        <f t="shared" si="0"/>
        <v>3</v>
      </c>
      <c r="D4">
        <f t="shared" si="1"/>
        <v>4.4278361707051754</v>
      </c>
      <c r="F4" s="1"/>
    </row>
    <row r="5" spans="1:6" x14ac:dyDescent="0.25">
      <c r="A5">
        <v>1967</v>
      </c>
      <c r="B5" s="1">
        <v>102.5</v>
      </c>
      <c r="C5">
        <f t="shared" si="0"/>
        <v>4</v>
      </c>
      <c r="D5">
        <f t="shared" si="1"/>
        <v>4.6298627985784631</v>
      </c>
      <c r="F5" s="1"/>
    </row>
    <row r="6" spans="1:6" x14ac:dyDescent="0.25">
      <c r="A6">
        <v>1968</v>
      </c>
      <c r="B6" s="1">
        <v>162</v>
      </c>
      <c r="C6">
        <f t="shared" si="0"/>
        <v>5</v>
      </c>
      <c r="D6">
        <f t="shared" si="1"/>
        <v>5.0875963352323836</v>
      </c>
      <c r="F6" s="1"/>
    </row>
    <row r="7" spans="1:6" x14ac:dyDescent="0.25">
      <c r="A7">
        <v>1969</v>
      </c>
      <c r="B7" s="1">
        <v>176</v>
      </c>
      <c r="C7">
        <f t="shared" si="0"/>
        <v>6</v>
      </c>
      <c r="D7">
        <f t="shared" si="1"/>
        <v>5.1704839950381514</v>
      </c>
      <c r="F7" s="1"/>
    </row>
    <row r="8" spans="1:6" x14ac:dyDescent="0.25">
      <c r="A8">
        <v>1970</v>
      </c>
      <c r="B8" s="1">
        <v>184</v>
      </c>
      <c r="C8">
        <f t="shared" si="0"/>
        <v>7</v>
      </c>
      <c r="D8">
        <f t="shared" si="1"/>
        <v>5.2149357576089859</v>
      </c>
      <c r="F8" s="1"/>
    </row>
    <row r="9" spans="1:6" x14ac:dyDescent="0.25">
      <c r="A9">
        <v>1971</v>
      </c>
      <c r="B9" s="1">
        <v>193</v>
      </c>
      <c r="C9">
        <f t="shared" si="0"/>
        <v>8</v>
      </c>
      <c r="D9">
        <f t="shared" si="1"/>
        <v>5.2626901889048856</v>
      </c>
      <c r="F9" s="1"/>
    </row>
    <row r="10" spans="1:6" x14ac:dyDescent="0.25">
      <c r="A10">
        <v>1972</v>
      </c>
      <c r="B10" s="1">
        <v>202</v>
      </c>
      <c r="C10">
        <f t="shared" si="0"/>
        <v>9</v>
      </c>
      <c r="D10">
        <f t="shared" si="1"/>
        <v>5.3082676974012051</v>
      </c>
      <c r="F10" s="1"/>
    </row>
    <row r="11" spans="1:6" x14ac:dyDescent="0.25">
      <c r="A11">
        <v>1973</v>
      </c>
      <c r="B11" s="1">
        <v>278.5</v>
      </c>
      <c r="C11">
        <f t="shared" si="0"/>
        <v>10</v>
      </c>
      <c r="D11">
        <f t="shared" si="1"/>
        <v>5.6294180593673389</v>
      </c>
      <c r="F11" s="1"/>
    </row>
    <row r="12" spans="1:6" x14ac:dyDescent="0.25">
      <c r="A12">
        <v>1974</v>
      </c>
      <c r="B12" s="1">
        <v>506</v>
      </c>
      <c r="C12">
        <f t="shared" si="0"/>
        <v>11</v>
      </c>
      <c r="D12">
        <f t="shared" si="1"/>
        <v>6.2265366692874657</v>
      </c>
      <c r="F12" s="1"/>
    </row>
    <row r="13" spans="1:6" x14ac:dyDescent="0.25">
      <c r="A13">
        <v>1975</v>
      </c>
      <c r="B13" s="1">
        <v>540</v>
      </c>
      <c r="C13">
        <f t="shared" si="0"/>
        <v>12</v>
      </c>
      <c r="D13">
        <f t="shared" si="1"/>
        <v>6.2915691395583204</v>
      </c>
      <c r="F13" s="1"/>
    </row>
    <row r="14" spans="1:6" x14ac:dyDescent="0.25">
      <c r="A14">
        <v>1976</v>
      </c>
      <c r="B14" s="1">
        <v>432</v>
      </c>
      <c r="C14">
        <f t="shared" si="0"/>
        <v>13</v>
      </c>
      <c r="D14">
        <f t="shared" si="1"/>
        <v>6.0684255882441107</v>
      </c>
      <c r="F14" s="1"/>
    </row>
    <row r="15" spans="1:6" x14ac:dyDescent="0.25">
      <c r="A15">
        <v>1977</v>
      </c>
      <c r="B15" s="1">
        <v>486</v>
      </c>
      <c r="C15">
        <f t="shared" si="0"/>
        <v>14</v>
      </c>
      <c r="D15">
        <f t="shared" si="1"/>
        <v>6.1862086239004936</v>
      </c>
      <c r="F15" s="1"/>
    </row>
    <row r="16" spans="1:6" x14ac:dyDescent="0.25">
      <c r="A16">
        <v>1978</v>
      </c>
      <c r="B16" s="1">
        <v>685</v>
      </c>
      <c r="C16">
        <f t="shared" si="0"/>
        <v>15</v>
      </c>
      <c r="D16">
        <f t="shared" si="1"/>
        <v>6.5294188382622256</v>
      </c>
      <c r="F16" s="1"/>
    </row>
    <row r="17" spans="1:7" x14ac:dyDescent="0.25">
      <c r="A17">
        <v>1979</v>
      </c>
      <c r="B17" s="1">
        <v>937</v>
      </c>
      <c r="C17">
        <f t="shared" si="0"/>
        <v>16</v>
      </c>
      <c r="D17">
        <f t="shared" si="1"/>
        <v>6.842683282238422</v>
      </c>
      <c r="F17" s="1"/>
    </row>
    <row r="18" spans="1:7" x14ac:dyDescent="0.25">
      <c r="A18">
        <v>1980</v>
      </c>
      <c r="B18" s="1">
        <v>1330</v>
      </c>
      <c r="C18">
        <f t="shared" si="0"/>
        <v>17</v>
      </c>
      <c r="D18">
        <f t="shared" si="1"/>
        <v>7.1929342212157996</v>
      </c>
      <c r="F18" s="1"/>
      <c r="G18" s="2"/>
    </row>
    <row r="19" spans="1:7" x14ac:dyDescent="0.25">
      <c r="A19">
        <v>1981</v>
      </c>
      <c r="B19" s="1">
        <v>1670</v>
      </c>
      <c r="C19">
        <f t="shared" si="0"/>
        <v>18</v>
      </c>
      <c r="D19">
        <f t="shared" si="1"/>
        <v>7.4205789054108005</v>
      </c>
      <c r="F19" s="1"/>
    </row>
    <row r="20" spans="1:7" x14ac:dyDescent="0.25">
      <c r="A20">
        <v>1982</v>
      </c>
      <c r="B20" s="1">
        <v>1645</v>
      </c>
      <c r="C20">
        <f t="shared" si="0"/>
        <v>19</v>
      </c>
      <c r="D20">
        <f t="shared" si="1"/>
        <v>7.4054956631994724</v>
      </c>
      <c r="F20" s="1"/>
      <c r="G20" s="2"/>
    </row>
    <row r="21" spans="1:7" x14ac:dyDescent="0.25">
      <c r="A21">
        <v>1983</v>
      </c>
      <c r="B21" s="1">
        <v>1800</v>
      </c>
      <c r="C21">
        <f t="shared" si="0"/>
        <v>20</v>
      </c>
      <c r="D21">
        <f t="shared" si="1"/>
        <v>7.4955419438842563</v>
      </c>
      <c r="F21" s="1"/>
      <c r="G21" s="2"/>
    </row>
    <row r="22" spans="1:7" x14ac:dyDescent="0.25">
      <c r="A22">
        <v>1984</v>
      </c>
      <c r="B22" s="1">
        <v>1970</v>
      </c>
      <c r="C22">
        <f t="shared" si="0"/>
        <v>21</v>
      </c>
      <c r="D22">
        <f t="shared" si="1"/>
        <v>7.5857888217320344</v>
      </c>
      <c r="F22" s="1"/>
      <c r="G22" s="2"/>
    </row>
    <row r="23" spans="1:7" x14ac:dyDescent="0.25">
      <c r="A23">
        <v>1985</v>
      </c>
      <c r="B23" s="1">
        <v>2130</v>
      </c>
      <c r="C23">
        <f t="shared" si="0"/>
        <v>22</v>
      </c>
      <c r="D23">
        <f t="shared" si="1"/>
        <v>7.6638772587034705</v>
      </c>
      <c r="F23" s="1"/>
      <c r="G23" s="2"/>
    </row>
    <row r="24" spans="1:7" x14ac:dyDescent="0.25">
      <c r="A24">
        <v>1986</v>
      </c>
      <c r="B24" s="1">
        <v>2140</v>
      </c>
      <c r="C24">
        <f t="shared" si="0"/>
        <v>23</v>
      </c>
      <c r="D24">
        <f t="shared" si="1"/>
        <v>7.6685611080158971</v>
      </c>
      <c r="F24" s="1"/>
      <c r="G24" s="2"/>
    </row>
    <row r="25" spans="1:7" x14ac:dyDescent="0.25">
      <c r="A25">
        <v>1987</v>
      </c>
      <c r="B25" s="1">
        <v>2570</v>
      </c>
      <c r="C25">
        <f t="shared" si="0"/>
        <v>24</v>
      </c>
      <c r="D25">
        <f t="shared" si="1"/>
        <v>7.8516611778892651</v>
      </c>
      <c r="F25" s="1"/>
      <c r="G25" s="2"/>
    </row>
    <row r="26" spans="1:7" x14ac:dyDescent="0.25">
      <c r="A26">
        <v>1988</v>
      </c>
      <c r="B26" s="1">
        <v>3130</v>
      </c>
      <c r="C26">
        <f t="shared" si="0"/>
        <v>25</v>
      </c>
      <c r="D26">
        <f t="shared" si="1"/>
        <v>8.0487882835341988</v>
      </c>
      <c r="F26" s="1"/>
      <c r="G26" s="2"/>
    </row>
    <row r="27" spans="1:7" x14ac:dyDescent="0.25">
      <c r="A27">
        <v>1989</v>
      </c>
      <c r="B27" s="1">
        <v>3140</v>
      </c>
      <c r="C27">
        <f t="shared" si="0"/>
        <v>26</v>
      </c>
      <c r="D27">
        <f t="shared" si="1"/>
        <v>8.0519780789022999</v>
      </c>
      <c r="F27" s="1"/>
      <c r="G27" s="2"/>
    </row>
    <row r="28" spans="1:7" x14ac:dyDescent="0.25">
      <c r="A28">
        <v>1990</v>
      </c>
      <c r="B28" s="1">
        <v>3200</v>
      </c>
      <c r="C28">
        <f t="shared" si="0"/>
        <v>27</v>
      </c>
      <c r="D28">
        <f t="shared" si="1"/>
        <v>8.0709060887878188</v>
      </c>
      <c r="F28" s="1"/>
      <c r="G28" s="2"/>
    </row>
    <row r="29" spans="1:7" x14ac:dyDescent="0.25">
      <c r="A29">
        <v>1991</v>
      </c>
      <c r="B29" s="1">
        <v>3466</v>
      </c>
      <c r="C29">
        <f t="shared" si="0"/>
        <v>28</v>
      </c>
      <c r="D29">
        <f t="shared" si="1"/>
        <v>8.1507564702755513</v>
      </c>
      <c r="F29" s="1"/>
      <c r="G29" s="2"/>
    </row>
    <row r="30" spans="1:7" x14ac:dyDescent="0.25">
      <c r="A30">
        <v>1992</v>
      </c>
      <c r="B30" s="1">
        <v>4334</v>
      </c>
      <c r="C30">
        <f t="shared" si="0"/>
        <v>29</v>
      </c>
      <c r="D30">
        <f t="shared" si="1"/>
        <v>8.3742461820963037</v>
      </c>
      <c r="F30" s="1"/>
      <c r="G30" s="2"/>
    </row>
    <row r="31" spans="1:7" x14ac:dyDescent="0.25">
      <c r="A31">
        <v>1993</v>
      </c>
      <c r="B31" s="1">
        <v>4140</v>
      </c>
      <c r="C31">
        <f t="shared" si="0"/>
        <v>30</v>
      </c>
      <c r="D31">
        <f t="shared" si="1"/>
        <v>8.3284510668193601</v>
      </c>
      <c r="F31" s="1"/>
      <c r="G31" s="2"/>
    </row>
    <row r="32" spans="1:7" x14ac:dyDescent="0.25">
      <c r="A32">
        <v>1994</v>
      </c>
      <c r="B32" s="1">
        <v>4598</v>
      </c>
      <c r="C32">
        <f t="shared" si="0"/>
        <v>31</v>
      </c>
      <c r="D32">
        <f t="shared" si="1"/>
        <v>8.433376705323127</v>
      </c>
      <c r="F32" s="1"/>
      <c r="G32" s="2"/>
    </row>
    <row r="33" spans="1:7" x14ac:dyDescent="0.25">
      <c r="A33">
        <v>1995</v>
      </c>
      <c r="B33" s="1">
        <v>4680</v>
      </c>
      <c r="C33">
        <f t="shared" si="0"/>
        <v>32</v>
      </c>
      <c r="D33">
        <f t="shared" si="1"/>
        <v>8.4510533889116921</v>
      </c>
      <c r="F33" s="1"/>
      <c r="G33" s="2"/>
    </row>
    <row r="34" spans="1:7" x14ac:dyDescent="0.25">
      <c r="A34">
        <v>1996</v>
      </c>
      <c r="B34" s="1">
        <v>5160</v>
      </c>
      <c r="C34">
        <f t="shared" si="0"/>
        <v>33</v>
      </c>
      <c r="D34">
        <f t="shared" si="1"/>
        <v>8.5486918584756086</v>
      </c>
      <c r="F34" s="1"/>
      <c r="G34" s="2"/>
    </row>
    <row r="35" spans="1:7" x14ac:dyDescent="0.25">
      <c r="A35">
        <v>1997</v>
      </c>
      <c r="B35" s="1">
        <v>4725</v>
      </c>
      <c r="C35">
        <f t="shared" si="0"/>
        <v>34</v>
      </c>
      <c r="D35">
        <f t="shared" si="1"/>
        <v>8.4606228399278436</v>
      </c>
      <c r="F35" s="1"/>
      <c r="G35" s="2"/>
    </row>
    <row r="36" spans="1:7" x14ac:dyDescent="0.25">
      <c r="A36">
        <v>1998</v>
      </c>
      <c r="B36" s="1">
        <v>4045</v>
      </c>
      <c r="C36">
        <f t="shared" si="0"/>
        <v>35</v>
      </c>
      <c r="D36">
        <f t="shared" si="1"/>
        <v>8.3052368294925927</v>
      </c>
      <c r="F36" s="1"/>
      <c r="G36" s="2"/>
    </row>
    <row r="37" spans="1:7" x14ac:dyDescent="0.25">
      <c r="A37">
        <v>1999</v>
      </c>
      <c r="B37" s="1">
        <v>4234</v>
      </c>
      <c r="C37">
        <f t="shared" si="0"/>
        <v>36</v>
      </c>
      <c r="D37">
        <f t="shared" si="1"/>
        <v>8.3509024516948109</v>
      </c>
      <c r="F37" s="1"/>
      <c r="G37" s="2"/>
    </row>
    <row r="38" spans="1:7" x14ac:dyDescent="0.25">
      <c r="A38">
        <v>2000</v>
      </c>
      <c r="B38" s="1">
        <v>4400</v>
      </c>
      <c r="C38">
        <f t="shared" si="0"/>
        <v>37</v>
      </c>
      <c r="D38">
        <f t="shared" si="1"/>
        <v>8.3893598199063533</v>
      </c>
      <c r="F38" s="1"/>
      <c r="G38" s="2"/>
    </row>
    <row r="39" spans="1:7" x14ac:dyDescent="0.25">
      <c r="A39">
        <v>2001</v>
      </c>
      <c r="B39" s="1">
        <v>4300</v>
      </c>
      <c r="C39">
        <f t="shared" si="0"/>
        <v>38</v>
      </c>
      <c r="D39">
        <f t="shared" si="1"/>
        <v>8.3663703016816537</v>
      </c>
      <c r="F39" s="1"/>
      <c r="G39" s="2"/>
    </row>
    <row r="40" spans="1:7" x14ac:dyDescent="0.25">
      <c r="A40">
        <v>2002</v>
      </c>
      <c r="B40" s="1">
        <v>4990</v>
      </c>
      <c r="C40">
        <f t="shared" si="0"/>
        <v>39</v>
      </c>
      <c r="D40">
        <f t="shared" si="1"/>
        <v>8.5151911887455647</v>
      </c>
      <c r="F40" s="1"/>
      <c r="G40" s="2"/>
    </row>
    <row r="41" spans="1:7" x14ac:dyDescent="0.25">
      <c r="A41">
        <v>2003</v>
      </c>
      <c r="B41" s="1">
        <v>5600</v>
      </c>
      <c r="C41">
        <f t="shared" si="0"/>
        <v>40</v>
      </c>
      <c r="D41">
        <f t="shared" si="1"/>
        <v>8.6305218767232414</v>
      </c>
      <c r="F41" s="1"/>
      <c r="G41" s="2"/>
    </row>
    <row r="42" spans="1:7" x14ac:dyDescent="0.25">
      <c r="A42">
        <v>2004</v>
      </c>
      <c r="B42" s="1">
        <v>5850</v>
      </c>
      <c r="C42">
        <f t="shared" si="0"/>
        <v>41</v>
      </c>
      <c r="D42">
        <f t="shared" si="1"/>
        <v>8.6741969402259027</v>
      </c>
      <c r="F42" s="1"/>
      <c r="G42" s="2"/>
    </row>
    <row r="43" spans="1:7" x14ac:dyDescent="0.25">
      <c r="A43">
        <v>2005</v>
      </c>
      <c r="B43" s="1">
        <v>7000</v>
      </c>
      <c r="C43">
        <f t="shared" si="0"/>
        <v>42</v>
      </c>
      <c r="D43">
        <f t="shared" si="1"/>
        <v>8.8536654280374503</v>
      </c>
      <c r="F43" s="1"/>
      <c r="G43" s="2"/>
    </row>
    <row r="44" spans="1:7" x14ac:dyDescent="0.25">
      <c r="A44">
        <v>2007</v>
      </c>
      <c r="B44" s="1">
        <v>10800</v>
      </c>
      <c r="C44">
        <f t="shared" si="0"/>
        <v>44</v>
      </c>
      <c r="D44">
        <f t="shared" si="1"/>
        <v>9.2873014131123117</v>
      </c>
      <c r="F44" s="1"/>
      <c r="G44" s="2"/>
    </row>
    <row r="45" spans="1:7" x14ac:dyDescent="0.25">
      <c r="A45">
        <v>2008</v>
      </c>
      <c r="B45" s="1">
        <v>12500</v>
      </c>
      <c r="C45">
        <f t="shared" si="0"/>
        <v>45</v>
      </c>
      <c r="D45">
        <f t="shared" si="1"/>
        <v>9.4334839232903924</v>
      </c>
      <c r="F45" s="1"/>
      <c r="G45" s="2"/>
    </row>
    <row r="46" spans="1:7" x14ac:dyDescent="0.25">
      <c r="A46">
        <v>2009</v>
      </c>
      <c r="B46" s="1">
        <v>14500</v>
      </c>
      <c r="C46">
        <f t="shared" si="0"/>
        <v>46</v>
      </c>
      <c r="D46">
        <f t="shared" si="1"/>
        <v>9.581903928408666</v>
      </c>
      <c r="F46" s="1"/>
      <c r="G46" s="2"/>
    </row>
    <row r="47" spans="1:7" x14ac:dyDescent="0.25">
      <c r="A47">
        <v>2010</v>
      </c>
      <c r="B47" s="1">
        <v>18500</v>
      </c>
      <c r="C47">
        <f t="shared" si="0"/>
        <v>47</v>
      </c>
      <c r="D47">
        <f t="shared" si="1"/>
        <v>9.8255260110664153</v>
      </c>
      <c r="F47" s="1"/>
      <c r="G47" s="2"/>
    </row>
    <row r="48" spans="1:7" x14ac:dyDescent="0.25">
      <c r="A48">
        <v>2011</v>
      </c>
      <c r="B48" s="1">
        <v>26400</v>
      </c>
      <c r="C48">
        <f t="shared" si="0"/>
        <v>48</v>
      </c>
      <c r="D48">
        <f t="shared" si="1"/>
        <v>10.181119289134408</v>
      </c>
      <c r="F48" s="1"/>
      <c r="G48" s="2"/>
    </row>
    <row r="49" spans="1:7" x14ac:dyDescent="0.25">
      <c r="A49">
        <v>2012</v>
      </c>
      <c r="B49" s="1">
        <v>31050</v>
      </c>
      <c r="C49">
        <f t="shared" si="0"/>
        <v>49</v>
      </c>
      <c r="D49">
        <f t="shared" si="1"/>
        <v>10.343354087361625</v>
      </c>
      <c r="F49" s="1"/>
      <c r="G49" s="2"/>
    </row>
    <row r="50" spans="1:7" x14ac:dyDescent="0.25">
      <c r="A50">
        <v>2013</v>
      </c>
      <c r="B50" s="1">
        <v>29600</v>
      </c>
      <c r="C50">
        <f t="shared" si="0"/>
        <v>50</v>
      </c>
      <c r="D50">
        <f t="shared" si="1"/>
        <v>10.295529640312152</v>
      </c>
      <c r="F50" s="1"/>
      <c r="G50" s="2"/>
    </row>
    <row r="51" spans="1:7" x14ac:dyDescent="0.25">
      <c r="A51">
        <v>2014</v>
      </c>
      <c r="B51" s="1">
        <v>28006.5</v>
      </c>
      <c r="C51">
        <f t="shared" si="0"/>
        <v>51</v>
      </c>
      <c r="D51">
        <f t="shared" si="1"/>
        <v>10.2401919050735</v>
      </c>
      <c r="F51" s="1"/>
      <c r="G51" s="2"/>
    </row>
    <row r="52" spans="1:7" x14ac:dyDescent="0.25">
      <c r="A52">
        <v>2015</v>
      </c>
      <c r="B52" s="1">
        <v>26343.5</v>
      </c>
      <c r="C52">
        <f t="shared" si="0"/>
        <v>52</v>
      </c>
      <c r="D52">
        <f t="shared" si="1"/>
        <v>10.178976844222273</v>
      </c>
      <c r="F52" s="1"/>
      <c r="G52" s="2"/>
    </row>
    <row r="53" spans="1:7" x14ac:dyDescent="0.25">
      <c r="A53">
        <v>2016</v>
      </c>
      <c r="B53" s="1">
        <v>28623.5</v>
      </c>
      <c r="C53">
        <f t="shared" si="0"/>
        <v>53</v>
      </c>
      <c r="D53">
        <f t="shared" si="1"/>
        <v>10.261983337736796</v>
      </c>
      <c r="F53" s="1"/>
      <c r="G53" s="2"/>
    </row>
    <row r="54" spans="1:7" x14ac:dyDescent="0.25">
      <c r="A54">
        <v>2017</v>
      </c>
      <c r="B54" s="1">
        <v>29667.5</v>
      </c>
      <c r="C54">
        <f t="shared" si="0"/>
        <v>54</v>
      </c>
      <c r="D54">
        <f t="shared" si="1"/>
        <v>10.297807449539294</v>
      </c>
      <c r="F54" s="1"/>
      <c r="G54" s="2"/>
    </row>
    <row r="55" spans="1:7" x14ac:dyDescent="0.25">
      <c r="A55">
        <v>2018</v>
      </c>
      <c r="B55" s="1">
        <v>31438</v>
      </c>
      <c r="C55">
        <f t="shared" si="0"/>
        <v>55</v>
      </c>
      <c r="D55">
        <f t="shared" si="1"/>
        <v>10.355772631288183</v>
      </c>
      <c r="F55" s="1"/>
      <c r="G55" s="2"/>
    </row>
    <row r="56" spans="1:7" x14ac:dyDescent="0.25">
      <c r="A56">
        <v>2019</v>
      </c>
      <c r="B56" s="1">
        <v>35220</v>
      </c>
      <c r="C56">
        <f t="shared" si="0"/>
        <v>56</v>
      </c>
      <c r="D56">
        <f t="shared" si="1"/>
        <v>10.469369382050196</v>
      </c>
      <c r="F56" s="1"/>
      <c r="G56" s="2"/>
    </row>
    <row r="57" spans="1:7" x14ac:dyDescent="0.25">
      <c r="A57">
        <v>2020</v>
      </c>
      <c r="B57" s="1">
        <v>48651</v>
      </c>
      <c r="C57">
        <f t="shared" si="0"/>
        <v>57</v>
      </c>
      <c r="D57">
        <f t="shared" si="1"/>
        <v>10.792427642387484</v>
      </c>
      <c r="F57" s="1"/>
      <c r="G57" s="2"/>
    </row>
    <row r="58" spans="1:7" x14ac:dyDescent="0.25">
      <c r="A58">
        <v>2021</v>
      </c>
      <c r="B58" s="1">
        <v>48720</v>
      </c>
      <c r="C58">
        <f t="shared" si="0"/>
        <v>58</v>
      </c>
      <c r="D58">
        <f t="shared" si="1"/>
        <v>10.793844902383778</v>
      </c>
      <c r="F58" s="1"/>
      <c r="G58" s="2"/>
    </row>
    <row r="59" spans="1:7" x14ac:dyDescent="0.25">
      <c r="A59">
        <v>2022</v>
      </c>
      <c r="B59" s="1">
        <v>52670</v>
      </c>
      <c r="C59">
        <f t="shared" si="0"/>
        <v>59</v>
      </c>
      <c r="D59">
        <f t="shared" si="1"/>
        <v>10.871801312477436</v>
      </c>
      <c r="F59" s="1"/>
      <c r="G59" s="2"/>
    </row>
    <row r="60" spans="1:7" x14ac:dyDescent="0.25">
      <c r="A60">
        <v>2023</v>
      </c>
      <c r="B60" s="1">
        <v>65330</v>
      </c>
      <c r="C60">
        <f t="shared" si="0"/>
        <v>60</v>
      </c>
      <c r="D60">
        <f t="shared" si="1"/>
        <v>11.087206627834796</v>
      </c>
      <c r="F60" s="1"/>
      <c r="G60" s="2"/>
    </row>
    <row r="61" spans="1:7" x14ac:dyDescent="0.25">
      <c r="A61">
        <v>2024</v>
      </c>
      <c r="B61" s="1">
        <v>68475</v>
      </c>
      <c r="C61">
        <f t="shared" si="0"/>
        <v>61</v>
      </c>
      <c r="D61">
        <f t="shared" si="1"/>
        <v>11.134223994131279</v>
      </c>
      <c r="F61" s="1"/>
      <c r="G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C29B-9454-4817-A965-1442C432122A}">
  <dimension ref="B3:D11"/>
  <sheetViews>
    <sheetView showGridLines="0" tabSelected="1" workbookViewId="0"/>
  </sheetViews>
  <sheetFormatPr defaultRowHeight="15" x14ac:dyDescent="0.25"/>
  <cols>
    <col min="2" max="2" width="23.42578125" customWidth="1"/>
    <col min="3" max="3" width="16.42578125" customWidth="1"/>
    <col min="4" max="4" width="11.140625" customWidth="1"/>
  </cols>
  <sheetData>
    <row r="3" spans="2:4" x14ac:dyDescent="0.25">
      <c r="B3" s="15" t="s">
        <v>32</v>
      </c>
    </row>
    <row r="6" spans="2:4" x14ac:dyDescent="0.25">
      <c r="B6" s="19" t="s">
        <v>29</v>
      </c>
      <c r="C6" s="20" t="s">
        <v>30</v>
      </c>
      <c r="D6" s="21" t="s">
        <v>31</v>
      </c>
    </row>
    <row r="7" spans="2:4" x14ac:dyDescent="0.25">
      <c r="B7" s="17">
        <v>60</v>
      </c>
      <c r="C7" s="16">
        <f>Regression_Op_60yrs!$B$18</f>
        <v>0.10594831190812153</v>
      </c>
      <c r="D7" s="18">
        <f>Regression_Op_60yrs!$B$5</f>
        <v>0.96000124704926337</v>
      </c>
    </row>
    <row r="8" spans="2:4" x14ac:dyDescent="0.25">
      <c r="B8" s="17">
        <v>30</v>
      </c>
      <c r="C8" s="16">
        <f>Regression_Op_30yrs!$B$18</f>
        <v>0.10397671440778522</v>
      </c>
      <c r="D8" s="18">
        <f>Regression_Op_30yrs!$B$5</f>
        <v>0.94032971398319987</v>
      </c>
    </row>
    <row r="9" spans="2:4" x14ac:dyDescent="0.25">
      <c r="B9" s="17">
        <v>20</v>
      </c>
      <c r="C9" s="16">
        <f>Regression_Op_20yrs!$B$18</f>
        <v>0.10788450175792867</v>
      </c>
      <c r="D9" s="18">
        <f>Regression_Op_20yrs!$B$5</f>
        <v>0.91023786211481839</v>
      </c>
    </row>
    <row r="10" spans="2:4" x14ac:dyDescent="0.25">
      <c r="B10" s="17">
        <v>15</v>
      </c>
      <c r="C10" s="16">
        <f>Regression_Op_15yrs!$B$18</f>
        <v>7.7014959530968277E-2</v>
      </c>
      <c r="D10" s="18">
        <f>Regression_Op_15yrs!$B$5</f>
        <v>0.84700371077215542</v>
      </c>
    </row>
    <row r="11" spans="2:4" x14ac:dyDescent="0.25">
      <c r="B11" s="22">
        <v>10</v>
      </c>
      <c r="C11" s="23">
        <f>Regression_Op_10yrs!$B$18</f>
        <v>0.10328421291590162</v>
      </c>
      <c r="D11" s="24">
        <f>Regression_Op_10yrs!$B$5</f>
        <v>0.93202322663954162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Regression_Op_60yrs</vt:lpstr>
      <vt:lpstr>Regression_Op_30yrs</vt:lpstr>
      <vt:lpstr>Regression_Op_20yrs</vt:lpstr>
      <vt:lpstr>Regression_Op_15yrs</vt:lpstr>
      <vt:lpstr>Regression_Op_10yrs</vt:lpstr>
      <vt:lpstr>Gold_Prices_Raw_Data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Maneesh Rao</dc:creator>
  <cp:lastModifiedBy>Maneesh Rao</cp:lastModifiedBy>
  <dcterms:created xsi:type="dcterms:W3CDTF">2015-06-05T18:17:20Z</dcterms:created>
  <dcterms:modified xsi:type="dcterms:W3CDTF">2024-03-30T14:22:59Z</dcterms:modified>
</cp:coreProperties>
</file>