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MATLAB_GIT\trunk\Extended_Model\"/>
    </mc:Choice>
  </mc:AlternateContent>
  <xr:revisionPtr revIDLastSave="0" documentId="13_ncr:1_{0A77770B-CAB2-4C2C-B016-18814FE99717}" xr6:coauthVersionLast="44" xr6:coauthVersionMax="44" xr10:uidLastSave="{00000000-0000-0000-0000-000000000000}"/>
  <bookViews>
    <workbookView xWindow="3120" yWindow="1320" windowWidth="14955" windowHeight="14280" activeTab="4" xr2:uid="{3A31E30E-C155-4713-BBA4-07880A7574EB}"/>
  </bookViews>
  <sheets>
    <sheet name="Table 1 and 2" sheetId="5" r:id="rId1"/>
    <sheet name="Table 3" sheetId="6" r:id="rId2"/>
    <sheet name="Table 4" sheetId="7" r:id="rId3"/>
    <sheet name="Table 5" sheetId="8" r:id="rId4"/>
    <sheet name="Table 6" sheetId="10" r:id="rId5"/>
    <sheet name="IBG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5" l="1"/>
  <c r="H26" i="5"/>
  <c r="H24" i="5"/>
  <c r="G25" i="5"/>
  <c r="G26" i="5"/>
  <c r="G24" i="5"/>
  <c r="D4" i="8"/>
  <c r="E4" i="8"/>
  <c r="F4" i="8"/>
  <c r="D5" i="8"/>
  <c r="E5" i="8"/>
  <c r="F5" i="8"/>
  <c r="D6" i="8"/>
  <c r="E6" i="8"/>
  <c r="F6" i="8"/>
  <c r="C5" i="8"/>
  <c r="C6" i="8"/>
  <c r="C4" i="8"/>
  <c r="D8" i="6"/>
  <c r="C8" i="6"/>
  <c r="D9" i="6"/>
  <c r="C9" i="6"/>
  <c r="G30" i="6"/>
  <c r="G24" i="6"/>
  <c r="D7" i="6"/>
  <c r="C7" i="6"/>
  <c r="D4" i="6"/>
  <c r="D5" i="6"/>
  <c r="D6" i="6"/>
  <c r="D3" i="6"/>
  <c r="C4" i="6"/>
  <c r="C5" i="6"/>
  <c r="C6" i="6"/>
  <c r="C3" i="6"/>
  <c r="C13" i="6" l="1"/>
  <c r="C14" i="6"/>
  <c r="C15" i="6"/>
  <c r="C16" i="6"/>
  <c r="C17" i="6"/>
  <c r="D17" i="6"/>
  <c r="D14" i="6"/>
  <c r="D15" i="6"/>
  <c r="D16" i="6"/>
  <c r="D13" i="6"/>
  <c r="G17" i="6"/>
  <c r="G16" i="6"/>
  <c r="G13" i="5"/>
  <c r="G12" i="5"/>
  <c r="E20" i="5" l="1"/>
  <c r="E19" i="5"/>
  <c r="E18" i="5"/>
  <c r="D20" i="5"/>
  <c r="D19" i="5"/>
  <c r="D18" i="5"/>
  <c r="E8" i="5"/>
  <c r="E7" i="5"/>
  <c r="E6" i="5"/>
  <c r="D8" i="5"/>
  <c r="D7" i="5"/>
  <c r="D6" i="5"/>
  <c r="C20" i="5"/>
  <c r="C19" i="5"/>
  <c r="C18" i="5"/>
  <c r="C8" i="5"/>
  <c r="C7" i="5"/>
  <c r="C6" i="5"/>
  <c r="C34" i="7" l="1"/>
  <c r="D34" i="7"/>
  <c r="E34" i="7"/>
  <c r="E12" i="7" s="1"/>
  <c r="C35" i="7"/>
  <c r="D35" i="7"/>
  <c r="D13" i="7" s="1"/>
  <c r="E35" i="7"/>
  <c r="C36" i="7"/>
  <c r="C14" i="7" s="1"/>
  <c r="D36" i="7"/>
  <c r="E36" i="7"/>
  <c r="E14" i="7" s="1"/>
  <c r="D33" i="7"/>
  <c r="E33" i="7"/>
  <c r="C33" i="7"/>
  <c r="C28" i="7"/>
  <c r="D28" i="7"/>
  <c r="E28" i="7"/>
  <c r="C29" i="7"/>
  <c r="D29" i="7"/>
  <c r="E29" i="7"/>
  <c r="C30" i="7"/>
  <c r="D30" i="7"/>
  <c r="E30" i="7"/>
  <c r="D27" i="7"/>
  <c r="E27" i="7"/>
  <c r="C27" i="7"/>
  <c r="C22" i="7"/>
  <c r="C6" i="7" s="1"/>
  <c r="D22" i="7"/>
  <c r="E22" i="7"/>
  <c r="C23" i="7"/>
  <c r="D23" i="7"/>
  <c r="D7" i="7" s="1"/>
  <c r="E23" i="7"/>
  <c r="E7" i="7" s="1"/>
  <c r="C24" i="7"/>
  <c r="C8" i="7" s="1"/>
  <c r="D24" i="7"/>
  <c r="D8" i="7" s="1"/>
  <c r="E24" i="7"/>
  <c r="E8" i="7" s="1"/>
  <c r="D21" i="7"/>
  <c r="E21" i="7"/>
  <c r="E5" i="7" s="1"/>
  <c r="C21" i="7"/>
  <c r="C12" i="7"/>
  <c r="C13" i="7"/>
  <c r="E13" i="7"/>
  <c r="D14" i="7"/>
  <c r="D12" i="7" l="1"/>
  <c r="E6" i="7"/>
  <c r="C7" i="7"/>
  <c r="C11" i="7"/>
  <c r="D6" i="7"/>
  <c r="E11" i="7"/>
  <c r="D5" i="7"/>
  <c r="D11" i="7"/>
  <c r="C5" i="7"/>
</calcChain>
</file>

<file path=xl/sharedStrings.xml><?xml version="1.0" encoding="utf-8"?>
<sst xmlns="http://schemas.openxmlformats.org/spreadsheetml/2006/main" count="191" uniqueCount="56">
  <si>
    <t>Share of establishments</t>
  </si>
  <si>
    <t>Share of output</t>
  </si>
  <si>
    <t>Share of labor</t>
  </si>
  <si>
    <t>Share of capital</t>
  </si>
  <si>
    <t>Model A</t>
  </si>
  <si>
    <t>Model B</t>
  </si>
  <si>
    <t>Total</t>
  </si>
  <si>
    <t>Aggregate output</t>
  </si>
  <si>
    <t>Aggregate labor</t>
  </si>
  <si>
    <t>Aggregate capital</t>
  </si>
  <si>
    <t>Subsidy Cost</t>
  </si>
  <si>
    <t>50 or more</t>
  </si>
  <si>
    <t>Number of Employees</t>
  </si>
  <si>
    <t xml:space="preserve">Subsidized Credit </t>
  </si>
  <si>
    <t>Nonsubsidized Credit</t>
  </si>
  <si>
    <t>Total Factor Productivity</t>
  </si>
  <si>
    <t>Model C</t>
  </si>
  <si>
    <t>5 to 49</t>
  </si>
  <si>
    <t>less than 5</t>
  </si>
  <si>
    <t>Initial Scenario</t>
  </si>
  <si>
    <t>Observed Scenario</t>
  </si>
  <si>
    <t>Alternative Scenario</t>
  </si>
  <si>
    <t>Observerd Model</t>
  </si>
  <si>
    <t xml:space="preserve">Alternative Model </t>
  </si>
  <si>
    <t>Initial Model</t>
  </si>
  <si>
    <t>Observed Model</t>
  </si>
  <si>
    <t>Alternative Model</t>
  </si>
  <si>
    <t>Net Foreign Assets</t>
  </si>
  <si>
    <t>Tabela 1839 - Dados gerais das empresas industriais com 1 ou mais pessoas ocupadas, segundo as indústrias extrativas e de transformação e as faixas de pessoal ocupado (CNAE 2.0)</t>
  </si>
  <si>
    <t>Variável - Número de empresas - percentual do total geral</t>
  </si>
  <si>
    <t>Tipo de indústria - Total</t>
  </si>
  <si>
    <t>Brasil</t>
  </si>
  <si>
    <t>Faixas de pessoal ocupado</t>
  </si>
  <si>
    <t>Ano</t>
  </si>
  <si>
    <t>2010</t>
  </si>
  <si>
    <t>2015</t>
  </si>
  <si>
    <t>Até 4</t>
  </si>
  <si>
    <t>5 a 29</t>
  </si>
  <si>
    <t>30 a 49</t>
  </si>
  <si>
    <t>50 a 99</t>
  </si>
  <si>
    <t>100 a 249</t>
  </si>
  <si>
    <t>250 a 499</t>
  </si>
  <si>
    <t>500 ou mais</t>
  </si>
  <si>
    <t>Fonte: IBGE - Pesquisa Industrial Anual - Empresa</t>
  </si>
  <si>
    <t>Variável - Pessoal ocupado em 31/12 - percentual do total geral</t>
  </si>
  <si>
    <t>Variável - Valor bruto da produção industrial - percentual do total geral</t>
  </si>
  <si>
    <t>Establishments</t>
  </si>
  <si>
    <t>Labor</t>
  </si>
  <si>
    <t>Output</t>
  </si>
  <si>
    <t>Relative productivity</t>
  </si>
  <si>
    <t>Relative output</t>
  </si>
  <si>
    <t>Relative labor</t>
  </si>
  <si>
    <t>Relative subsidy Cost</t>
  </si>
  <si>
    <t>Relative capital</t>
  </si>
  <si>
    <t>Relative Y/L</t>
  </si>
  <si>
    <t>Relative K/L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</si>
</sst>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0" xfId="0" applyNumberFormat="1"/>
    <xf numFmtId="164" fontId="0" fillId="0" borderId="3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left"/>
    </xf>
  </cellXfs>
  <cellStyles count="3">
    <cellStyle name="Normal" xfId="0" builtinId="0"/>
    <cellStyle name="Normal 2" xfId="1" xr:uid="{FF523020-05FF-4D9F-928D-6A2DA7EA3C7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3950-9EDA-4279-9F13-77D4025E5D2D}">
  <dimension ref="B4:H31"/>
  <sheetViews>
    <sheetView topLeftCell="A4" workbookViewId="0">
      <selection activeCell="B5" sqref="B5:E8"/>
    </sheetView>
  </sheetViews>
  <sheetFormatPr defaultRowHeight="15" x14ac:dyDescent="0.25"/>
  <cols>
    <col min="2" max="2" width="10.7109375" bestFit="1" customWidth="1"/>
    <col min="3" max="3" width="15.42578125" customWidth="1"/>
  </cols>
  <sheetData>
    <row r="4" spans="2:7" x14ac:dyDescent="0.25">
      <c r="B4" s="1"/>
      <c r="C4" s="19">
        <v>2010</v>
      </c>
      <c r="D4" s="19"/>
      <c r="E4" s="19"/>
    </row>
    <row r="5" spans="2:7" ht="40.5" customHeight="1" x14ac:dyDescent="0.25">
      <c r="B5" s="21" t="s">
        <v>12</v>
      </c>
      <c r="C5" s="22" t="s">
        <v>0</v>
      </c>
      <c r="D5" s="22" t="s">
        <v>1</v>
      </c>
      <c r="E5" s="22" t="s">
        <v>2</v>
      </c>
    </row>
    <row r="6" spans="2:7" x14ac:dyDescent="0.25">
      <c r="B6" s="5" t="s">
        <v>18</v>
      </c>
      <c r="C6" s="30">
        <f>IBGE!B9</f>
        <v>41.03</v>
      </c>
      <c r="D6" s="30">
        <f>IBGE!J9</f>
        <v>1.35</v>
      </c>
      <c r="E6" s="30">
        <f>IBGE!F9</f>
        <v>3.35</v>
      </c>
    </row>
    <row r="7" spans="2:7" x14ac:dyDescent="0.25">
      <c r="B7" s="5" t="s">
        <v>17</v>
      </c>
      <c r="C7" s="30">
        <f>SUM(IBGE!B10:B11)</f>
        <v>51.589999999999996</v>
      </c>
      <c r="D7" s="30">
        <f>SUM(IBGE!J10:J11)</f>
        <v>8.4499999999999993</v>
      </c>
      <c r="E7" s="30">
        <f>SUM(IBGE!F10:F11)</f>
        <v>26.42</v>
      </c>
    </row>
    <row r="8" spans="2:7" x14ac:dyDescent="0.25">
      <c r="B8" s="8" t="s">
        <v>11</v>
      </c>
      <c r="C8" s="31">
        <f>SUM(IBGE!B12:B15)</f>
        <v>7.38</v>
      </c>
      <c r="D8" s="31">
        <f>SUM(IBGE!J12:J15)</f>
        <v>90.199999999999989</v>
      </c>
      <c r="E8" s="31">
        <f>SUM(IBGE!F12:F15)</f>
        <v>70.240000000000009</v>
      </c>
    </row>
    <row r="9" spans="2:7" x14ac:dyDescent="0.25">
      <c r="B9" s="2"/>
      <c r="C9" s="18" t="s">
        <v>19</v>
      </c>
      <c r="D9" s="18"/>
      <c r="E9" s="18"/>
    </row>
    <row r="10" spans="2:7" ht="30" x14ac:dyDescent="0.25">
      <c r="B10" s="21" t="s">
        <v>12</v>
      </c>
      <c r="C10" s="22" t="s">
        <v>0</v>
      </c>
      <c r="D10" s="22" t="s">
        <v>1</v>
      </c>
      <c r="E10" s="22" t="s">
        <v>2</v>
      </c>
    </row>
    <row r="11" spans="2:7" x14ac:dyDescent="0.25">
      <c r="B11" s="5" t="s">
        <v>18</v>
      </c>
      <c r="C11" s="16">
        <v>41.268000000000001</v>
      </c>
      <c r="D11" s="16">
        <v>5.4119999999999999</v>
      </c>
      <c r="E11" s="16">
        <v>5.984</v>
      </c>
    </row>
    <row r="12" spans="2:7" x14ac:dyDescent="0.25">
      <c r="B12" s="5" t="s">
        <v>17</v>
      </c>
      <c r="C12" s="16">
        <v>47.692</v>
      </c>
      <c r="D12" s="16">
        <v>44.177</v>
      </c>
      <c r="E12" s="16">
        <v>46.697000000000003</v>
      </c>
      <c r="G12" s="32">
        <f>C23-C6</f>
        <v>3.7800000000000011</v>
      </c>
    </row>
    <row r="13" spans="2:7" x14ac:dyDescent="0.25">
      <c r="B13" s="8" t="s">
        <v>11</v>
      </c>
      <c r="C13" s="17">
        <v>11.04</v>
      </c>
      <c r="D13" s="17">
        <v>50.411000000000001</v>
      </c>
      <c r="E13" s="17">
        <v>47.319000000000003</v>
      </c>
      <c r="G13" s="32">
        <f>C25-C13</f>
        <v>1.2630000000000017</v>
      </c>
    </row>
    <row r="16" spans="2:7" x14ac:dyDescent="0.25">
      <c r="B16" s="1"/>
      <c r="C16" s="19">
        <v>2015</v>
      </c>
      <c r="D16" s="19"/>
      <c r="E16" s="19"/>
    </row>
    <row r="17" spans="2:8" ht="30" x14ac:dyDescent="0.25">
      <c r="B17" s="23" t="s">
        <v>12</v>
      </c>
      <c r="C17" s="24" t="s">
        <v>0</v>
      </c>
      <c r="D17" s="24" t="s">
        <v>1</v>
      </c>
      <c r="E17" s="24" t="s">
        <v>2</v>
      </c>
    </row>
    <row r="18" spans="2:8" x14ac:dyDescent="0.25">
      <c r="B18" s="5" t="s">
        <v>18</v>
      </c>
      <c r="C18" s="30">
        <f>IBGE!C9</f>
        <v>43.94</v>
      </c>
      <c r="D18" s="30">
        <f>IBGE!K9</f>
        <v>1.52</v>
      </c>
      <c r="E18" s="30">
        <f>IBGE!G9</f>
        <v>3.77</v>
      </c>
    </row>
    <row r="19" spans="2:8" x14ac:dyDescent="0.25">
      <c r="B19" s="5" t="s">
        <v>17</v>
      </c>
      <c r="C19" s="30">
        <f>SUM(IBGE!C10:C11)</f>
        <v>49.980000000000004</v>
      </c>
      <c r="D19" s="30">
        <f>SUM(IBGE!K10:K11)</f>
        <v>8.5299999999999994</v>
      </c>
      <c r="E19" s="30">
        <f>SUM(IBGE!G10:G11)</f>
        <v>26.96</v>
      </c>
    </row>
    <row r="20" spans="2:8" x14ac:dyDescent="0.25">
      <c r="B20" s="8" t="s">
        <v>11</v>
      </c>
      <c r="C20" s="31">
        <f>SUM(IBGE!C12:C15)</f>
        <v>6.08</v>
      </c>
      <c r="D20" s="31">
        <f>SUM(IBGE!K12:K15)</f>
        <v>89.94</v>
      </c>
      <c r="E20" s="31">
        <f>SUM(IBGE!G12:G15)</f>
        <v>69.27</v>
      </c>
    </row>
    <row r="21" spans="2:8" x14ac:dyDescent="0.25">
      <c r="B21" s="2"/>
      <c r="C21" s="18" t="s">
        <v>20</v>
      </c>
      <c r="D21" s="18"/>
      <c r="E21" s="18"/>
    </row>
    <row r="22" spans="2:8" ht="42.75" customHeight="1" x14ac:dyDescent="0.25">
      <c r="B22" s="23" t="s">
        <v>12</v>
      </c>
      <c r="C22" s="24" t="s">
        <v>0</v>
      </c>
      <c r="D22" s="24" t="s">
        <v>1</v>
      </c>
      <c r="E22" s="24" t="s">
        <v>2</v>
      </c>
    </row>
    <row r="23" spans="2:8" x14ac:dyDescent="0.25">
      <c r="B23" s="5" t="s">
        <v>18</v>
      </c>
      <c r="C23" s="16">
        <v>44.81</v>
      </c>
      <c r="D23" s="16">
        <v>4.8739999999999997</v>
      </c>
      <c r="E23" s="16">
        <v>5.2450000000000001</v>
      </c>
    </row>
    <row r="24" spans="2:8" x14ac:dyDescent="0.25">
      <c r="B24" s="5" t="s">
        <v>17</v>
      </c>
      <c r="C24" s="16">
        <v>42.887999999999998</v>
      </c>
      <c r="D24" s="16">
        <v>42.137999999999998</v>
      </c>
      <c r="E24" s="16">
        <v>45.055</v>
      </c>
      <c r="G24" s="32">
        <f>C29-C23</f>
        <v>-35.484999999999999</v>
      </c>
      <c r="H24" s="32">
        <f>C29-C11</f>
        <v>-31.943000000000001</v>
      </c>
    </row>
    <row r="25" spans="2:8" x14ac:dyDescent="0.25">
      <c r="B25" s="8" t="s">
        <v>11</v>
      </c>
      <c r="C25" s="17">
        <v>12.303000000000001</v>
      </c>
      <c r="D25" s="17">
        <v>52.988</v>
      </c>
      <c r="E25" s="17">
        <v>49.701000000000001</v>
      </c>
      <c r="G25" s="32">
        <f t="shared" ref="G25:G26" si="0">C30-C24</f>
        <v>40.530999999999999</v>
      </c>
      <c r="H25" s="32">
        <f t="shared" ref="H25:H26" si="1">C30-C12</f>
        <v>35.726999999999997</v>
      </c>
    </row>
    <row r="26" spans="2:8" x14ac:dyDescent="0.25">
      <c r="G26" s="32">
        <f t="shared" si="0"/>
        <v>-5.0470000000000006</v>
      </c>
      <c r="H26" s="32">
        <f t="shared" si="1"/>
        <v>-3.7839999999999989</v>
      </c>
    </row>
    <row r="27" spans="2:8" x14ac:dyDescent="0.25">
      <c r="B27" s="36" t="s">
        <v>21</v>
      </c>
      <c r="C27" s="36"/>
      <c r="D27" s="36"/>
      <c r="E27" s="36"/>
      <c r="F27" s="36"/>
    </row>
    <row r="28" spans="2:8" ht="30" x14ac:dyDescent="0.25">
      <c r="B28" s="6" t="s">
        <v>12</v>
      </c>
      <c r="C28" s="7" t="s">
        <v>0</v>
      </c>
      <c r="D28" s="7" t="s">
        <v>1</v>
      </c>
      <c r="E28" s="7" t="s">
        <v>2</v>
      </c>
      <c r="F28" s="7" t="s">
        <v>3</v>
      </c>
    </row>
    <row r="29" spans="2:8" x14ac:dyDescent="0.25">
      <c r="B29" s="5" t="s">
        <v>18</v>
      </c>
      <c r="C29" s="15">
        <v>9.3249999999999993</v>
      </c>
      <c r="D29" s="15">
        <v>0.86699999999999999</v>
      </c>
      <c r="E29" s="15">
        <v>1.093</v>
      </c>
      <c r="F29" s="15">
        <v>1.105</v>
      </c>
    </row>
    <row r="30" spans="2:8" x14ac:dyDescent="0.25">
      <c r="B30" s="5" t="s">
        <v>17</v>
      </c>
      <c r="C30" s="13">
        <v>83.418999999999997</v>
      </c>
      <c r="D30" s="13">
        <v>69.932000000000002</v>
      </c>
      <c r="E30" s="13">
        <v>72.638000000000005</v>
      </c>
      <c r="F30" s="13">
        <v>72.600999999999999</v>
      </c>
    </row>
    <row r="31" spans="2:8" x14ac:dyDescent="0.25">
      <c r="B31" s="8" t="s">
        <v>11</v>
      </c>
      <c r="C31" s="14">
        <v>7.2560000000000002</v>
      </c>
      <c r="D31" s="14">
        <v>29.202000000000002</v>
      </c>
      <c r="E31" s="14">
        <v>26.268999999999998</v>
      </c>
      <c r="F31" s="14">
        <v>26.292999999999999</v>
      </c>
    </row>
  </sheetData>
  <mergeCells count="1">
    <mergeCell ref="B27:F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990B-AFDD-45AD-8D8E-B2F928A96B1F}">
  <dimension ref="B2:J37"/>
  <sheetViews>
    <sheetView workbookViewId="0">
      <selection activeCell="C10" sqref="C10"/>
    </sheetView>
  </sheetViews>
  <sheetFormatPr defaultRowHeight="15" x14ac:dyDescent="0.25"/>
  <cols>
    <col min="2" max="2" width="22.85546875" bestFit="1" customWidth="1"/>
    <col min="3" max="3" width="16.7109375" bestFit="1" customWidth="1"/>
    <col min="4" max="4" width="18" bestFit="1" customWidth="1"/>
    <col min="7" max="7" width="17.85546875" bestFit="1" customWidth="1"/>
  </cols>
  <sheetData>
    <row r="2" spans="2:10" x14ac:dyDescent="0.25">
      <c r="C2" s="12" t="s">
        <v>22</v>
      </c>
      <c r="D2" s="12" t="s">
        <v>23</v>
      </c>
    </row>
    <row r="3" spans="2:10" x14ac:dyDescent="0.25">
      <c r="B3" s="1" t="s">
        <v>49</v>
      </c>
      <c r="C3" s="15">
        <f>(E28/E22)</f>
        <v>0.95779816513761462</v>
      </c>
      <c r="D3" s="15">
        <f>(E34/E22)</f>
        <v>1.0752293577981651</v>
      </c>
    </row>
    <row r="4" spans="2:10" x14ac:dyDescent="0.25">
      <c r="B4" s="2" t="s">
        <v>50</v>
      </c>
      <c r="C4" s="13">
        <f>(E29/E23)</f>
        <v>1.0258662762323083</v>
      </c>
      <c r="D4" s="13">
        <f t="shared" ref="D4:D6" si="0">(E35/E23)</f>
        <v>1.1250203351228241</v>
      </c>
    </row>
    <row r="5" spans="2:10" x14ac:dyDescent="0.25">
      <c r="B5" s="2" t="s">
        <v>51</v>
      </c>
      <c r="C5" s="13">
        <f>(E30/E24)</f>
        <v>1.0264155878122139</v>
      </c>
      <c r="D5" s="13">
        <f t="shared" si="0"/>
        <v>1.1251471165162807</v>
      </c>
    </row>
    <row r="6" spans="2:10" x14ac:dyDescent="0.25">
      <c r="B6" s="2" t="s">
        <v>53</v>
      </c>
      <c r="C6" s="13">
        <f>(E31/E25)</f>
        <v>1.1460549513678413</v>
      </c>
      <c r="D6" s="13">
        <f t="shared" si="0"/>
        <v>0.96868128602840664</v>
      </c>
    </row>
    <row r="7" spans="2:10" x14ac:dyDescent="0.25">
      <c r="B7" s="2" t="s">
        <v>52</v>
      </c>
      <c r="C7" s="13">
        <f>I10/H10</f>
        <v>1.4306531355711685</v>
      </c>
      <c r="D7" s="40">
        <f>J10/H10</f>
        <v>0</v>
      </c>
    </row>
    <row r="8" spans="2:10" x14ac:dyDescent="0.25">
      <c r="B8" s="41" t="s">
        <v>54</v>
      </c>
      <c r="C8" s="13">
        <f>(E29/E30)/(E23/E24)</f>
        <v>0.99946482537246306</v>
      </c>
      <c r="D8" s="13">
        <f>(E35/E36)/(E23/E24)</f>
        <v>0.99988732016320747</v>
      </c>
    </row>
    <row r="9" spans="2:10" x14ac:dyDescent="0.25">
      <c r="B9" s="42" t="s">
        <v>55</v>
      </c>
      <c r="C9" s="14">
        <f>(E31/E29)/(E25/E23)</f>
        <v>1.1171582280460071</v>
      </c>
      <c r="D9" s="14">
        <f>(E37/E35)/(E25/E23)</f>
        <v>0.86103446825487906</v>
      </c>
      <c r="G9" t="s">
        <v>27</v>
      </c>
      <c r="H9">
        <v>0.97599999999999998</v>
      </c>
      <c r="I9">
        <v>0.51400000000000001</v>
      </c>
      <c r="J9">
        <v>-107.129</v>
      </c>
    </row>
    <row r="10" spans="2:10" x14ac:dyDescent="0.25">
      <c r="G10" t="s">
        <v>10</v>
      </c>
      <c r="H10">
        <v>3.843</v>
      </c>
      <c r="I10">
        <v>5.4980000000000002</v>
      </c>
      <c r="J10">
        <v>0</v>
      </c>
    </row>
    <row r="12" spans="2:10" x14ac:dyDescent="0.25">
      <c r="C12" s="12" t="s">
        <v>22</v>
      </c>
      <c r="D12" s="12" t="s">
        <v>23</v>
      </c>
    </row>
    <row r="13" spans="2:10" x14ac:dyDescent="0.25">
      <c r="B13" s="1" t="s">
        <v>15</v>
      </c>
      <c r="C13" s="33">
        <f>(E28-E22)/E22</f>
        <v>-4.2201834862385358E-2</v>
      </c>
      <c r="D13" s="33">
        <f>(E34-E22)/E22</f>
        <v>7.5229357798164989E-2</v>
      </c>
    </row>
    <row r="14" spans="2:10" x14ac:dyDescent="0.25">
      <c r="B14" s="2" t="s">
        <v>7</v>
      </c>
      <c r="C14" s="34">
        <f t="shared" ref="C14:C16" si="1">(E29-E23)/E23</f>
        <v>2.5866276232308413E-2</v>
      </c>
      <c r="D14" s="34">
        <f t="shared" ref="D14:D16" si="2">(E35-E23)/E23</f>
        <v>0.12502033512282407</v>
      </c>
    </row>
    <row r="15" spans="2:10" x14ac:dyDescent="0.25">
      <c r="B15" s="2" t="s">
        <v>8</v>
      </c>
      <c r="C15" s="34">
        <f t="shared" si="1"/>
        <v>2.6415587812213932E-2</v>
      </c>
      <c r="D15" s="34">
        <f t="shared" si="2"/>
        <v>0.12514711651628074</v>
      </c>
    </row>
    <row r="16" spans="2:10" x14ac:dyDescent="0.25">
      <c r="B16" s="2" t="s">
        <v>9</v>
      </c>
      <c r="C16" s="34">
        <f t="shared" si="1"/>
        <v>0.1460549513678413</v>
      </c>
      <c r="D16" s="34">
        <f t="shared" si="2"/>
        <v>-3.1318713971593332E-2</v>
      </c>
      <c r="G16">
        <f>(E29-E23)/E23</f>
        <v>2.5866276232308413E-2</v>
      </c>
    </row>
    <row r="17" spans="2:7" x14ac:dyDescent="0.25">
      <c r="B17" s="3" t="s">
        <v>10</v>
      </c>
      <c r="C17" s="35">
        <f>(I10-H10)/H10</f>
        <v>0.43065313557116841</v>
      </c>
      <c r="D17" s="35">
        <f>(J10-H10)/H10</f>
        <v>-1</v>
      </c>
      <c r="G17">
        <f>(E35-E23)/E23</f>
        <v>0.12502033512282407</v>
      </c>
    </row>
    <row r="20" spans="2:7" x14ac:dyDescent="0.25">
      <c r="B20" s="36" t="s">
        <v>4</v>
      </c>
      <c r="C20" s="36"/>
      <c r="D20" s="36"/>
      <c r="E20" s="36"/>
    </row>
    <row r="21" spans="2:7" ht="30" x14ac:dyDescent="0.25">
      <c r="B21" s="4"/>
      <c r="C21" s="9" t="s">
        <v>13</v>
      </c>
      <c r="D21" s="9" t="s">
        <v>14</v>
      </c>
      <c r="E21" s="10" t="s">
        <v>6</v>
      </c>
    </row>
    <row r="22" spans="2:7" x14ac:dyDescent="0.25">
      <c r="B22" s="1" t="s">
        <v>15</v>
      </c>
      <c r="C22" s="15">
        <v>0.52200000000000002</v>
      </c>
      <c r="D22" s="15">
        <v>0.53300000000000003</v>
      </c>
      <c r="E22" s="15">
        <v>0.54500000000000004</v>
      </c>
    </row>
    <row r="23" spans="2:7" x14ac:dyDescent="0.25">
      <c r="B23" s="2" t="s">
        <v>7</v>
      </c>
      <c r="C23" s="13">
        <v>10.456</v>
      </c>
      <c r="D23" s="13">
        <v>1.8380000000000001</v>
      </c>
      <c r="E23" s="13">
        <v>12.294</v>
      </c>
    </row>
    <row r="24" spans="2:7" x14ac:dyDescent="0.25">
      <c r="B24" s="2" t="s">
        <v>8</v>
      </c>
      <c r="C24" s="13">
        <v>6.5</v>
      </c>
      <c r="D24" s="13">
        <v>1.147</v>
      </c>
      <c r="E24" s="13">
        <v>7.6470000000000002</v>
      </c>
      <c r="G24">
        <f>E25/E24</f>
        <v>26.405649274225187</v>
      </c>
    </row>
    <row r="25" spans="2:7" x14ac:dyDescent="0.25">
      <c r="B25" s="3" t="s">
        <v>9</v>
      </c>
      <c r="C25" s="14">
        <v>183.16499999999999</v>
      </c>
      <c r="D25" s="14">
        <v>18.757999999999999</v>
      </c>
      <c r="E25" s="14">
        <v>201.92400000000001</v>
      </c>
    </row>
    <row r="26" spans="2:7" x14ac:dyDescent="0.25">
      <c r="B26" s="36" t="s">
        <v>5</v>
      </c>
      <c r="C26" s="36"/>
      <c r="D26" s="36"/>
      <c r="E26" s="36"/>
    </row>
    <row r="27" spans="2:7" ht="30" x14ac:dyDescent="0.25">
      <c r="B27" s="4"/>
      <c r="C27" s="9" t="s">
        <v>13</v>
      </c>
      <c r="D27" s="9" t="s">
        <v>14</v>
      </c>
      <c r="E27" s="10" t="s">
        <v>6</v>
      </c>
    </row>
    <row r="28" spans="2:7" x14ac:dyDescent="0.25">
      <c r="B28" s="1" t="s">
        <v>15</v>
      </c>
      <c r="C28" s="15">
        <v>0.51</v>
      </c>
      <c r="D28" s="15">
        <v>0.503</v>
      </c>
      <c r="E28" s="15">
        <v>0.52200000000000002</v>
      </c>
    </row>
    <row r="29" spans="2:7" x14ac:dyDescent="0.25">
      <c r="B29" s="2" t="s">
        <v>7</v>
      </c>
      <c r="C29" s="13">
        <v>11.574999999999999</v>
      </c>
      <c r="D29" s="13">
        <v>1.038</v>
      </c>
      <c r="E29" s="13">
        <v>12.612</v>
      </c>
    </row>
    <row r="30" spans="2:7" x14ac:dyDescent="0.25">
      <c r="B30" s="2" t="s">
        <v>8</v>
      </c>
      <c r="C30" s="13">
        <v>7.1989999999999998</v>
      </c>
      <c r="D30" s="13">
        <v>0.65</v>
      </c>
      <c r="E30" s="13">
        <v>7.8490000000000002</v>
      </c>
      <c r="G30">
        <f>E31/E30</f>
        <v>29.483501082940499</v>
      </c>
    </row>
    <row r="31" spans="2:7" x14ac:dyDescent="0.25">
      <c r="B31" s="3" t="s">
        <v>9</v>
      </c>
      <c r="C31" s="14">
        <v>220.98599999999999</v>
      </c>
      <c r="D31" s="14">
        <v>10.429</v>
      </c>
      <c r="E31" s="14">
        <v>231.416</v>
      </c>
    </row>
    <row r="32" spans="2:7" x14ac:dyDescent="0.25">
      <c r="B32" s="36" t="s">
        <v>16</v>
      </c>
      <c r="C32" s="36"/>
      <c r="D32" s="36"/>
      <c r="E32" s="36"/>
    </row>
    <row r="33" spans="2:5" ht="30" x14ac:dyDescent="0.25">
      <c r="B33" s="3"/>
      <c r="C33" s="9" t="s">
        <v>13</v>
      </c>
      <c r="D33" s="9" t="s">
        <v>14</v>
      </c>
      <c r="E33" s="11" t="s">
        <v>6</v>
      </c>
    </row>
    <row r="34" spans="2:5" x14ac:dyDescent="0.25">
      <c r="B34" s="1" t="s">
        <v>15</v>
      </c>
      <c r="C34" s="15">
        <v>0</v>
      </c>
      <c r="D34" s="15">
        <v>0.58599999999999997</v>
      </c>
      <c r="E34" s="15">
        <v>0.58599999999999997</v>
      </c>
    </row>
    <row r="35" spans="2:5" x14ac:dyDescent="0.25">
      <c r="B35" s="2" t="s">
        <v>7</v>
      </c>
      <c r="C35" s="13">
        <v>0</v>
      </c>
      <c r="D35" s="13">
        <v>13.831</v>
      </c>
      <c r="E35" s="13">
        <v>13.831</v>
      </c>
    </row>
    <row r="36" spans="2:5" x14ac:dyDescent="0.25">
      <c r="B36" s="2" t="s">
        <v>8</v>
      </c>
      <c r="C36" s="13">
        <v>0</v>
      </c>
      <c r="D36" s="13">
        <v>8.6039999999999992</v>
      </c>
      <c r="E36" s="13">
        <v>8.6039999999999992</v>
      </c>
    </row>
    <row r="37" spans="2:5" x14ac:dyDescent="0.25">
      <c r="B37" s="3" t="s">
        <v>9</v>
      </c>
      <c r="C37" s="14">
        <v>0</v>
      </c>
      <c r="D37" s="14">
        <v>195.6</v>
      </c>
      <c r="E37" s="14">
        <v>195.6</v>
      </c>
    </row>
  </sheetData>
  <mergeCells count="3">
    <mergeCell ref="B26:E26"/>
    <mergeCell ref="B32:E32"/>
    <mergeCell ref="B20:E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CC5A-D4E1-4F50-B3DB-DD02D3A3C9B7}">
  <dimension ref="B3:E36"/>
  <sheetViews>
    <sheetView workbookViewId="0">
      <selection activeCell="G19" sqref="G19"/>
    </sheetView>
  </sheetViews>
  <sheetFormatPr defaultRowHeight="15" x14ac:dyDescent="0.25"/>
  <cols>
    <col min="2" max="2" width="22.85546875" bestFit="1" customWidth="1"/>
    <col min="3" max="3" width="13.42578125" customWidth="1"/>
    <col min="4" max="4" width="14.7109375" customWidth="1"/>
  </cols>
  <sheetData>
    <row r="3" spans="2:5" x14ac:dyDescent="0.25">
      <c r="B3" s="36" t="s">
        <v>25</v>
      </c>
      <c r="C3" s="36"/>
      <c r="D3" s="36"/>
      <c r="E3" s="36"/>
    </row>
    <row r="4" spans="2:5" ht="30" x14ac:dyDescent="0.25">
      <c r="B4" s="4"/>
      <c r="C4" s="20" t="s">
        <v>13</v>
      </c>
      <c r="D4" s="20" t="s">
        <v>14</v>
      </c>
      <c r="E4" s="25" t="s">
        <v>6</v>
      </c>
    </row>
    <row r="5" spans="2:5" x14ac:dyDescent="0.25">
      <c r="B5" s="1" t="s">
        <v>15</v>
      </c>
      <c r="C5" s="15">
        <f>(C27/C21)*100</f>
        <v>97.701149425287355</v>
      </c>
      <c r="D5" s="15">
        <f t="shared" ref="D5:E5" si="0">(D27/D21)*100</f>
        <v>94.371482176360217</v>
      </c>
      <c r="E5" s="15">
        <f t="shared" si="0"/>
        <v>95.77981651376146</v>
      </c>
    </row>
    <row r="6" spans="2:5" x14ac:dyDescent="0.25">
      <c r="B6" s="2" t="s">
        <v>7</v>
      </c>
      <c r="C6" s="13">
        <f t="shared" ref="C6:E6" si="1">(C28/C22)*100</f>
        <v>110.70198928844684</v>
      </c>
      <c r="D6" s="13">
        <f t="shared" si="1"/>
        <v>56.474428726877036</v>
      </c>
      <c r="E6" s="13">
        <f t="shared" si="1"/>
        <v>102.58662762323083</v>
      </c>
    </row>
    <row r="7" spans="2:5" x14ac:dyDescent="0.25">
      <c r="B7" s="2" t="s">
        <v>8</v>
      </c>
      <c r="C7" s="13">
        <f t="shared" ref="C7:E7" si="2">(C29/C23)*100</f>
        <v>110.75384615384615</v>
      </c>
      <c r="D7" s="13">
        <f t="shared" si="2"/>
        <v>56.66957279860506</v>
      </c>
      <c r="E7" s="13">
        <f t="shared" si="2"/>
        <v>102.64155878122139</v>
      </c>
    </row>
    <row r="8" spans="2:5" x14ac:dyDescent="0.25">
      <c r="B8" s="3" t="s">
        <v>9</v>
      </c>
      <c r="C8" s="14">
        <f t="shared" ref="C8:E8" si="3">(C30/C24)*100</f>
        <v>120.64859552862173</v>
      </c>
      <c r="D8" s="14">
        <f t="shared" si="3"/>
        <v>55.597611685680782</v>
      </c>
      <c r="E8" s="14">
        <f t="shared" si="3"/>
        <v>114.60549513678413</v>
      </c>
    </row>
    <row r="9" spans="2:5" x14ac:dyDescent="0.25">
      <c r="B9" s="36" t="s">
        <v>26</v>
      </c>
      <c r="C9" s="37"/>
      <c r="D9" s="37"/>
      <c r="E9" s="37"/>
    </row>
    <row r="10" spans="2:5" ht="30" x14ac:dyDescent="0.25">
      <c r="B10" s="4"/>
      <c r="C10" s="20" t="s">
        <v>13</v>
      </c>
      <c r="D10" s="20" t="s">
        <v>14</v>
      </c>
      <c r="E10" s="25" t="s">
        <v>6</v>
      </c>
    </row>
    <row r="11" spans="2:5" x14ac:dyDescent="0.25">
      <c r="B11" s="1" t="s">
        <v>15</v>
      </c>
      <c r="C11" s="15">
        <f>(C33/C21)*100</f>
        <v>0</v>
      </c>
      <c r="D11" s="15">
        <f t="shared" ref="D11:E11" si="4">(D33/D21)*100</f>
        <v>109.94371482176359</v>
      </c>
      <c r="E11" s="15">
        <f t="shared" si="4"/>
        <v>107.52293577981651</v>
      </c>
    </row>
    <row r="12" spans="2:5" x14ac:dyDescent="0.25">
      <c r="B12" s="2" t="s">
        <v>7</v>
      </c>
      <c r="C12" s="13">
        <f t="shared" ref="C12:E12" si="5">(C34/C22)*100</f>
        <v>0</v>
      </c>
      <c r="D12" s="13">
        <f t="shared" si="5"/>
        <v>752.50272034820455</v>
      </c>
      <c r="E12" s="13">
        <f t="shared" si="5"/>
        <v>112.50203351228241</v>
      </c>
    </row>
    <row r="13" spans="2:5" x14ac:dyDescent="0.25">
      <c r="B13" s="2" t="s">
        <v>8</v>
      </c>
      <c r="C13" s="13">
        <f t="shared" ref="C13:E13" si="6">(C35/C23)*100</f>
        <v>0</v>
      </c>
      <c r="D13" s="13">
        <f t="shared" si="6"/>
        <v>750.13077593722755</v>
      </c>
      <c r="E13" s="13">
        <f t="shared" si="6"/>
        <v>112.51471165162808</v>
      </c>
    </row>
    <row r="14" spans="2:5" x14ac:dyDescent="0.25">
      <c r="B14" s="3" t="s">
        <v>9</v>
      </c>
      <c r="C14" s="14">
        <f t="shared" ref="C14:E14" si="7">(C36/C24)*100</f>
        <v>0</v>
      </c>
      <c r="D14" s="14">
        <f t="shared" si="7"/>
        <v>1042.7550911611047</v>
      </c>
      <c r="E14" s="14">
        <f t="shared" si="7"/>
        <v>96.86812860284067</v>
      </c>
    </row>
    <row r="19" spans="2:5" x14ac:dyDescent="0.25">
      <c r="B19" s="36" t="s">
        <v>24</v>
      </c>
      <c r="C19" s="36"/>
      <c r="D19" s="36"/>
      <c r="E19" s="36"/>
    </row>
    <row r="20" spans="2:5" ht="30" x14ac:dyDescent="0.25">
      <c r="B20" s="4"/>
      <c r="C20" s="20" t="s">
        <v>13</v>
      </c>
      <c r="D20" s="20" t="s">
        <v>14</v>
      </c>
      <c r="E20" s="25" t="s">
        <v>6</v>
      </c>
    </row>
    <row r="21" spans="2:5" x14ac:dyDescent="0.25">
      <c r="B21" s="1" t="s">
        <v>15</v>
      </c>
      <c r="C21" s="15">
        <f>'Table 3'!C22</f>
        <v>0.52200000000000002</v>
      </c>
      <c r="D21" s="15">
        <f>'Table 3'!D22</f>
        <v>0.53300000000000003</v>
      </c>
      <c r="E21" s="15">
        <f>'Table 3'!E22</f>
        <v>0.54500000000000004</v>
      </c>
    </row>
    <row r="22" spans="2:5" x14ac:dyDescent="0.25">
      <c r="B22" s="2" t="s">
        <v>7</v>
      </c>
      <c r="C22" s="13">
        <f>'Table 3'!C23</f>
        <v>10.456</v>
      </c>
      <c r="D22" s="13">
        <f>'Table 3'!D23</f>
        <v>1.8380000000000001</v>
      </c>
      <c r="E22" s="13">
        <f>'Table 3'!E23</f>
        <v>12.294</v>
      </c>
    </row>
    <row r="23" spans="2:5" x14ac:dyDescent="0.25">
      <c r="B23" s="2" t="s">
        <v>8</v>
      </c>
      <c r="C23" s="13">
        <f>'Table 3'!C24</f>
        <v>6.5</v>
      </c>
      <c r="D23" s="13">
        <f>'Table 3'!D24</f>
        <v>1.147</v>
      </c>
      <c r="E23" s="13">
        <f>'Table 3'!E24</f>
        <v>7.6470000000000002</v>
      </c>
    </row>
    <row r="24" spans="2:5" x14ac:dyDescent="0.25">
      <c r="B24" s="3" t="s">
        <v>9</v>
      </c>
      <c r="C24" s="14">
        <f>'Table 3'!C25</f>
        <v>183.16499999999999</v>
      </c>
      <c r="D24" s="14">
        <f>'Table 3'!D25</f>
        <v>18.757999999999999</v>
      </c>
      <c r="E24" s="14">
        <f>'Table 3'!E25</f>
        <v>201.92400000000001</v>
      </c>
    </row>
    <row r="25" spans="2:5" x14ac:dyDescent="0.25">
      <c r="B25" s="36" t="s">
        <v>25</v>
      </c>
      <c r="C25" s="37"/>
      <c r="D25" s="37"/>
      <c r="E25" s="37"/>
    </row>
    <row r="26" spans="2:5" ht="30" x14ac:dyDescent="0.25">
      <c r="B26" s="4"/>
      <c r="C26" s="20" t="s">
        <v>13</v>
      </c>
      <c r="D26" s="20" t="s">
        <v>14</v>
      </c>
      <c r="E26" s="25" t="s">
        <v>6</v>
      </c>
    </row>
    <row r="27" spans="2:5" x14ac:dyDescent="0.25">
      <c r="B27" s="1" t="s">
        <v>15</v>
      </c>
      <c r="C27" s="15">
        <f>'Table 3'!C28</f>
        <v>0.51</v>
      </c>
      <c r="D27" s="15">
        <f>'Table 3'!D28</f>
        <v>0.503</v>
      </c>
      <c r="E27" s="15">
        <f>'Table 3'!E28</f>
        <v>0.52200000000000002</v>
      </c>
    </row>
    <row r="28" spans="2:5" x14ac:dyDescent="0.25">
      <c r="B28" s="2" t="s">
        <v>7</v>
      </c>
      <c r="C28" s="13">
        <f>'Table 3'!C29</f>
        <v>11.574999999999999</v>
      </c>
      <c r="D28" s="13">
        <f>'Table 3'!D29</f>
        <v>1.038</v>
      </c>
      <c r="E28" s="13">
        <f>'Table 3'!E29</f>
        <v>12.612</v>
      </c>
    </row>
    <row r="29" spans="2:5" x14ac:dyDescent="0.25">
      <c r="B29" s="2" t="s">
        <v>8</v>
      </c>
      <c r="C29" s="13">
        <f>'Table 3'!C30</f>
        <v>7.1989999999999998</v>
      </c>
      <c r="D29" s="13">
        <f>'Table 3'!D30</f>
        <v>0.65</v>
      </c>
      <c r="E29" s="13">
        <f>'Table 3'!E30</f>
        <v>7.8490000000000002</v>
      </c>
    </row>
    <row r="30" spans="2:5" x14ac:dyDescent="0.25">
      <c r="B30" s="3" t="s">
        <v>9</v>
      </c>
      <c r="C30" s="14">
        <f>'Table 3'!C31</f>
        <v>220.98599999999999</v>
      </c>
      <c r="D30" s="14">
        <f>'Table 3'!D31</f>
        <v>10.429</v>
      </c>
      <c r="E30" s="14">
        <f>'Table 3'!E31</f>
        <v>231.416</v>
      </c>
    </row>
    <row r="31" spans="2:5" x14ac:dyDescent="0.25">
      <c r="B31" s="36" t="s">
        <v>26</v>
      </c>
      <c r="C31" s="37"/>
      <c r="D31" s="37"/>
      <c r="E31" s="37"/>
    </row>
    <row r="32" spans="2:5" ht="30" x14ac:dyDescent="0.25">
      <c r="B32" s="3"/>
      <c r="C32" s="20" t="s">
        <v>13</v>
      </c>
      <c r="D32" s="20" t="s">
        <v>14</v>
      </c>
      <c r="E32" s="26" t="s">
        <v>6</v>
      </c>
    </row>
    <row r="33" spans="2:5" x14ac:dyDescent="0.25">
      <c r="B33" s="1" t="s">
        <v>15</v>
      </c>
      <c r="C33" s="15">
        <f>'Table 3'!C34</f>
        <v>0</v>
      </c>
      <c r="D33" s="15">
        <f>'Table 3'!D34</f>
        <v>0.58599999999999997</v>
      </c>
      <c r="E33" s="15">
        <f>'Table 3'!E34</f>
        <v>0.58599999999999997</v>
      </c>
    </row>
    <row r="34" spans="2:5" x14ac:dyDescent="0.25">
      <c r="B34" s="2" t="s">
        <v>7</v>
      </c>
      <c r="C34" s="13">
        <f>'Table 3'!C35</f>
        <v>0</v>
      </c>
      <c r="D34" s="13">
        <f>'Table 3'!D35</f>
        <v>13.831</v>
      </c>
      <c r="E34" s="13">
        <f>'Table 3'!E35</f>
        <v>13.831</v>
      </c>
    </row>
    <row r="35" spans="2:5" x14ac:dyDescent="0.25">
      <c r="B35" s="2" t="s">
        <v>8</v>
      </c>
      <c r="C35" s="13">
        <f>'Table 3'!C36</f>
        <v>0</v>
      </c>
      <c r="D35" s="13">
        <f>'Table 3'!D36</f>
        <v>8.6039999999999992</v>
      </c>
      <c r="E35" s="13">
        <f>'Table 3'!E36</f>
        <v>8.6039999999999992</v>
      </c>
    </row>
    <row r="36" spans="2:5" x14ac:dyDescent="0.25">
      <c r="B36" s="3" t="s">
        <v>9</v>
      </c>
      <c r="C36" s="14">
        <f>'Table 3'!C37</f>
        <v>0</v>
      </c>
      <c r="D36" s="14">
        <f>'Table 3'!D37</f>
        <v>195.6</v>
      </c>
      <c r="E36" s="14">
        <f>'Table 3'!E37</f>
        <v>195.6</v>
      </c>
    </row>
  </sheetData>
  <mergeCells count="5">
    <mergeCell ref="B25:E25"/>
    <mergeCell ref="B31:E31"/>
    <mergeCell ref="B19:E19"/>
    <mergeCell ref="B3:E3"/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6E55-35DB-4F2E-925F-A91DDA817CF1}">
  <dimension ref="B2:F6"/>
  <sheetViews>
    <sheetView workbookViewId="0">
      <selection activeCell="E24" sqref="E24"/>
    </sheetView>
  </sheetViews>
  <sheetFormatPr defaultRowHeight="15" x14ac:dyDescent="0.25"/>
  <cols>
    <col min="2" max="2" width="10.42578125" bestFit="1" customWidth="1"/>
  </cols>
  <sheetData>
    <row r="2" spans="2:6" x14ac:dyDescent="0.25">
      <c r="B2" s="36" t="s">
        <v>21</v>
      </c>
      <c r="C2" s="36"/>
      <c r="D2" s="36"/>
      <c r="E2" s="36"/>
      <c r="F2" s="36"/>
    </row>
    <row r="3" spans="2:6" ht="60" x14ac:dyDescent="0.25">
      <c r="B3" s="6" t="s">
        <v>12</v>
      </c>
      <c r="C3" s="43" t="s">
        <v>0</v>
      </c>
      <c r="D3" s="43" t="s">
        <v>1</v>
      </c>
      <c r="E3" s="43" t="s">
        <v>2</v>
      </c>
      <c r="F3" s="43" t="s">
        <v>3</v>
      </c>
    </row>
    <row r="4" spans="2:6" x14ac:dyDescent="0.25">
      <c r="B4" s="5" t="s">
        <v>18</v>
      </c>
      <c r="C4" s="15">
        <f>'Table 1 and 2'!C29</f>
        <v>9.3249999999999993</v>
      </c>
      <c r="D4" s="15">
        <f>'Table 1 and 2'!D29</f>
        <v>0.86699999999999999</v>
      </c>
      <c r="E4" s="15">
        <f>'Table 1 and 2'!E29</f>
        <v>1.093</v>
      </c>
      <c r="F4" s="15">
        <f>'Table 1 and 2'!F29</f>
        <v>1.105</v>
      </c>
    </row>
    <row r="5" spans="2:6" x14ac:dyDescent="0.25">
      <c r="B5" s="5" t="s">
        <v>17</v>
      </c>
      <c r="C5" s="13">
        <f>'Table 1 and 2'!C30</f>
        <v>83.418999999999997</v>
      </c>
      <c r="D5" s="13">
        <f>'Table 1 and 2'!D30</f>
        <v>69.932000000000002</v>
      </c>
      <c r="E5" s="13">
        <f>'Table 1 and 2'!E30</f>
        <v>72.638000000000005</v>
      </c>
      <c r="F5" s="13">
        <f>'Table 1 and 2'!F30</f>
        <v>72.600999999999999</v>
      </c>
    </row>
    <row r="6" spans="2:6" x14ac:dyDescent="0.25">
      <c r="B6" s="8" t="s">
        <v>11</v>
      </c>
      <c r="C6" s="14">
        <f>'Table 1 and 2'!C31</f>
        <v>7.2560000000000002</v>
      </c>
      <c r="D6" s="14">
        <f>'Table 1 and 2'!D31</f>
        <v>29.202000000000002</v>
      </c>
      <c r="E6" s="14">
        <f>'Table 1 and 2'!E31</f>
        <v>26.268999999999998</v>
      </c>
      <c r="F6" s="14">
        <f>'Table 1 and 2'!F31</f>
        <v>26.292999999999999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2865-B5A2-4A79-A5D7-57839F356415}">
  <dimension ref="B3:E6"/>
  <sheetViews>
    <sheetView tabSelected="1" workbookViewId="0">
      <selection activeCell="B4" sqref="B4:E6"/>
    </sheetView>
  </sheetViews>
  <sheetFormatPr defaultRowHeight="15" x14ac:dyDescent="0.25"/>
  <cols>
    <col min="2" max="2" width="10.42578125" bestFit="1" customWidth="1"/>
    <col min="4" max="4" width="11.5703125" customWidth="1"/>
    <col min="5" max="5" width="11.85546875" customWidth="1"/>
  </cols>
  <sheetData>
    <row r="3" spans="2:5" ht="60" x14ac:dyDescent="0.25">
      <c r="B3" s="21" t="s">
        <v>12</v>
      </c>
      <c r="C3" s="22" t="s">
        <v>19</v>
      </c>
      <c r="D3" s="22" t="s">
        <v>20</v>
      </c>
      <c r="E3" s="22" t="s">
        <v>21</v>
      </c>
    </row>
    <row r="4" spans="2:5" x14ac:dyDescent="0.25">
      <c r="B4" s="44" t="s">
        <v>18</v>
      </c>
      <c r="C4" s="15">
        <v>1.4179999999999999</v>
      </c>
      <c r="D4" s="15">
        <v>1.45</v>
      </c>
      <c r="E4" s="15">
        <v>1.3149999999999999</v>
      </c>
    </row>
    <row r="5" spans="2:5" x14ac:dyDescent="0.25">
      <c r="B5" s="5" t="s">
        <v>17</v>
      </c>
      <c r="C5" s="13">
        <v>1.55</v>
      </c>
      <c r="D5" s="13">
        <v>1.5369999999999999</v>
      </c>
      <c r="E5" s="13">
        <v>1.502</v>
      </c>
    </row>
    <row r="6" spans="2:5" x14ac:dyDescent="0.25">
      <c r="B6" s="8" t="s">
        <v>11</v>
      </c>
      <c r="C6" s="14">
        <v>1.966</v>
      </c>
      <c r="D6" s="14">
        <v>1.964</v>
      </c>
      <c r="E6" s="14">
        <v>1.952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78AA-4DE8-4ED1-BE12-EAC830A432F0}">
  <dimension ref="A1:K16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B1" t="s">
        <v>46</v>
      </c>
      <c r="F1" t="s">
        <v>47</v>
      </c>
      <c r="J1" t="s">
        <v>48</v>
      </c>
    </row>
    <row r="2" spans="1:11" x14ac:dyDescent="0.25">
      <c r="A2" s="39" t="s">
        <v>28</v>
      </c>
      <c r="B2" s="39"/>
      <c r="C2" s="39"/>
      <c r="E2" s="39" t="s">
        <v>28</v>
      </c>
      <c r="F2" s="39"/>
      <c r="G2" s="39"/>
      <c r="I2" s="39" t="s">
        <v>28</v>
      </c>
      <c r="J2" s="39"/>
      <c r="K2" s="39"/>
    </row>
    <row r="3" spans="1:11" x14ac:dyDescent="0.25">
      <c r="A3" s="38" t="s">
        <v>29</v>
      </c>
      <c r="B3" s="38"/>
      <c r="C3" s="38"/>
      <c r="E3" s="38" t="s">
        <v>44</v>
      </c>
      <c r="F3" s="38"/>
      <c r="G3" s="38"/>
      <c r="I3" s="38" t="s">
        <v>45</v>
      </c>
      <c r="J3" s="38"/>
      <c r="K3" s="38"/>
    </row>
    <row r="4" spans="1:11" x14ac:dyDescent="0.25">
      <c r="A4" s="38" t="s">
        <v>30</v>
      </c>
      <c r="B4" s="38"/>
      <c r="C4" s="38"/>
      <c r="E4" s="38" t="s">
        <v>30</v>
      </c>
      <c r="F4" s="38"/>
      <c r="G4" s="38"/>
      <c r="I4" s="38" t="s">
        <v>30</v>
      </c>
      <c r="J4" s="38"/>
      <c r="K4" s="38"/>
    </row>
    <row r="5" spans="1:11" x14ac:dyDescent="0.25">
      <c r="A5" s="38" t="s">
        <v>31</v>
      </c>
      <c r="B5" s="38"/>
      <c r="C5" s="38"/>
      <c r="E5" s="38" t="s">
        <v>31</v>
      </c>
      <c r="F5" s="38"/>
      <c r="G5" s="38"/>
      <c r="I5" s="38" t="s">
        <v>31</v>
      </c>
      <c r="J5" s="38"/>
      <c r="K5" s="38"/>
    </row>
    <row r="6" spans="1:11" x14ac:dyDescent="0.25">
      <c r="A6" s="38" t="s">
        <v>32</v>
      </c>
      <c r="B6" s="38" t="s">
        <v>33</v>
      </c>
      <c r="C6" s="38"/>
      <c r="E6" s="38" t="s">
        <v>32</v>
      </c>
      <c r="F6" s="38" t="s">
        <v>33</v>
      </c>
      <c r="G6" s="38"/>
      <c r="I6" s="38" t="s">
        <v>32</v>
      </c>
      <c r="J6" s="38" t="s">
        <v>33</v>
      </c>
      <c r="K6" s="38"/>
    </row>
    <row r="7" spans="1:11" x14ac:dyDescent="0.25">
      <c r="A7" s="38"/>
      <c r="B7" s="27" t="s">
        <v>34</v>
      </c>
      <c r="C7" s="27" t="s">
        <v>35</v>
      </c>
      <c r="E7" s="38"/>
      <c r="F7" s="27" t="s">
        <v>34</v>
      </c>
      <c r="G7" s="27" t="s">
        <v>35</v>
      </c>
      <c r="I7" s="38"/>
      <c r="J7" s="27" t="s">
        <v>34</v>
      </c>
      <c r="K7" s="27" t="s">
        <v>35</v>
      </c>
    </row>
    <row r="8" spans="1:11" x14ac:dyDescent="0.25">
      <c r="A8" s="28" t="s">
        <v>6</v>
      </c>
      <c r="B8" s="29">
        <v>100</v>
      </c>
      <c r="C8" s="29">
        <v>100</v>
      </c>
      <c r="E8" s="28" t="s">
        <v>6</v>
      </c>
      <c r="F8" s="29">
        <v>100</v>
      </c>
      <c r="G8" s="29">
        <v>100</v>
      </c>
      <c r="I8" s="28" t="s">
        <v>6</v>
      </c>
      <c r="J8" s="29">
        <v>100</v>
      </c>
      <c r="K8" s="29">
        <v>100</v>
      </c>
    </row>
    <row r="9" spans="1:11" x14ac:dyDescent="0.25">
      <c r="A9" s="28" t="s">
        <v>36</v>
      </c>
      <c r="B9" s="29">
        <v>41.03</v>
      </c>
      <c r="C9" s="29">
        <v>43.94</v>
      </c>
      <c r="E9" s="28" t="s">
        <v>36</v>
      </c>
      <c r="F9" s="29">
        <v>3.35</v>
      </c>
      <c r="G9" s="29">
        <v>3.77</v>
      </c>
      <c r="I9" s="28" t="s">
        <v>36</v>
      </c>
      <c r="J9" s="29">
        <v>1.35</v>
      </c>
      <c r="K9" s="29">
        <v>1.52</v>
      </c>
    </row>
    <row r="10" spans="1:11" x14ac:dyDescent="0.25">
      <c r="A10" s="28" t="s">
        <v>37</v>
      </c>
      <c r="B10" s="29">
        <v>46.22</v>
      </c>
      <c r="C10" s="29">
        <v>45.63</v>
      </c>
      <c r="E10" s="28" t="s">
        <v>37</v>
      </c>
      <c r="F10" s="29">
        <v>19.09</v>
      </c>
      <c r="G10" s="29">
        <v>20.309999999999999</v>
      </c>
      <c r="I10" s="28" t="s">
        <v>37</v>
      </c>
      <c r="J10" s="29">
        <v>5.56</v>
      </c>
      <c r="K10" s="29">
        <v>5.64</v>
      </c>
    </row>
    <row r="11" spans="1:11" x14ac:dyDescent="0.25">
      <c r="A11" s="28" t="s">
        <v>38</v>
      </c>
      <c r="B11" s="29">
        <v>5.37</v>
      </c>
      <c r="C11" s="29">
        <v>4.3499999999999996</v>
      </c>
      <c r="E11" s="28" t="s">
        <v>38</v>
      </c>
      <c r="F11" s="29">
        <v>7.33</v>
      </c>
      <c r="G11" s="29">
        <v>6.65</v>
      </c>
      <c r="I11" s="28" t="s">
        <v>38</v>
      </c>
      <c r="J11" s="29">
        <v>2.89</v>
      </c>
      <c r="K11" s="29">
        <v>2.89</v>
      </c>
    </row>
    <row r="12" spans="1:11" x14ac:dyDescent="0.25">
      <c r="A12" s="28" t="s">
        <v>39</v>
      </c>
      <c r="B12" s="29">
        <v>3.99</v>
      </c>
      <c r="C12" s="29">
        <v>3.2</v>
      </c>
      <c r="E12" s="28" t="s">
        <v>39</v>
      </c>
      <c r="F12" s="29">
        <v>9.86</v>
      </c>
      <c r="G12" s="29">
        <v>8.85</v>
      </c>
      <c r="I12" s="28" t="s">
        <v>39</v>
      </c>
      <c r="J12" s="29">
        <v>5.22</v>
      </c>
      <c r="K12" s="29">
        <v>5.2</v>
      </c>
    </row>
    <row r="13" spans="1:11" x14ac:dyDescent="0.25">
      <c r="A13" s="28" t="s">
        <v>40</v>
      </c>
      <c r="B13" s="29">
        <v>2.09</v>
      </c>
      <c r="C13" s="29">
        <v>1.74</v>
      </c>
      <c r="E13" s="28" t="s">
        <v>40</v>
      </c>
      <c r="F13" s="29">
        <v>11.3</v>
      </c>
      <c r="G13" s="29">
        <v>10.59</v>
      </c>
      <c r="I13" s="28" t="s">
        <v>40</v>
      </c>
      <c r="J13" s="29">
        <v>9.14</v>
      </c>
      <c r="K13" s="29">
        <v>9.85</v>
      </c>
    </row>
    <row r="14" spans="1:11" x14ac:dyDescent="0.25">
      <c r="A14" s="28" t="s">
        <v>41</v>
      </c>
      <c r="B14" s="29">
        <v>0.67</v>
      </c>
      <c r="C14" s="29">
        <v>0.59</v>
      </c>
      <c r="E14" s="28" t="s">
        <v>41</v>
      </c>
      <c r="F14" s="29">
        <v>8.31</v>
      </c>
      <c r="G14" s="29">
        <v>8.07</v>
      </c>
      <c r="I14" s="28" t="s">
        <v>41</v>
      </c>
      <c r="J14" s="29">
        <v>9.2100000000000009</v>
      </c>
      <c r="K14" s="29">
        <v>8.8699999999999992</v>
      </c>
    </row>
    <row r="15" spans="1:11" x14ac:dyDescent="0.25">
      <c r="A15" s="28" t="s">
        <v>42</v>
      </c>
      <c r="B15" s="29">
        <v>0.63</v>
      </c>
      <c r="C15" s="29">
        <v>0.55000000000000004</v>
      </c>
      <c r="E15" s="28" t="s">
        <v>42</v>
      </c>
      <c r="F15" s="29">
        <v>40.770000000000003</v>
      </c>
      <c r="G15" s="29">
        <v>41.76</v>
      </c>
      <c r="I15" s="28" t="s">
        <v>42</v>
      </c>
      <c r="J15" s="29">
        <v>66.63</v>
      </c>
      <c r="K15" s="29">
        <v>66.02</v>
      </c>
    </row>
    <row r="16" spans="1:11" x14ac:dyDescent="0.25">
      <c r="A16" s="38" t="s">
        <v>43</v>
      </c>
      <c r="B16" s="38"/>
      <c r="C16" s="38"/>
      <c r="E16" s="38" t="s">
        <v>43</v>
      </c>
      <c r="F16" s="38"/>
      <c r="G16" s="38"/>
      <c r="I16" s="38" t="s">
        <v>43</v>
      </c>
      <c r="J16" s="38"/>
      <c r="K16" s="38"/>
    </row>
  </sheetData>
  <mergeCells count="21">
    <mergeCell ref="I16:K16"/>
    <mergeCell ref="I2:K2"/>
    <mergeCell ref="I3:K3"/>
    <mergeCell ref="I4:K4"/>
    <mergeCell ref="I5:K5"/>
    <mergeCell ref="I6:I7"/>
    <mergeCell ref="J6:K6"/>
    <mergeCell ref="A16:C16"/>
    <mergeCell ref="E2:G2"/>
    <mergeCell ref="E3:G3"/>
    <mergeCell ref="E4:G4"/>
    <mergeCell ref="E5:G5"/>
    <mergeCell ref="E6:E7"/>
    <mergeCell ref="F6:G6"/>
    <mergeCell ref="E16:G16"/>
    <mergeCell ref="A2:C2"/>
    <mergeCell ref="A3:C3"/>
    <mergeCell ref="A4:C4"/>
    <mergeCell ref="A5:C5"/>
    <mergeCell ref="A6:A7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 and 2</vt:lpstr>
      <vt:lpstr>Table 3</vt:lpstr>
      <vt:lpstr>Table 4</vt:lpstr>
      <vt:lpstr>Table 5</vt:lpstr>
      <vt:lpstr>Table 6</vt:lpstr>
      <vt:lpstr>IBGE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2020-06-18T03:25:44Z</dcterms:created>
  <dcterms:modified xsi:type="dcterms:W3CDTF">2020-06-30T04:59:52Z</dcterms:modified>
</cp:coreProperties>
</file>