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frede\MATLAB_GIT\trunk\Extended_Model\"/>
    </mc:Choice>
  </mc:AlternateContent>
  <xr:revisionPtr revIDLastSave="0" documentId="13_ncr:1_{343D8283-87F4-40F4-ADDB-D71B21307EDF}" xr6:coauthVersionLast="44" xr6:coauthVersionMax="44" xr10:uidLastSave="{00000000-0000-0000-0000-000000000000}"/>
  <bookViews>
    <workbookView xWindow="10515" yWindow="45" windowWidth="19695" windowHeight="14280" activeTab="1" xr2:uid="{3A31E30E-C155-4713-BBA4-07880A7574EB}"/>
  </bookViews>
  <sheets>
    <sheet name="Table 1 and 2" sheetId="5" r:id="rId1"/>
    <sheet name="Table 3" sheetId="6" r:id="rId2"/>
    <sheet name="Table 4" sheetId="7" r:id="rId3"/>
    <sheet name="Table 5" sheetId="8" r:id="rId4"/>
    <sheet name="Table 6" sheetId="10" r:id="rId5"/>
    <sheet name="IBGE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6" l="1"/>
  <c r="C17" i="6"/>
  <c r="C8" i="6"/>
  <c r="H30" i="5" l="1"/>
  <c r="I30" i="5"/>
  <c r="J30" i="5"/>
  <c r="H31" i="5"/>
  <c r="I31" i="5"/>
  <c r="J31" i="5"/>
  <c r="I29" i="5"/>
  <c r="J29" i="5"/>
  <c r="H29" i="5"/>
  <c r="H24" i="5"/>
  <c r="H25" i="5"/>
  <c r="H23" i="5"/>
  <c r="G24" i="5"/>
  <c r="G25" i="5"/>
  <c r="G23" i="5"/>
  <c r="K7" i="5" l="1"/>
  <c r="K8" i="5"/>
  <c r="K6" i="5"/>
  <c r="J7" i="5"/>
  <c r="J8" i="5"/>
  <c r="J6" i="5"/>
  <c r="C5" i="8"/>
  <c r="D5" i="8"/>
  <c r="E5" i="8"/>
  <c r="F5" i="8"/>
  <c r="C6" i="8"/>
  <c r="D6" i="8"/>
  <c r="E6" i="8"/>
  <c r="F6" i="8"/>
  <c r="D4" i="8"/>
  <c r="E4" i="8"/>
  <c r="F4" i="8"/>
  <c r="C4" i="8"/>
  <c r="C32" i="7"/>
  <c r="D32" i="7"/>
  <c r="E32" i="7"/>
  <c r="C33" i="7"/>
  <c r="D33" i="7"/>
  <c r="E33" i="7"/>
  <c r="C34" i="7"/>
  <c r="D34" i="7"/>
  <c r="E34" i="7"/>
  <c r="D31" i="7"/>
  <c r="E31" i="7"/>
  <c r="C31" i="7"/>
  <c r="E26" i="7"/>
  <c r="E27" i="7"/>
  <c r="E28" i="7"/>
  <c r="E21" i="7"/>
  <c r="E22" i="7"/>
  <c r="E23" i="7"/>
  <c r="D23" i="7" l="1"/>
  <c r="C23" i="7"/>
  <c r="D28" i="7"/>
  <c r="C28" i="7"/>
  <c r="D22" i="7"/>
  <c r="C22" i="7"/>
  <c r="C27" i="7"/>
  <c r="D27" i="7"/>
  <c r="D26" i="7"/>
  <c r="C26" i="7"/>
  <c r="C21" i="7"/>
  <c r="D21" i="7"/>
  <c r="D4" i="6"/>
  <c r="C6" i="6"/>
  <c r="C3" i="6"/>
  <c r="C5" i="7"/>
  <c r="C13" i="6"/>
  <c r="D6" i="5"/>
  <c r="D7" i="5"/>
  <c r="D8" i="5"/>
  <c r="C7" i="7" l="1"/>
  <c r="C9" i="6"/>
  <c r="D8" i="6" l="1"/>
  <c r="D9" i="6"/>
  <c r="G30" i="6"/>
  <c r="G24" i="6"/>
  <c r="D7" i="6"/>
  <c r="D5" i="6"/>
  <c r="D6" i="6"/>
  <c r="D3" i="6"/>
  <c r="C4" i="6"/>
  <c r="C5" i="6"/>
  <c r="C14" i="6" l="1"/>
  <c r="C15" i="6"/>
  <c r="C16" i="6"/>
  <c r="D17" i="6"/>
  <c r="D14" i="6"/>
  <c r="D15" i="6"/>
  <c r="D16" i="6"/>
  <c r="D13" i="6"/>
  <c r="G17" i="6"/>
  <c r="G16" i="6"/>
  <c r="E20" i="5" l="1"/>
  <c r="E19" i="5"/>
  <c r="E18" i="5"/>
  <c r="D20" i="5"/>
  <c r="D19" i="5"/>
  <c r="D18" i="5"/>
  <c r="E8" i="5"/>
  <c r="I8" i="5" s="1"/>
  <c r="E7" i="5"/>
  <c r="I7" i="5" s="1"/>
  <c r="E6" i="5"/>
  <c r="I6" i="5" s="1"/>
  <c r="C20" i="5"/>
  <c r="C19" i="5"/>
  <c r="C18" i="5"/>
  <c r="C8" i="5"/>
  <c r="H8" i="5" s="1"/>
  <c r="C7" i="5"/>
  <c r="H7" i="5" s="1"/>
  <c r="C6" i="5"/>
  <c r="H6" i="5" s="1"/>
  <c r="C12" i="7" l="1"/>
  <c r="C6" i="7"/>
  <c r="C13" i="7"/>
  <c r="D7" i="7"/>
  <c r="E7" i="7"/>
  <c r="C8" i="7"/>
  <c r="D8" i="7"/>
  <c r="E8" i="7"/>
  <c r="E5" i="7"/>
  <c r="E13" i="7" l="1"/>
  <c r="D14" i="7"/>
  <c r="E14" i="7"/>
  <c r="C14" i="7"/>
  <c r="E12" i="7"/>
  <c r="D13" i="7"/>
  <c r="D12" i="7"/>
  <c r="E6" i="7"/>
  <c r="C11" i="7"/>
  <c r="D6" i="7"/>
  <c r="E11" i="7"/>
  <c r="D5" i="7"/>
  <c r="D11" i="7"/>
</calcChain>
</file>

<file path=xl/sharedStrings.xml><?xml version="1.0" encoding="utf-8"?>
<sst xmlns="http://schemas.openxmlformats.org/spreadsheetml/2006/main" count="215" uniqueCount="58">
  <si>
    <t>Share of establishments</t>
  </si>
  <si>
    <t>Share of output</t>
  </si>
  <si>
    <t>Share of labor</t>
  </si>
  <si>
    <t>Share of capital</t>
  </si>
  <si>
    <t>Model A</t>
  </si>
  <si>
    <t>Model B</t>
  </si>
  <si>
    <t>Total</t>
  </si>
  <si>
    <t>Aggregate output</t>
  </si>
  <si>
    <t>Aggregate labor</t>
  </si>
  <si>
    <t>Aggregate capital</t>
  </si>
  <si>
    <t>Subsidy Cost</t>
  </si>
  <si>
    <t>50 or more</t>
  </si>
  <si>
    <t>Number of Employees</t>
  </si>
  <si>
    <t xml:space="preserve">Subsidized Credit </t>
  </si>
  <si>
    <t>Nonsubsidized Credit</t>
  </si>
  <si>
    <t>Total Factor Productivity</t>
  </si>
  <si>
    <t>Model C</t>
  </si>
  <si>
    <t>5 to 49</t>
  </si>
  <si>
    <t>less than 5</t>
  </si>
  <si>
    <t>Initial Scenario</t>
  </si>
  <si>
    <t>Observed Scenario</t>
  </si>
  <si>
    <t>Alternative Scenario</t>
  </si>
  <si>
    <t>Observerd Model</t>
  </si>
  <si>
    <t xml:space="preserve">Alternative Model </t>
  </si>
  <si>
    <t>Initial Model</t>
  </si>
  <si>
    <t>Observed Model</t>
  </si>
  <si>
    <t>Alternative Model</t>
  </si>
  <si>
    <t>Net Foreign Assets</t>
  </si>
  <si>
    <t>Tabela 1839 - Dados gerais das empresas industriais com 1 ou mais pessoas ocupadas, segundo as indústrias extrativas e de transformação e as faixas de pessoal ocupado (CNAE 2.0)</t>
  </si>
  <si>
    <t>Variável - Número de empresas - percentual do total geral</t>
  </si>
  <si>
    <t>Tipo de indústria - Total</t>
  </si>
  <si>
    <t>Brasil</t>
  </si>
  <si>
    <t>Faixas de pessoal ocupado</t>
  </si>
  <si>
    <t>Ano</t>
  </si>
  <si>
    <t>2010</t>
  </si>
  <si>
    <t>2015</t>
  </si>
  <si>
    <t>Até 4</t>
  </si>
  <si>
    <t>5 a 29</t>
  </si>
  <si>
    <t>30 a 49</t>
  </si>
  <si>
    <t>50 a 99</t>
  </si>
  <si>
    <t>100 a 249</t>
  </si>
  <si>
    <t>250 a 499</t>
  </si>
  <si>
    <t>500 ou mais</t>
  </si>
  <si>
    <t>Fonte: IBGE - Pesquisa Industrial Anual - Empresa</t>
  </si>
  <si>
    <t>Variável - Pessoal ocupado em 31/12 - percentual do total geral</t>
  </si>
  <si>
    <t>Variável - Valor bruto da produção industrial - percentual do total geral</t>
  </si>
  <si>
    <t>Establishments</t>
  </si>
  <si>
    <t>Labor</t>
  </si>
  <si>
    <t>Output</t>
  </si>
  <si>
    <t>Relative productivity</t>
  </si>
  <si>
    <t>Relative output</t>
  </si>
  <si>
    <t>Relative labor</t>
  </si>
  <si>
    <t>Relative subsidy Cost</t>
  </si>
  <si>
    <t>Relative capital</t>
  </si>
  <si>
    <t>Relative Y/L</t>
  </si>
  <si>
    <t>Relative K/L</t>
  </si>
  <si>
    <t>total</t>
  </si>
  <si>
    <t>Observed -- just earmarked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</si>
</sst>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64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E98C4"/>
        <bgColor indexed="64"/>
      </patternFill>
    </fill>
    <fill>
      <patternFill patternType="solid">
        <fgColor rgb="FFEDF3F8"/>
        <bgColor indexed="64"/>
      </patternFill>
    </fill>
    <fill>
      <patternFill patternType="solid">
        <fgColor rgb="FFF9F9F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ont="1" applyBorder="1" applyAlignment="1">
      <alignment horizontal="left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/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" fillId="0" borderId="0" xfId="0" applyFont="1" applyBorder="1" applyAlignment="1"/>
    <xf numFmtId="0" fontId="1" fillId="0" borderId="3" xfId="0" applyFont="1" applyBorder="1" applyAlignment="1"/>
    <xf numFmtId="0" fontId="1" fillId="0" borderId="0" xfId="0" applyFont="1" applyBorder="1" applyAlignment="1">
      <alignment horizont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0" fillId="0" borderId="3" xfId="2" applyNumberFormat="1" applyFont="1" applyBorder="1" applyAlignment="1">
      <alignment horizontal="center"/>
    </xf>
    <xf numFmtId="164" fontId="0" fillId="0" borderId="0" xfId="2" applyNumberFormat="1" applyFont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1" fillId="0" borderId="3" xfId="0" applyFont="1" applyBorder="1" applyAlignment="1">
      <alignment horizontal="center" wrapText="1"/>
    </xf>
    <xf numFmtId="0" fontId="0" fillId="0" borderId="3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3" xfId="0" applyFont="1" applyBorder="1" applyAlignment="1"/>
    <xf numFmtId="0" fontId="0" fillId="0" borderId="0" xfId="0" applyFont="1" applyBorder="1" applyAlignment="1"/>
    <xf numFmtId="0" fontId="0" fillId="0" borderId="1" xfId="0" applyFont="1" applyBorder="1" applyAlignment="1"/>
    <xf numFmtId="0" fontId="0" fillId="0" borderId="2" xfId="0" applyFont="1" applyFill="1" applyBorder="1" applyAlignment="1"/>
    <xf numFmtId="2" fontId="0" fillId="0" borderId="2" xfId="0" applyNumberForma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2" fontId="0" fillId="0" borderId="6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7" fillId="0" borderId="0" xfId="0" applyFont="1"/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horizontal="center" wrapText="1"/>
    </xf>
    <xf numFmtId="0" fontId="7" fillId="0" borderId="0" xfId="0" applyFont="1" applyBorder="1" applyAlignment="1">
      <alignment horizontal="left"/>
    </xf>
    <xf numFmtId="2" fontId="7" fillId="0" borderId="3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2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2" fontId="9" fillId="0" borderId="3" xfId="0" applyNumberFormat="1" applyFont="1" applyBorder="1" applyAlignment="1">
      <alignment horizontal="center"/>
    </xf>
    <xf numFmtId="0" fontId="9" fillId="0" borderId="0" xfId="0" applyFont="1" applyBorder="1"/>
    <xf numFmtId="2" fontId="9" fillId="0" borderId="0" xfId="0" applyNumberFormat="1" applyFont="1" applyBorder="1" applyAlignment="1">
      <alignment horizontal="center"/>
    </xf>
    <xf numFmtId="0" fontId="9" fillId="0" borderId="1" xfId="0" applyFont="1" applyBorder="1"/>
    <xf numFmtId="2" fontId="9" fillId="0" borderId="1" xfId="0" applyNumberFormat="1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" fillId="0" borderId="3" xfId="0" applyFont="1" applyBorder="1" applyAlignment="1">
      <alignment wrapText="1"/>
    </xf>
    <xf numFmtId="0" fontId="9" fillId="0" borderId="3" xfId="0" applyFont="1" applyBorder="1" applyAlignment="1">
      <alignment horizontal="left"/>
    </xf>
    <xf numFmtId="165" fontId="0" fillId="0" borderId="3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3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5" fillId="0" borderId="0" xfId="0" applyFont="1" applyBorder="1"/>
    <xf numFmtId="2" fontId="5" fillId="0" borderId="0" xfId="0" applyNumberFormat="1" applyFont="1" applyBorder="1" applyAlignment="1">
      <alignment horizontal="center"/>
    </xf>
    <xf numFmtId="0" fontId="5" fillId="0" borderId="1" xfId="0" applyFont="1" applyBorder="1"/>
    <xf numFmtId="2" fontId="5" fillId="0" borderId="1" xfId="0" applyNumberFormat="1" applyFont="1" applyBorder="1" applyAlignment="1">
      <alignment horizontal="center"/>
    </xf>
    <xf numFmtId="0" fontId="5" fillId="0" borderId="2" xfId="0" applyFont="1" applyBorder="1"/>
    <xf numFmtId="0" fontId="10" fillId="0" borderId="2" xfId="0" applyFont="1" applyBorder="1" applyAlignment="1">
      <alignment horizontal="center" wrapText="1"/>
    </xf>
    <xf numFmtId="0" fontId="10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0" fillId="0" borderId="1" xfId="0" applyFont="1" applyBorder="1" applyAlignment="1"/>
    <xf numFmtId="0" fontId="10" fillId="0" borderId="2" xfId="0" applyFont="1" applyBorder="1" applyAlignment="1">
      <alignment horizontal="center"/>
    </xf>
    <xf numFmtId="164" fontId="5" fillId="0" borderId="0" xfId="2" applyNumberFormat="1" applyFont="1" applyBorder="1" applyAlignment="1">
      <alignment horizontal="center"/>
    </xf>
    <xf numFmtId="164" fontId="5" fillId="0" borderId="1" xfId="2" applyNumberFormat="1" applyFont="1" applyBorder="1" applyAlignment="1">
      <alignment horizontal="center"/>
    </xf>
    <xf numFmtId="2" fontId="0" fillId="0" borderId="0" xfId="0" applyNumberFormat="1"/>
  </cellXfs>
  <cellStyles count="3">
    <cellStyle name="Normal" xfId="0" builtinId="0"/>
    <cellStyle name="Normal 2" xfId="1" xr:uid="{FF523020-05FF-4D9F-928D-6A2DA7EA3C7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63950-9EDA-4279-9F13-77D4025E5D2D}">
  <dimension ref="A4:K40"/>
  <sheetViews>
    <sheetView topLeftCell="A19" workbookViewId="0">
      <selection activeCell="F17" sqref="F17"/>
    </sheetView>
  </sheetViews>
  <sheetFormatPr defaultRowHeight="15" x14ac:dyDescent="0.25"/>
  <cols>
    <col min="2" max="2" width="10.7109375" bestFit="1" customWidth="1"/>
    <col min="3" max="3" width="15.42578125" customWidth="1"/>
    <col min="5" max="5" width="9.140625" customWidth="1"/>
    <col min="7" max="7" width="10.7109375" bestFit="1" customWidth="1"/>
    <col min="8" max="8" width="14.28515625" customWidth="1"/>
    <col min="9" max="9" width="11.7109375" customWidth="1"/>
    <col min="10" max="10" width="14.85546875" customWidth="1"/>
  </cols>
  <sheetData>
    <row r="4" spans="2:11" x14ac:dyDescent="0.25">
      <c r="B4" s="1"/>
      <c r="C4" s="19">
        <v>2010</v>
      </c>
      <c r="D4" s="19"/>
      <c r="E4" s="19"/>
      <c r="H4" s="72">
        <v>2010</v>
      </c>
      <c r="I4" s="72"/>
      <c r="J4" s="74" t="s">
        <v>19</v>
      </c>
      <c r="K4" s="72"/>
    </row>
    <row r="5" spans="2:11" ht="40.5" customHeight="1" x14ac:dyDescent="0.25">
      <c r="B5" s="21" t="s">
        <v>12</v>
      </c>
      <c r="C5" s="22" t="s">
        <v>0</v>
      </c>
      <c r="D5" s="22" t="s">
        <v>1</v>
      </c>
      <c r="E5" s="22" t="s">
        <v>2</v>
      </c>
      <c r="G5" s="21" t="s">
        <v>12</v>
      </c>
      <c r="H5" s="22" t="s">
        <v>0</v>
      </c>
      <c r="I5" s="22" t="s">
        <v>2</v>
      </c>
      <c r="J5" s="46" t="s">
        <v>0</v>
      </c>
      <c r="K5" s="22" t="s">
        <v>2</v>
      </c>
    </row>
    <row r="6" spans="2:11" x14ac:dyDescent="0.25">
      <c r="B6" s="5" t="s">
        <v>18</v>
      </c>
      <c r="C6" s="30">
        <f>IBGE!B9</f>
        <v>41.03</v>
      </c>
      <c r="D6" s="30">
        <f>IBGE!J9</f>
        <v>1.35</v>
      </c>
      <c r="E6" s="30">
        <f>IBGE!F9</f>
        <v>3.35</v>
      </c>
      <c r="G6" s="5" t="s">
        <v>18</v>
      </c>
      <c r="H6" s="30">
        <f>C6</f>
        <v>41.03</v>
      </c>
      <c r="I6" s="30">
        <f>E6</f>
        <v>3.35</v>
      </c>
      <c r="J6" s="47">
        <f>C11</f>
        <v>41.063000000000002</v>
      </c>
      <c r="K6" s="16">
        <f>E11</f>
        <v>4.2350000000000003</v>
      </c>
    </row>
    <row r="7" spans="2:11" x14ac:dyDescent="0.25">
      <c r="B7" s="5" t="s">
        <v>17</v>
      </c>
      <c r="C7" s="30">
        <f>SUM(IBGE!B10:B11)</f>
        <v>51.589999999999996</v>
      </c>
      <c r="D7" s="30">
        <f>SUM(IBGE!J10:J11)</f>
        <v>8.4499999999999993</v>
      </c>
      <c r="E7" s="30">
        <f>SUM(IBGE!F10:F11)</f>
        <v>26.42</v>
      </c>
      <c r="G7" s="5" t="s">
        <v>17</v>
      </c>
      <c r="H7" s="30">
        <f t="shared" ref="H7:H8" si="0">C7</f>
        <v>51.589999999999996</v>
      </c>
      <c r="I7" s="30">
        <f t="shared" ref="I7:I8" si="1">E7</f>
        <v>26.42</v>
      </c>
      <c r="J7" s="47">
        <f t="shared" ref="J7:J8" si="2">C12</f>
        <v>49.158000000000001</v>
      </c>
      <c r="K7" s="16">
        <f t="shared" ref="K7:K8" si="3">E12</f>
        <v>26.637</v>
      </c>
    </row>
    <row r="8" spans="2:11" x14ac:dyDescent="0.25">
      <c r="B8" s="8" t="s">
        <v>11</v>
      </c>
      <c r="C8" s="31">
        <f>SUM(IBGE!B12:B15)</f>
        <v>7.38</v>
      </c>
      <c r="D8" s="31">
        <f>SUM(IBGE!J12:J15)</f>
        <v>90.199999999999989</v>
      </c>
      <c r="E8" s="31">
        <f>SUM(IBGE!F12:F15)</f>
        <v>70.240000000000009</v>
      </c>
      <c r="G8" s="8" t="s">
        <v>11</v>
      </c>
      <c r="H8" s="31">
        <f t="shared" si="0"/>
        <v>7.38</v>
      </c>
      <c r="I8" s="31">
        <f t="shared" si="1"/>
        <v>70.240000000000009</v>
      </c>
      <c r="J8" s="48">
        <f t="shared" si="2"/>
        <v>9.7780000000000005</v>
      </c>
      <c r="K8" s="17">
        <f t="shared" si="3"/>
        <v>69.128</v>
      </c>
    </row>
    <row r="9" spans="2:11" x14ac:dyDescent="0.25">
      <c r="B9" s="2"/>
      <c r="C9" s="18" t="s">
        <v>19</v>
      </c>
      <c r="D9" s="18"/>
      <c r="E9" s="18"/>
      <c r="K9" s="18"/>
    </row>
    <row r="10" spans="2:11" ht="30" x14ac:dyDescent="0.25">
      <c r="B10" s="21" t="s">
        <v>12</v>
      </c>
      <c r="C10" s="22" t="s">
        <v>0</v>
      </c>
      <c r="D10" s="22" t="s">
        <v>1</v>
      </c>
      <c r="E10" s="22" t="s">
        <v>2</v>
      </c>
    </row>
    <row r="11" spans="2:11" x14ac:dyDescent="0.25">
      <c r="B11" s="5" t="s">
        <v>18</v>
      </c>
      <c r="C11" s="16">
        <v>41.063000000000002</v>
      </c>
      <c r="D11" s="16">
        <v>2.82</v>
      </c>
      <c r="E11" s="16">
        <v>4.2350000000000003</v>
      </c>
    </row>
    <row r="12" spans="2:11" x14ac:dyDescent="0.25">
      <c r="B12" s="5" t="s">
        <v>17</v>
      </c>
      <c r="C12" s="16">
        <v>49.158000000000001</v>
      </c>
      <c r="D12" s="16">
        <v>21.95</v>
      </c>
      <c r="E12" s="16">
        <v>26.637</v>
      </c>
    </row>
    <row r="13" spans="2:11" x14ac:dyDescent="0.25">
      <c r="B13" s="8" t="s">
        <v>11</v>
      </c>
      <c r="C13" s="17">
        <v>9.7780000000000005</v>
      </c>
      <c r="D13" s="17">
        <v>75.23</v>
      </c>
      <c r="E13" s="17">
        <v>69.128</v>
      </c>
    </row>
    <row r="16" spans="2:11" x14ac:dyDescent="0.25">
      <c r="B16" s="1"/>
      <c r="C16" s="19">
        <v>2015</v>
      </c>
      <c r="D16" s="19"/>
      <c r="E16" s="19"/>
    </row>
    <row r="17" spans="2:10" ht="30" x14ac:dyDescent="0.25">
      <c r="B17" s="23" t="s">
        <v>12</v>
      </c>
      <c r="C17" s="24" t="s">
        <v>0</v>
      </c>
      <c r="D17" s="24" t="s">
        <v>1</v>
      </c>
      <c r="E17" s="24" t="s">
        <v>2</v>
      </c>
    </row>
    <row r="18" spans="2:10" x14ac:dyDescent="0.25">
      <c r="B18" s="5" t="s">
        <v>18</v>
      </c>
      <c r="C18" s="30">
        <f>IBGE!C9</f>
        <v>43.94</v>
      </c>
      <c r="D18" s="30">
        <f>IBGE!K9</f>
        <v>1.52</v>
      </c>
      <c r="E18" s="30">
        <f>IBGE!G9</f>
        <v>3.77</v>
      </c>
    </row>
    <row r="19" spans="2:10" x14ac:dyDescent="0.25">
      <c r="B19" s="5" t="s">
        <v>17</v>
      </c>
      <c r="C19" s="30">
        <f>SUM(IBGE!C10:C11)</f>
        <v>49.980000000000004</v>
      </c>
      <c r="D19" s="30">
        <f>SUM(IBGE!K10:K11)</f>
        <v>8.5299999999999994</v>
      </c>
      <c r="E19" s="30">
        <f>SUM(IBGE!G10:G11)</f>
        <v>26.96</v>
      </c>
    </row>
    <row r="20" spans="2:10" x14ac:dyDescent="0.25">
      <c r="B20" s="8" t="s">
        <v>11</v>
      </c>
      <c r="C20" s="31">
        <f>SUM(IBGE!C12:C15)</f>
        <v>6.08</v>
      </c>
      <c r="D20" s="31">
        <f>SUM(IBGE!K12:K15)</f>
        <v>89.94</v>
      </c>
      <c r="E20" s="31">
        <f>SUM(IBGE!G12:G15)</f>
        <v>69.27</v>
      </c>
    </row>
    <row r="21" spans="2:10" x14ac:dyDescent="0.25">
      <c r="B21" s="2"/>
      <c r="C21" s="18" t="s">
        <v>20</v>
      </c>
      <c r="D21" s="18"/>
      <c r="E21" s="18"/>
    </row>
    <row r="22" spans="2:10" ht="42.75" customHeight="1" x14ac:dyDescent="0.25">
      <c r="B22" s="23" t="s">
        <v>12</v>
      </c>
      <c r="C22" s="24" t="s">
        <v>0</v>
      </c>
      <c r="D22" s="24" t="s">
        <v>1</v>
      </c>
      <c r="E22" s="24" t="s">
        <v>2</v>
      </c>
    </row>
    <row r="23" spans="2:10" x14ac:dyDescent="0.25">
      <c r="B23" s="5" t="s">
        <v>18</v>
      </c>
      <c r="C23" s="16">
        <v>40.429000000000002</v>
      </c>
      <c r="D23" s="16">
        <v>2.8239999999999998</v>
      </c>
      <c r="E23" s="16">
        <v>4.2409999999999997</v>
      </c>
      <c r="G23" s="90">
        <f>C23-C11</f>
        <v>-0.63400000000000034</v>
      </c>
      <c r="H23" s="90">
        <f>E23-E11</f>
        <v>5.9999999999993392E-3</v>
      </c>
    </row>
    <row r="24" spans="2:10" x14ac:dyDescent="0.25">
      <c r="B24" s="5" t="s">
        <v>17</v>
      </c>
      <c r="C24" s="16">
        <v>49.819000000000003</v>
      </c>
      <c r="D24" s="16">
        <v>21.253</v>
      </c>
      <c r="E24" s="16">
        <v>26.06</v>
      </c>
      <c r="G24" s="90">
        <f t="shared" ref="G24:G25" si="4">C24-C12</f>
        <v>0.66100000000000136</v>
      </c>
      <c r="H24" s="90">
        <f t="shared" ref="H24:H25" si="5">E24-E12</f>
        <v>-0.57700000000000173</v>
      </c>
    </row>
    <row r="25" spans="2:10" x14ac:dyDescent="0.25">
      <c r="B25" s="8" t="s">
        <v>11</v>
      </c>
      <c r="C25" s="17">
        <v>9.7520000000000007</v>
      </c>
      <c r="D25" s="17">
        <v>75.923000000000002</v>
      </c>
      <c r="E25" s="17">
        <v>69.698999999999998</v>
      </c>
      <c r="G25" s="90">
        <f t="shared" si="4"/>
        <v>-2.5999999999999801E-2</v>
      </c>
      <c r="H25" s="90">
        <f t="shared" si="5"/>
        <v>0.57099999999999795</v>
      </c>
    </row>
    <row r="27" spans="2:10" x14ac:dyDescent="0.25">
      <c r="B27" s="72" t="s">
        <v>21</v>
      </c>
      <c r="C27" s="72"/>
      <c r="D27" s="72"/>
      <c r="E27" s="72"/>
      <c r="F27" s="72"/>
    </row>
    <row r="28" spans="2:10" ht="30" x14ac:dyDescent="0.25">
      <c r="B28" s="6" t="s">
        <v>12</v>
      </c>
      <c r="C28" s="7" t="s">
        <v>0</v>
      </c>
      <c r="D28" s="7" t="s">
        <v>1</v>
      </c>
      <c r="E28" s="7" t="s">
        <v>2</v>
      </c>
      <c r="F28" s="7" t="s">
        <v>3</v>
      </c>
    </row>
    <row r="29" spans="2:10" x14ac:dyDescent="0.25">
      <c r="B29" s="5" t="s">
        <v>18</v>
      </c>
      <c r="C29" s="15">
        <v>46.816000000000003</v>
      </c>
      <c r="D29" s="15">
        <v>2.67</v>
      </c>
      <c r="E29" s="15">
        <v>3.907</v>
      </c>
      <c r="F29" s="15">
        <v>3.9159999999999999</v>
      </c>
      <c r="H29" s="90">
        <f>C29-C11</f>
        <v>5.7530000000000001</v>
      </c>
      <c r="I29" s="90">
        <f t="shared" ref="I29:J29" si="6">D29-D11</f>
        <v>-0.14999999999999991</v>
      </c>
      <c r="J29" s="90">
        <f t="shared" si="6"/>
        <v>-0.32800000000000029</v>
      </c>
    </row>
    <row r="30" spans="2:10" x14ac:dyDescent="0.25">
      <c r="B30" s="5" t="s">
        <v>17</v>
      </c>
      <c r="C30" s="13">
        <v>42.024999999999999</v>
      </c>
      <c r="D30" s="13">
        <v>29.707999999999998</v>
      </c>
      <c r="E30" s="13">
        <v>33.795000000000002</v>
      </c>
      <c r="F30" s="13">
        <v>33.835000000000001</v>
      </c>
      <c r="H30" s="90">
        <f t="shared" ref="H30:H31" si="7">C30-C12</f>
        <v>-7.1330000000000027</v>
      </c>
      <c r="I30" s="90">
        <f t="shared" ref="I30:I31" si="8">D30-D12</f>
        <v>7.7579999999999991</v>
      </c>
      <c r="J30" s="90">
        <f t="shared" ref="J30:J31" si="9">E30-E12</f>
        <v>7.1580000000000013</v>
      </c>
    </row>
    <row r="31" spans="2:10" x14ac:dyDescent="0.25">
      <c r="B31" s="8" t="s">
        <v>11</v>
      </c>
      <c r="C31" s="14">
        <v>11.159000000000001</v>
      </c>
      <c r="D31" s="14">
        <v>67.620999999999995</v>
      </c>
      <c r="E31" s="14">
        <v>62.298000000000002</v>
      </c>
      <c r="F31" s="14">
        <v>62.249000000000002</v>
      </c>
      <c r="H31" s="90">
        <f t="shared" si="7"/>
        <v>1.3810000000000002</v>
      </c>
      <c r="I31" s="90">
        <f t="shared" si="8"/>
        <v>-7.6090000000000089</v>
      </c>
      <c r="J31" s="90">
        <f t="shared" si="9"/>
        <v>-6.8299999999999983</v>
      </c>
    </row>
    <row r="33" spans="1:6" x14ac:dyDescent="0.25">
      <c r="A33" s="49"/>
      <c r="B33" s="49"/>
      <c r="C33" s="49"/>
      <c r="D33" s="49"/>
      <c r="E33" s="49"/>
      <c r="F33" s="49"/>
    </row>
    <row r="34" spans="1:6" x14ac:dyDescent="0.25">
      <c r="A34" s="49"/>
      <c r="B34" s="73" t="s">
        <v>57</v>
      </c>
      <c r="C34" s="73"/>
      <c r="D34" s="73"/>
      <c r="E34" s="73"/>
      <c r="F34" s="49"/>
    </row>
    <row r="35" spans="1:6" ht="30" x14ac:dyDescent="0.25">
      <c r="A35" s="49"/>
      <c r="B35" s="50" t="s">
        <v>12</v>
      </c>
      <c r="C35" s="51" t="s">
        <v>0</v>
      </c>
      <c r="D35" s="51" t="s">
        <v>1</v>
      </c>
      <c r="E35" s="51" t="s">
        <v>2</v>
      </c>
      <c r="F35" s="49"/>
    </row>
    <row r="36" spans="1:6" x14ac:dyDescent="0.25">
      <c r="A36" s="49"/>
      <c r="B36" s="52" t="s">
        <v>18</v>
      </c>
      <c r="C36" s="53">
        <v>49.121000000000002</v>
      </c>
      <c r="D36" s="53">
        <v>22.738</v>
      </c>
      <c r="E36" s="53">
        <v>25.408000000000001</v>
      </c>
      <c r="F36" s="49"/>
    </row>
    <row r="37" spans="1:6" x14ac:dyDescent="0.25">
      <c r="A37" s="49"/>
      <c r="B37" s="52" t="s">
        <v>17</v>
      </c>
      <c r="C37" s="54">
        <v>47.253</v>
      </c>
      <c r="D37" s="54">
        <v>75.100999999999999</v>
      </c>
      <c r="E37" s="54">
        <v>72.869</v>
      </c>
      <c r="F37" s="49"/>
    </row>
    <row r="38" spans="1:6" x14ac:dyDescent="0.25">
      <c r="A38" s="49"/>
      <c r="B38" s="55" t="s">
        <v>11</v>
      </c>
      <c r="C38" s="56">
        <v>0.17</v>
      </c>
      <c r="D38" s="56">
        <v>2.161</v>
      </c>
      <c r="E38" s="56">
        <v>1.7230000000000001</v>
      </c>
      <c r="F38" s="49"/>
    </row>
    <row r="39" spans="1:6" x14ac:dyDescent="0.25">
      <c r="A39" s="49"/>
      <c r="B39" s="49"/>
      <c r="C39" s="49"/>
      <c r="D39" s="49"/>
      <c r="E39" s="49"/>
      <c r="F39" s="49"/>
    </row>
    <row r="40" spans="1:6" x14ac:dyDescent="0.25">
      <c r="A40" s="49"/>
      <c r="B40" s="49"/>
      <c r="C40" s="49"/>
      <c r="D40" s="49"/>
      <c r="E40" s="49"/>
      <c r="F40" s="49"/>
    </row>
  </sheetData>
  <mergeCells count="4">
    <mergeCell ref="B27:F27"/>
    <mergeCell ref="B34:E34"/>
    <mergeCell ref="H4:I4"/>
    <mergeCell ref="J4:K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990B-AFDD-45AD-8D8E-B2F928A96B1F}">
  <dimension ref="B2:J37"/>
  <sheetViews>
    <sheetView tabSelected="1" workbookViewId="0">
      <selection activeCell="B3" sqref="B3:D9"/>
    </sheetView>
  </sheetViews>
  <sheetFormatPr defaultRowHeight="15" x14ac:dyDescent="0.25"/>
  <cols>
    <col min="2" max="2" width="22.85546875" bestFit="1" customWidth="1"/>
    <col min="3" max="3" width="16.7109375" bestFit="1" customWidth="1"/>
    <col min="4" max="4" width="18" bestFit="1" customWidth="1"/>
    <col min="7" max="7" width="17.85546875" bestFit="1" customWidth="1"/>
  </cols>
  <sheetData>
    <row r="2" spans="2:10" x14ac:dyDescent="0.25">
      <c r="C2" s="12" t="s">
        <v>22</v>
      </c>
      <c r="D2" s="12" t="s">
        <v>23</v>
      </c>
    </row>
    <row r="3" spans="2:10" x14ac:dyDescent="0.25">
      <c r="B3" s="1" t="s">
        <v>49</v>
      </c>
      <c r="C3" s="69">
        <f>(E28/E22)</f>
        <v>0.96033057851239667</v>
      </c>
      <c r="D3" s="69">
        <f>(E34/E22)</f>
        <v>1.1190082644628101</v>
      </c>
    </row>
    <row r="4" spans="2:10" x14ac:dyDescent="0.25">
      <c r="B4" s="2" t="s">
        <v>50</v>
      </c>
      <c r="C4" s="70">
        <f>(E29/E23)</f>
        <v>0.99693251533742322</v>
      </c>
      <c r="D4" s="70">
        <f>(E35/E23)</f>
        <v>1.0341805433829974</v>
      </c>
    </row>
    <row r="5" spans="2:10" x14ac:dyDescent="0.25">
      <c r="B5" s="2" t="s">
        <v>51</v>
      </c>
      <c r="C5" s="70">
        <f>(E30/E24)</f>
        <v>1</v>
      </c>
      <c r="D5" s="70">
        <f t="shared" ref="D5:D6" si="0">(E36/E24)</f>
        <v>1</v>
      </c>
    </row>
    <row r="6" spans="2:10" x14ac:dyDescent="0.25">
      <c r="B6" s="2" t="s">
        <v>53</v>
      </c>
      <c r="C6" s="70">
        <f>(E31/E25)</f>
        <v>1.097822577752269</v>
      </c>
      <c r="D6" s="70">
        <f t="shared" si="0"/>
        <v>0.82003084980449836</v>
      </c>
    </row>
    <row r="7" spans="2:10" x14ac:dyDescent="0.25">
      <c r="B7" s="2" t="s">
        <v>52</v>
      </c>
      <c r="C7" s="70">
        <f>I10/H10</f>
        <v>1.3228621291448517</v>
      </c>
      <c r="D7" s="70">
        <f>J10/H10</f>
        <v>0</v>
      </c>
    </row>
    <row r="8" spans="2:10" x14ac:dyDescent="0.25">
      <c r="B8" s="36" t="s">
        <v>54</v>
      </c>
      <c r="C8" s="70">
        <f>(E29/E30)/(E23/E24)</f>
        <v>0.99693251533742322</v>
      </c>
      <c r="D8" s="70">
        <f>(E35/E36)/(E23/E24)</f>
        <v>1.0341805433829974</v>
      </c>
    </row>
    <row r="9" spans="2:10" x14ac:dyDescent="0.25">
      <c r="B9" s="37" t="s">
        <v>55</v>
      </c>
      <c r="C9" s="71">
        <f>(E31/E29)/(E25/E23)</f>
        <v>1.1012004933761221</v>
      </c>
      <c r="D9" s="71">
        <f>(E37/E35)/(E25/E23)</f>
        <v>0.79292813527706163</v>
      </c>
      <c r="G9" t="s">
        <v>27</v>
      </c>
      <c r="H9">
        <v>9.8000000000000004E-2</v>
      </c>
      <c r="I9">
        <v>3.5999999999999997E-2</v>
      </c>
      <c r="J9">
        <v>-15.532</v>
      </c>
    </row>
    <row r="10" spans="2:10" x14ac:dyDescent="0.25">
      <c r="G10" t="s">
        <v>10</v>
      </c>
      <c r="H10">
        <v>0.57299999999999995</v>
      </c>
      <c r="I10">
        <v>0.75800000000000001</v>
      </c>
      <c r="J10">
        <v>0</v>
      </c>
    </row>
    <row r="12" spans="2:10" x14ac:dyDescent="0.25">
      <c r="C12" s="12" t="s">
        <v>22</v>
      </c>
      <c r="D12" s="12" t="s">
        <v>23</v>
      </c>
    </row>
    <row r="13" spans="2:10" x14ac:dyDescent="0.25">
      <c r="B13" s="1" t="s">
        <v>15</v>
      </c>
      <c r="C13" s="32">
        <f>(E28-E22)/E22</f>
        <v>-3.9669421487603343E-2</v>
      </c>
      <c r="D13" s="32">
        <f>(E34-E22)/E22</f>
        <v>0.11900826446281003</v>
      </c>
    </row>
    <row r="14" spans="2:10" x14ac:dyDescent="0.25">
      <c r="B14" s="2" t="s">
        <v>7</v>
      </c>
      <c r="C14" s="33">
        <f t="shared" ref="C14:C16" si="1">(E29-E23)/E23</f>
        <v>-3.0674846625767384E-3</v>
      </c>
      <c r="D14" s="33">
        <f t="shared" ref="D14:D16" si="2">(E35-E23)/E23</f>
        <v>3.4180543382997301E-2</v>
      </c>
    </row>
    <row r="15" spans="2:10" x14ac:dyDescent="0.25">
      <c r="B15" s="2" t="s">
        <v>8</v>
      </c>
      <c r="C15" s="33">
        <f t="shared" si="1"/>
        <v>0</v>
      </c>
      <c r="D15" s="33">
        <f t="shared" si="2"/>
        <v>0</v>
      </c>
    </row>
    <row r="16" spans="2:10" x14ac:dyDescent="0.25">
      <c r="B16" s="2" t="s">
        <v>9</v>
      </c>
      <c r="C16" s="33">
        <f t="shared" si="1"/>
        <v>9.7822577752268908E-2</v>
      </c>
      <c r="D16" s="33">
        <f t="shared" si="2"/>
        <v>-0.17996915019550166</v>
      </c>
      <c r="G16">
        <f>(E29-E23)/E23</f>
        <v>-3.0674846625767384E-3</v>
      </c>
    </row>
    <row r="17" spans="2:7" x14ac:dyDescent="0.25">
      <c r="B17" s="3" t="s">
        <v>10</v>
      </c>
      <c r="C17" s="34">
        <f>(I10-H10)/H10</f>
        <v>0.32286212914485179</v>
      </c>
      <c r="D17" s="34">
        <f>(J10-H10)/H10</f>
        <v>-1</v>
      </c>
      <c r="G17">
        <f>(E35-E23)/E23</f>
        <v>3.4180543382997301E-2</v>
      </c>
    </row>
    <row r="20" spans="2:7" x14ac:dyDescent="0.25">
      <c r="B20" s="72" t="s">
        <v>4</v>
      </c>
      <c r="C20" s="72"/>
      <c r="D20" s="72"/>
      <c r="E20" s="72"/>
    </row>
    <row r="21" spans="2:7" ht="30" x14ac:dyDescent="0.25">
      <c r="B21" s="4"/>
      <c r="C21" s="9" t="s">
        <v>13</v>
      </c>
      <c r="D21" s="9" t="s">
        <v>14</v>
      </c>
      <c r="E21" s="10" t="s">
        <v>6</v>
      </c>
    </row>
    <row r="22" spans="2:7" x14ac:dyDescent="0.25">
      <c r="B22" s="1" t="s">
        <v>15</v>
      </c>
      <c r="C22" s="15">
        <v>0.59699999999999998</v>
      </c>
      <c r="D22" s="15">
        <v>0.57999999999999996</v>
      </c>
      <c r="E22" s="15">
        <v>0.60499999999999998</v>
      </c>
    </row>
    <row r="23" spans="2:7" x14ac:dyDescent="0.25">
      <c r="B23" s="2" t="s">
        <v>7</v>
      </c>
      <c r="C23" s="13">
        <v>2.1960000000000002</v>
      </c>
      <c r="D23" s="13">
        <v>8.5999999999999993E-2</v>
      </c>
      <c r="E23" s="13">
        <v>2.282</v>
      </c>
    </row>
    <row r="24" spans="2:7" x14ac:dyDescent="0.25">
      <c r="B24" s="2" t="s">
        <v>8</v>
      </c>
      <c r="C24" s="13">
        <v>0.96599999999999997</v>
      </c>
      <c r="D24" s="13">
        <v>3.3000000000000002E-2</v>
      </c>
      <c r="E24" s="13">
        <v>1</v>
      </c>
      <c r="G24">
        <f>E25/E24</f>
        <v>27.876999999999999</v>
      </c>
    </row>
    <row r="25" spans="2:7" x14ac:dyDescent="0.25">
      <c r="B25" s="3" t="s">
        <v>9</v>
      </c>
      <c r="C25" s="14">
        <v>27.331</v>
      </c>
      <c r="D25" s="14">
        <v>0.54600000000000004</v>
      </c>
      <c r="E25" s="14">
        <v>27.876999999999999</v>
      </c>
    </row>
    <row r="26" spans="2:7" x14ac:dyDescent="0.25">
      <c r="B26" s="72" t="s">
        <v>5</v>
      </c>
      <c r="C26" s="72"/>
      <c r="D26" s="72"/>
      <c r="E26" s="72"/>
    </row>
    <row r="27" spans="2:7" ht="30" x14ac:dyDescent="0.25">
      <c r="B27" s="4"/>
      <c r="C27" s="9" t="s">
        <v>13</v>
      </c>
      <c r="D27" s="9" t="s">
        <v>14</v>
      </c>
      <c r="E27" s="10" t="s">
        <v>6</v>
      </c>
    </row>
    <row r="28" spans="2:7" x14ac:dyDescent="0.25">
      <c r="B28" s="1" t="s">
        <v>15</v>
      </c>
      <c r="C28" s="15">
        <v>0.57899999999999996</v>
      </c>
      <c r="D28" s="15">
        <v>0.52700000000000002</v>
      </c>
      <c r="E28" s="15">
        <v>0.58099999999999996</v>
      </c>
    </row>
    <row r="29" spans="2:7" x14ac:dyDescent="0.25">
      <c r="B29" s="2" t="s">
        <v>7</v>
      </c>
      <c r="C29" s="13">
        <v>2.2509999999999999</v>
      </c>
      <c r="D29" s="13">
        <v>2.4E-2</v>
      </c>
      <c r="E29" s="13">
        <v>2.2749999999999999</v>
      </c>
    </row>
    <row r="30" spans="2:7" x14ac:dyDescent="0.25">
      <c r="B30" s="2" t="s">
        <v>8</v>
      </c>
      <c r="C30" s="13">
        <v>0.99099999999999999</v>
      </c>
      <c r="D30" s="13">
        <v>8.9999999999999993E-3</v>
      </c>
      <c r="E30" s="13">
        <v>1</v>
      </c>
      <c r="G30">
        <f>E31/E30</f>
        <v>30.603999999999999</v>
      </c>
    </row>
    <row r="31" spans="2:7" x14ac:dyDescent="0.25">
      <c r="B31" s="3" t="s">
        <v>9</v>
      </c>
      <c r="C31" s="14">
        <v>30.459</v>
      </c>
      <c r="D31" s="14">
        <v>0.14399999999999999</v>
      </c>
      <c r="E31" s="14">
        <v>30.603999999999999</v>
      </c>
    </row>
    <row r="32" spans="2:7" x14ac:dyDescent="0.25">
      <c r="B32" s="72" t="s">
        <v>16</v>
      </c>
      <c r="C32" s="72"/>
      <c r="D32" s="72"/>
      <c r="E32" s="72"/>
    </row>
    <row r="33" spans="2:5" ht="30" x14ac:dyDescent="0.25">
      <c r="B33" s="3"/>
      <c r="C33" s="9" t="s">
        <v>13</v>
      </c>
      <c r="D33" s="9" t="s">
        <v>14</v>
      </c>
      <c r="E33" s="11" t="s">
        <v>6</v>
      </c>
    </row>
    <row r="34" spans="2:5" x14ac:dyDescent="0.25">
      <c r="B34" s="1" t="s">
        <v>15</v>
      </c>
      <c r="C34" s="15">
        <v>0</v>
      </c>
      <c r="D34" s="15">
        <v>0.67700000000000005</v>
      </c>
      <c r="E34" s="15">
        <v>0.67700000000000005</v>
      </c>
    </row>
    <row r="35" spans="2:5" x14ac:dyDescent="0.25">
      <c r="B35" s="2" t="s">
        <v>7</v>
      </c>
      <c r="C35" s="13">
        <v>0</v>
      </c>
      <c r="D35" s="13">
        <v>2.36</v>
      </c>
      <c r="E35" s="13">
        <v>2.36</v>
      </c>
    </row>
    <row r="36" spans="2:5" x14ac:dyDescent="0.25">
      <c r="B36" s="2" t="s">
        <v>8</v>
      </c>
      <c r="C36" s="13">
        <v>0</v>
      </c>
      <c r="D36" s="13">
        <v>1</v>
      </c>
      <c r="E36" s="13">
        <v>1</v>
      </c>
    </row>
    <row r="37" spans="2:5" x14ac:dyDescent="0.25">
      <c r="B37" s="3" t="s">
        <v>9</v>
      </c>
      <c r="C37" s="14">
        <v>0</v>
      </c>
      <c r="D37" s="14">
        <v>22.86</v>
      </c>
      <c r="E37" s="14">
        <v>22.86</v>
      </c>
    </row>
  </sheetData>
  <mergeCells count="3">
    <mergeCell ref="B26:E26"/>
    <mergeCell ref="B32:E32"/>
    <mergeCell ref="B20:E2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CC5A-D4E1-4F50-B3DB-DD02D3A3C9B7}">
  <dimension ref="B3:E34"/>
  <sheetViews>
    <sheetView topLeftCell="A7" workbookViewId="0">
      <selection activeCell="B26" sqref="B26:D28"/>
    </sheetView>
  </sheetViews>
  <sheetFormatPr defaultRowHeight="15" x14ac:dyDescent="0.25"/>
  <cols>
    <col min="2" max="2" width="22.85546875" bestFit="1" customWidth="1"/>
    <col min="3" max="3" width="13.42578125" customWidth="1"/>
    <col min="4" max="4" width="14.7109375" customWidth="1"/>
  </cols>
  <sheetData>
    <row r="3" spans="2:5" x14ac:dyDescent="0.25">
      <c r="B3" s="72" t="s">
        <v>25</v>
      </c>
      <c r="C3" s="72"/>
      <c r="D3" s="72"/>
      <c r="E3" s="72"/>
    </row>
    <row r="4" spans="2:5" ht="30" x14ac:dyDescent="0.25">
      <c r="B4" s="4"/>
      <c r="C4" s="20" t="s">
        <v>13</v>
      </c>
      <c r="D4" s="20" t="s">
        <v>14</v>
      </c>
      <c r="E4" s="25" t="s">
        <v>6</v>
      </c>
    </row>
    <row r="5" spans="2:5" x14ac:dyDescent="0.25">
      <c r="B5" s="1" t="s">
        <v>15</v>
      </c>
      <c r="C5" s="15" t="e">
        <f>(#REF!/#REF!)*100</f>
        <v>#REF!</v>
      </c>
      <c r="D5" s="15" t="e">
        <f>(#REF!/#REF!)*100</f>
        <v>#REF!</v>
      </c>
      <c r="E5" s="15" t="e">
        <f>(#REF!/#REF!)*100</f>
        <v>#REF!</v>
      </c>
    </row>
    <row r="6" spans="2:5" x14ac:dyDescent="0.25">
      <c r="B6" s="2" t="s">
        <v>7</v>
      </c>
      <c r="C6" s="13">
        <f>(C26/C21)*100</f>
        <v>102.81995236093596</v>
      </c>
      <c r="D6" s="13">
        <f>(D26/D21)*100</f>
        <v>27.99284436493739</v>
      </c>
      <c r="E6" s="13">
        <f>(E26/E21)*100</f>
        <v>99.693251533742327</v>
      </c>
    </row>
    <row r="7" spans="2:5" x14ac:dyDescent="0.25">
      <c r="B7" s="2" t="s">
        <v>8</v>
      </c>
      <c r="C7" s="13">
        <f>(C27/C22)*100</f>
        <v>102.58799171842649</v>
      </c>
      <c r="D7" s="13">
        <f>(D27/D22)*100</f>
        <v>27.27272727272727</v>
      </c>
      <c r="E7" s="13">
        <f>(E27/E22)*100</f>
        <v>100</v>
      </c>
    </row>
    <row r="8" spans="2:5" x14ac:dyDescent="0.25">
      <c r="B8" s="3" t="s">
        <v>9</v>
      </c>
      <c r="C8" s="14">
        <f>(C28/C23)*100</f>
        <v>101.51447210086089</v>
      </c>
      <c r="D8" s="14">
        <f>(D28/D23)*100</f>
        <v>24.023578042660514</v>
      </c>
      <c r="E8" s="14">
        <f>(E28/E23)*100</f>
        <v>109.7822577752269</v>
      </c>
    </row>
    <row r="9" spans="2:5" x14ac:dyDescent="0.25">
      <c r="B9" s="72" t="s">
        <v>26</v>
      </c>
      <c r="C9" s="75"/>
      <c r="D9" s="75"/>
      <c r="E9" s="75"/>
    </row>
    <row r="10" spans="2:5" ht="30" x14ac:dyDescent="0.25">
      <c r="B10" s="4"/>
      <c r="C10" s="20" t="s">
        <v>13</v>
      </c>
      <c r="D10" s="20" t="s">
        <v>14</v>
      </c>
      <c r="E10" s="25" t="s">
        <v>6</v>
      </c>
    </row>
    <row r="11" spans="2:5" x14ac:dyDescent="0.25">
      <c r="B11" s="1" t="s">
        <v>15</v>
      </c>
      <c r="C11" s="15" t="e">
        <f>(C31/#REF!)*100</f>
        <v>#REF!</v>
      </c>
      <c r="D11" s="15" t="e">
        <f>(D31/#REF!)*100</f>
        <v>#REF!</v>
      </c>
      <c r="E11" s="15" t="e">
        <f>(E31/#REF!)*100</f>
        <v>#REF!</v>
      </c>
    </row>
    <row r="12" spans="2:5" x14ac:dyDescent="0.25">
      <c r="B12" s="2" t="s">
        <v>7</v>
      </c>
      <c r="C12" s="13">
        <f>(C32/C21)*100</f>
        <v>0</v>
      </c>
      <c r="D12" s="13">
        <f>(D32/D21)*100</f>
        <v>6262.2325581395353</v>
      </c>
      <c r="E12" s="13">
        <f>(E32/E21)*100</f>
        <v>103.41805433829974</v>
      </c>
    </row>
    <row r="13" spans="2:5" x14ac:dyDescent="0.25">
      <c r="B13" s="2" t="s">
        <v>8</v>
      </c>
      <c r="C13" s="13">
        <f>(C33/C22)*100</f>
        <v>0</v>
      </c>
      <c r="D13" s="13">
        <f>(D33/D22)*100</f>
        <v>3030.30303030303</v>
      </c>
      <c r="E13" s="13">
        <f>(E33/E22)*100</f>
        <v>100</v>
      </c>
    </row>
    <row r="14" spans="2:5" x14ac:dyDescent="0.25">
      <c r="B14" s="3" t="s">
        <v>9</v>
      </c>
      <c r="C14" s="14">
        <f>(C34/C23)*100</f>
        <v>0</v>
      </c>
      <c r="D14" s="14">
        <f>(D34/D23)*100</f>
        <v>116715.79120879121</v>
      </c>
      <c r="E14" s="14">
        <f>(E34/E23)*100</f>
        <v>82.003084980449842</v>
      </c>
    </row>
    <row r="19" spans="2:5" x14ac:dyDescent="0.25">
      <c r="B19" s="72" t="s">
        <v>24</v>
      </c>
      <c r="C19" s="72"/>
      <c r="D19" s="72"/>
      <c r="E19" s="85"/>
    </row>
    <row r="20" spans="2:5" ht="30" x14ac:dyDescent="0.25">
      <c r="B20" s="4"/>
      <c r="C20" s="7" t="s">
        <v>13</v>
      </c>
      <c r="D20" s="7" t="s">
        <v>14</v>
      </c>
      <c r="E20" s="10" t="s">
        <v>6</v>
      </c>
    </row>
    <row r="21" spans="2:5" x14ac:dyDescent="0.25">
      <c r="B21" s="78" t="s">
        <v>7</v>
      </c>
      <c r="C21" s="88">
        <f>'Table 3'!C23/E21</f>
        <v>0.96231375985977219</v>
      </c>
      <c r="D21" s="88">
        <f>'Table 3'!D23/E21</f>
        <v>3.7686240140227867E-2</v>
      </c>
      <c r="E21" s="79">
        <f>'Table 3'!E23</f>
        <v>2.282</v>
      </c>
    </row>
    <row r="22" spans="2:5" x14ac:dyDescent="0.25">
      <c r="B22" s="78" t="s">
        <v>8</v>
      </c>
      <c r="C22" s="88">
        <f>'Table 3'!C24/E22</f>
        <v>0.96599999999999997</v>
      </c>
      <c r="D22" s="88">
        <f>'Table 3'!D24/E22</f>
        <v>3.3000000000000002E-2</v>
      </c>
      <c r="E22" s="79">
        <f>'Table 3'!E24</f>
        <v>1</v>
      </c>
    </row>
    <row r="23" spans="2:5" x14ac:dyDescent="0.25">
      <c r="B23" s="80" t="s">
        <v>9</v>
      </c>
      <c r="C23" s="89">
        <f>'Table 3'!C25/E23</f>
        <v>0.98041396133012881</v>
      </c>
      <c r="D23" s="89">
        <f>'Table 3'!D25/E23</f>
        <v>1.9586038669871221E-2</v>
      </c>
      <c r="E23" s="81">
        <f>'Table 3'!E25</f>
        <v>27.876999999999999</v>
      </c>
    </row>
    <row r="24" spans="2:5" x14ac:dyDescent="0.25">
      <c r="B24" s="87" t="s">
        <v>25</v>
      </c>
      <c r="C24" s="87"/>
      <c r="D24" s="87"/>
      <c r="E24" s="86"/>
    </row>
    <row r="25" spans="2:5" ht="30" x14ac:dyDescent="0.25">
      <c r="B25" s="82"/>
      <c r="C25" s="83" t="s">
        <v>13</v>
      </c>
      <c r="D25" s="83" t="s">
        <v>14</v>
      </c>
      <c r="E25" s="84" t="s">
        <v>6</v>
      </c>
    </row>
    <row r="26" spans="2:5" x14ac:dyDescent="0.25">
      <c r="B26" s="78" t="s">
        <v>7</v>
      </c>
      <c r="C26" s="88">
        <f>'Table 3'!C29/E26</f>
        <v>0.98945054945054944</v>
      </c>
      <c r="D26" s="88">
        <f>'Table 3'!D29/E26</f>
        <v>1.0549450549450549E-2</v>
      </c>
      <c r="E26" s="79">
        <f>'Table 3'!E29</f>
        <v>2.2749999999999999</v>
      </c>
    </row>
    <row r="27" spans="2:5" x14ac:dyDescent="0.25">
      <c r="B27" s="78" t="s">
        <v>8</v>
      </c>
      <c r="C27" s="88">
        <f>'Table 3'!C30/E27</f>
        <v>0.99099999999999999</v>
      </c>
      <c r="D27" s="88">
        <f>'Table 3'!D30/E27</f>
        <v>8.9999999999999993E-3</v>
      </c>
      <c r="E27" s="79">
        <f>'Table 3'!E30</f>
        <v>1</v>
      </c>
    </row>
    <row r="28" spans="2:5" x14ac:dyDescent="0.25">
      <c r="B28" s="80" t="s">
        <v>9</v>
      </c>
      <c r="C28" s="89">
        <f>'Table 3'!C31/E28</f>
        <v>0.99526205724741867</v>
      </c>
      <c r="D28" s="89">
        <f>'Table 3'!D31/E28</f>
        <v>4.7052672853221799E-3</v>
      </c>
      <c r="E28" s="81">
        <f>'Table 3'!E31</f>
        <v>30.603999999999999</v>
      </c>
    </row>
    <row r="29" spans="2:5" x14ac:dyDescent="0.25">
      <c r="B29" s="72" t="s">
        <v>26</v>
      </c>
      <c r="C29" s="75"/>
      <c r="D29" s="75"/>
      <c r="E29" s="75"/>
    </row>
    <row r="30" spans="2:5" ht="30" x14ac:dyDescent="0.25">
      <c r="B30" s="4"/>
      <c r="C30" s="38" t="s">
        <v>13</v>
      </c>
      <c r="D30" s="20" t="s">
        <v>14</v>
      </c>
      <c r="E30" s="26" t="s">
        <v>6</v>
      </c>
    </row>
    <row r="31" spans="2:5" x14ac:dyDescent="0.25">
      <c r="B31" s="61" t="s">
        <v>15</v>
      </c>
      <c r="C31" s="60">
        <f>'Table 3'!C34</f>
        <v>0</v>
      </c>
      <c r="D31" s="60">
        <f>'Table 3'!D34</f>
        <v>0.67700000000000005</v>
      </c>
      <c r="E31" s="60">
        <f>'Table 3'!E34</f>
        <v>0.67700000000000005</v>
      </c>
    </row>
    <row r="32" spans="2:5" x14ac:dyDescent="0.25">
      <c r="B32" s="61" t="s">
        <v>7</v>
      </c>
      <c r="C32" s="62">
        <f>'Table 3'!C35</f>
        <v>0</v>
      </c>
      <c r="D32" s="62">
        <f>'Table 3'!D35</f>
        <v>2.36</v>
      </c>
      <c r="E32" s="62">
        <f>'Table 3'!E35</f>
        <v>2.36</v>
      </c>
    </row>
    <row r="33" spans="2:5" x14ac:dyDescent="0.25">
      <c r="B33" s="61" t="s">
        <v>8</v>
      </c>
      <c r="C33" s="62">
        <f>'Table 3'!C36</f>
        <v>0</v>
      </c>
      <c r="D33" s="62">
        <f>'Table 3'!D36</f>
        <v>1</v>
      </c>
      <c r="E33" s="62">
        <f>'Table 3'!E36</f>
        <v>1</v>
      </c>
    </row>
    <row r="34" spans="2:5" x14ac:dyDescent="0.25">
      <c r="B34" s="63" t="s">
        <v>9</v>
      </c>
      <c r="C34" s="64">
        <f>'Table 3'!C37</f>
        <v>0</v>
      </c>
      <c r="D34" s="64">
        <f>'Table 3'!D37</f>
        <v>22.86</v>
      </c>
      <c r="E34" s="64">
        <f>'Table 3'!E37</f>
        <v>22.86</v>
      </c>
    </row>
  </sheetData>
  <mergeCells count="5">
    <mergeCell ref="B29:E29"/>
    <mergeCell ref="B3:E3"/>
    <mergeCell ref="B9:E9"/>
    <mergeCell ref="B19:D19"/>
    <mergeCell ref="B24:D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6E55-35DB-4F2E-925F-A91DDA817CF1}">
  <dimension ref="B2:F6"/>
  <sheetViews>
    <sheetView workbookViewId="0">
      <selection activeCell="G18" sqref="G18"/>
    </sheetView>
  </sheetViews>
  <sheetFormatPr defaultRowHeight="15" x14ac:dyDescent="0.25"/>
  <cols>
    <col min="2" max="2" width="10.42578125" bestFit="1" customWidth="1"/>
  </cols>
  <sheetData>
    <row r="2" spans="2:6" x14ac:dyDescent="0.25">
      <c r="B2" s="72" t="s">
        <v>21</v>
      </c>
      <c r="C2" s="72"/>
      <c r="D2" s="72"/>
      <c r="E2" s="72"/>
      <c r="F2" s="72"/>
    </row>
    <row r="3" spans="2:6" ht="60" x14ac:dyDescent="0.25">
      <c r="B3" s="67" t="s">
        <v>12</v>
      </c>
      <c r="C3" s="38" t="s">
        <v>0</v>
      </c>
      <c r="D3" s="38" t="s">
        <v>1</v>
      </c>
      <c r="E3" s="38" t="s">
        <v>2</v>
      </c>
      <c r="F3" s="38" t="s">
        <v>3</v>
      </c>
    </row>
    <row r="4" spans="2:6" x14ac:dyDescent="0.25">
      <c r="B4" s="68" t="s">
        <v>18</v>
      </c>
      <c r="C4" s="60">
        <f>'Table 1 and 2'!C29</f>
        <v>46.816000000000003</v>
      </c>
      <c r="D4" s="60">
        <f>'Table 1 and 2'!D29</f>
        <v>2.67</v>
      </c>
      <c r="E4" s="60">
        <f>'Table 1 and 2'!E29</f>
        <v>3.907</v>
      </c>
      <c r="F4" s="60">
        <f>'Table 1 and 2'!F29</f>
        <v>3.9159999999999999</v>
      </c>
    </row>
    <row r="5" spans="2:6" x14ac:dyDescent="0.25">
      <c r="B5" s="65" t="s">
        <v>17</v>
      </c>
      <c r="C5" s="62">
        <f>'Table 1 and 2'!C30</f>
        <v>42.024999999999999</v>
      </c>
      <c r="D5" s="62">
        <f>'Table 1 and 2'!D30</f>
        <v>29.707999999999998</v>
      </c>
      <c r="E5" s="62">
        <f>'Table 1 and 2'!E30</f>
        <v>33.795000000000002</v>
      </c>
      <c r="F5" s="62">
        <f>'Table 1 and 2'!F30</f>
        <v>33.835000000000001</v>
      </c>
    </row>
    <row r="6" spans="2:6" x14ac:dyDescent="0.25">
      <c r="B6" s="66" t="s">
        <v>11</v>
      </c>
      <c r="C6" s="64">
        <f>'Table 1 and 2'!C31</f>
        <v>11.159000000000001</v>
      </c>
      <c r="D6" s="64">
        <f>'Table 1 and 2'!D31</f>
        <v>67.620999999999995</v>
      </c>
      <c r="E6" s="64">
        <f>'Table 1 and 2'!E31</f>
        <v>62.298000000000002</v>
      </c>
      <c r="F6" s="64">
        <f>'Table 1 and 2'!F31</f>
        <v>62.249000000000002</v>
      </c>
    </row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52865-B5A2-4A79-A5D7-57839F356415}">
  <dimension ref="B3:E19"/>
  <sheetViews>
    <sheetView workbookViewId="0">
      <selection activeCell="B4" sqref="B4:E7"/>
    </sheetView>
  </sheetViews>
  <sheetFormatPr defaultRowHeight="15" x14ac:dyDescent="0.25"/>
  <cols>
    <col min="2" max="2" width="10.42578125" bestFit="1" customWidth="1"/>
    <col min="4" max="4" width="11.5703125" customWidth="1"/>
    <col min="5" max="5" width="11.85546875" customWidth="1"/>
  </cols>
  <sheetData>
    <row r="3" spans="2:5" ht="60" x14ac:dyDescent="0.25">
      <c r="B3" s="21" t="s">
        <v>12</v>
      </c>
      <c r="C3" s="22" t="s">
        <v>19</v>
      </c>
      <c r="D3" s="22" t="s">
        <v>20</v>
      </c>
      <c r="E3" s="22" t="s">
        <v>21</v>
      </c>
    </row>
    <row r="4" spans="2:5" x14ac:dyDescent="0.25">
      <c r="B4" s="39" t="s">
        <v>18</v>
      </c>
      <c r="C4" s="57">
        <v>1.546</v>
      </c>
      <c r="D4" s="15">
        <v>1.5429999999999999</v>
      </c>
      <c r="E4" s="15">
        <v>1.59</v>
      </c>
    </row>
    <row r="5" spans="2:5" x14ac:dyDescent="0.25">
      <c r="B5" s="5" t="s">
        <v>17</v>
      </c>
      <c r="C5" s="35">
        <v>1.76</v>
      </c>
      <c r="D5" s="13">
        <v>1.7470000000000001</v>
      </c>
      <c r="E5" s="13">
        <v>2</v>
      </c>
    </row>
    <row r="6" spans="2:5" x14ac:dyDescent="0.25">
      <c r="B6" s="8" t="s">
        <v>11</v>
      </c>
      <c r="C6" s="58">
        <v>2.3450000000000002</v>
      </c>
      <c r="D6" s="14">
        <v>2.33</v>
      </c>
      <c r="E6" s="14">
        <v>2.4849999999999999</v>
      </c>
    </row>
    <row r="7" spans="2:5" x14ac:dyDescent="0.25">
      <c r="B7" s="40" t="s">
        <v>56</v>
      </c>
      <c r="C7" s="59">
        <v>1.774</v>
      </c>
      <c r="D7" s="59">
        <v>1.7629999999999999</v>
      </c>
      <c r="E7" s="59">
        <v>1.9179999999999999</v>
      </c>
    </row>
    <row r="14" spans="2:5" ht="26.25" customHeight="1" x14ac:dyDescent="0.25"/>
    <row r="15" spans="2:5" ht="47.25" customHeight="1" x14ac:dyDescent="0.25">
      <c r="B15" s="23" t="s">
        <v>12</v>
      </c>
      <c r="C15" s="24" t="s">
        <v>19</v>
      </c>
      <c r="D15" s="24" t="s">
        <v>20</v>
      </c>
      <c r="E15" s="24" t="s">
        <v>21</v>
      </c>
    </row>
    <row r="16" spans="2:5" x14ac:dyDescent="0.25">
      <c r="B16" s="41" t="s">
        <v>18</v>
      </c>
      <c r="C16" s="15">
        <v>1.4339999999999999</v>
      </c>
      <c r="D16" s="15">
        <v>1.4710000000000001</v>
      </c>
      <c r="E16" s="15">
        <v>1.5409999999999999</v>
      </c>
    </row>
    <row r="17" spans="2:5" x14ac:dyDescent="0.25">
      <c r="B17" s="42" t="s">
        <v>17</v>
      </c>
      <c r="C17" s="13">
        <v>1.63</v>
      </c>
      <c r="D17" s="13">
        <v>1.663</v>
      </c>
      <c r="E17" s="13">
        <v>1.716</v>
      </c>
    </row>
    <row r="18" spans="2:5" x14ac:dyDescent="0.25">
      <c r="B18" s="43" t="s">
        <v>11</v>
      </c>
      <c r="C18" s="14">
        <v>2.0110000000000001</v>
      </c>
      <c r="D18" s="14">
        <v>2.0670000000000002</v>
      </c>
      <c r="E18" s="14">
        <v>2.1539999999999999</v>
      </c>
    </row>
    <row r="19" spans="2:5" x14ac:dyDescent="0.25">
      <c r="B19" s="44" t="s">
        <v>6</v>
      </c>
      <c r="C19" s="45">
        <v>1.476</v>
      </c>
      <c r="D19" s="45">
        <v>1.462</v>
      </c>
      <c r="E19" s="45">
        <v>1.4630000000000001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778AA-4DE8-4ED1-BE12-EAC830A432F0}">
  <dimension ref="A1:K16"/>
  <sheetViews>
    <sheetView workbookViewId="0">
      <selection activeCell="G1" sqref="G1:G1048576"/>
    </sheetView>
  </sheetViews>
  <sheetFormatPr defaultRowHeight="15" x14ac:dyDescent="0.25"/>
  <sheetData>
    <row r="1" spans="1:11" x14ac:dyDescent="0.25">
      <c r="B1" t="s">
        <v>46</v>
      </c>
      <c r="F1" t="s">
        <v>47</v>
      </c>
      <c r="J1" t="s">
        <v>48</v>
      </c>
    </row>
    <row r="2" spans="1:11" x14ac:dyDescent="0.25">
      <c r="A2" s="77" t="s">
        <v>28</v>
      </c>
      <c r="B2" s="77"/>
      <c r="C2" s="77"/>
      <c r="E2" s="77" t="s">
        <v>28</v>
      </c>
      <c r="F2" s="77"/>
      <c r="G2" s="77"/>
      <c r="I2" s="77" t="s">
        <v>28</v>
      </c>
      <c r="J2" s="77"/>
      <c r="K2" s="77"/>
    </row>
    <row r="3" spans="1:11" x14ac:dyDescent="0.25">
      <c r="A3" s="76" t="s">
        <v>29</v>
      </c>
      <c r="B3" s="76"/>
      <c r="C3" s="76"/>
      <c r="E3" s="76" t="s">
        <v>44</v>
      </c>
      <c r="F3" s="76"/>
      <c r="G3" s="76"/>
      <c r="I3" s="76" t="s">
        <v>45</v>
      </c>
      <c r="J3" s="76"/>
      <c r="K3" s="76"/>
    </row>
    <row r="4" spans="1:11" x14ac:dyDescent="0.25">
      <c r="A4" s="76" t="s">
        <v>30</v>
      </c>
      <c r="B4" s="76"/>
      <c r="C4" s="76"/>
      <c r="E4" s="76" t="s">
        <v>30</v>
      </c>
      <c r="F4" s="76"/>
      <c r="G4" s="76"/>
      <c r="I4" s="76" t="s">
        <v>30</v>
      </c>
      <c r="J4" s="76"/>
      <c r="K4" s="76"/>
    </row>
    <row r="5" spans="1:11" x14ac:dyDescent="0.25">
      <c r="A5" s="76" t="s">
        <v>31</v>
      </c>
      <c r="B5" s="76"/>
      <c r="C5" s="76"/>
      <c r="E5" s="76" t="s">
        <v>31</v>
      </c>
      <c r="F5" s="76"/>
      <c r="G5" s="76"/>
      <c r="I5" s="76" t="s">
        <v>31</v>
      </c>
      <c r="J5" s="76"/>
      <c r="K5" s="76"/>
    </row>
    <row r="6" spans="1:11" x14ac:dyDescent="0.25">
      <c r="A6" s="76" t="s">
        <v>32</v>
      </c>
      <c r="B6" s="76" t="s">
        <v>33</v>
      </c>
      <c r="C6" s="76"/>
      <c r="E6" s="76" t="s">
        <v>32</v>
      </c>
      <c r="F6" s="76" t="s">
        <v>33</v>
      </c>
      <c r="G6" s="76"/>
      <c r="I6" s="76" t="s">
        <v>32</v>
      </c>
      <c r="J6" s="76" t="s">
        <v>33</v>
      </c>
      <c r="K6" s="76"/>
    </row>
    <row r="7" spans="1:11" x14ac:dyDescent="0.25">
      <c r="A7" s="76"/>
      <c r="B7" s="27" t="s">
        <v>34</v>
      </c>
      <c r="C7" s="27" t="s">
        <v>35</v>
      </c>
      <c r="E7" s="76"/>
      <c r="F7" s="27" t="s">
        <v>34</v>
      </c>
      <c r="G7" s="27" t="s">
        <v>35</v>
      </c>
      <c r="I7" s="76"/>
      <c r="J7" s="27" t="s">
        <v>34</v>
      </c>
      <c r="K7" s="27" t="s">
        <v>35</v>
      </c>
    </row>
    <row r="8" spans="1:11" x14ac:dyDescent="0.25">
      <c r="A8" s="28" t="s">
        <v>6</v>
      </c>
      <c r="B8" s="29">
        <v>100</v>
      </c>
      <c r="C8" s="29">
        <v>100</v>
      </c>
      <c r="E8" s="28" t="s">
        <v>6</v>
      </c>
      <c r="F8" s="29">
        <v>100</v>
      </c>
      <c r="G8" s="29">
        <v>100</v>
      </c>
      <c r="I8" s="28" t="s">
        <v>6</v>
      </c>
      <c r="J8" s="29">
        <v>100</v>
      </c>
      <c r="K8" s="29">
        <v>100</v>
      </c>
    </row>
    <row r="9" spans="1:11" x14ac:dyDescent="0.25">
      <c r="A9" s="28" t="s">
        <v>36</v>
      </c>
      <c r="B9" s="29">
        <v>41.03</v>
      </c>
      <c r="C9" s="29">
        <v>43.94</v>
      </c>
      <c r="E9" s="28" t="s">
        <v>36</v>
      </c>
      <c r="F9" s="29">
        <v>3.35</v>
      </c>
      <c r="G9" s="29">
        <v>3.77</v>
      </c>
      <c r="I9" s="28" t="s">
        <v>36</v>
      </c>
      <c r="J9" s="29">
        <v>1.35</v>
      </c>
      <c r="K9" s="29">
        <v>1.52</v>
      </c>
    </row>
    <row r="10" spans="1:11" x14ac:dyDescent="0.25">
      <c r="A10" s="28" t="s">
        <v>37</v>
      </c>
      <c r="B10" s="29">
        <v>46.22</v>
      </c>
      <c r="C10" s="29">
        <v>45.63</v>
      </c>
      <c r="E10" s="28" t="s">
        <v>37</v>
      </c>
      <c r="F10" s="29">
        <v>19.09</v>
      </c>
      <c r="G10" s="29">
        <v>20.309999999999999</v>
      </c>
      <c r="I10" s="28" t="s">
        <v>37</v>
      </c>
      <c r="J10" s="29">
        <v>5.56</v>
      </c>
      <c r="K10" s="29">
        <v>5.64</v>
      </c>
    </row>
    <row r="11" spans="1:11" x14ac:dyDescent="0.25">
      <c r="A11" s="28" t="s">
        <v>38</v>
      </c>
      <c r="B11" s="29">
        <v>5.37</v>
      </c>
      <c r="C11" s="29">
        <v>4.3499999999999996</v>
      </c>
      <c r="E11" s="28" t="s">
        <v>38</v>
      </c>
      <c r="F11" s="29">
        <v>7.33</v>
      </c>
      <c r="G11" s="29">
        <v>6.65</v>
      </c>
      <c r="I11" s="28" t="s">
        <v>38</v>
      </c>
      <c r="J11" s="29">
        <v>2.89</v>
      </c>
      <c r="K11" s="29">
        <v>2.89</v>
      </c>
    </row>
    <row r="12" spans="1:11" x14ac:dyDescent="0.25">
      <c r="A12" s="28" t="s">
        <v>39</v>
      </c>
      <c r="B12" s="29">
        <v>3.99</v>
      </c>
      <c r="C12" s="29">
        <v>3.2</v>
      </c>
      <c r="E12" s="28" t="s">
        <v>39</v>
      </c>
      <c r="F12" s="29">
        <v>9.86</v>
      </c>
      <c r="G12" s="29">
        <v>8.85</v>
      </c>
      <c r="I12" s="28" t="s">
        <v>39</v>
      </c>
      <c r="J12" s="29">
        <v>5.22</v>
      </c>
      <c r="K12" s="29">
        <v>5.2</v>
      </c>
    </row>
    <row r="13" spans="1:11" x14ac:dyDescent="0.25">
      <c r="A13" s="28" t="s">
        <v>40</v>
      </c>
      <c r="B13" s="29">
        <v>2.09</v>
      </c>
      <c r="C13" s="29">
        <v>1.74</v>
      </c>
      <c r="E13" s="28" t="s">
        <v>40</v>
      </c>
      <c r="F13" s="29">
        <v>11.3</v>
      </c>
      <c r="G13" s="29">
        <v>10.59</v>
      </c>
      <c r="I13" s="28" t="s">
        <v>40</v>
      </c>
      <c r="J13" s="29">
        <v>9.14</v>
      </c>
      <c r="K13" s="29">
        <v>9.85</v>
      </c>
    </row>
    <row r="14" spans="1:11" x14ac:dyDescent="0.25">
      <c r="A14" s="28" t="s">
        <v>41</v>
      </c>
      <c r="B14" s="29">
        <v>0.67</v>
      </c>
      <c r="C14" s="29">
        <v>0.59</v>
      </c>
      <c r="E14" s="28" t="s">
        <v>41</v>
      </c>
      <c r="F14" s="29">
        <v>8.31</v>
      </c>
      <c r="G14" s="29">
        <v>8.07</v>
      </c>
      <c r="I14" s="28" t="s">
        <v>41</v>
      </c>
      <c r="J14" s="29">
        <v>9.2100000000000009</v>
      </c>
      <c r="K14" s="29">
        <v>8.8699999999999992</v>
      </c>
    </row>
    <row r="15" spans="1:11" x14ac:dyDescent="0.25">
      <c r="A15" s="28" t="s">
        <v>42</v>
      </c>
      <c r="B15" s="29">
        <v>0.63</v>
      </c>
      <c r="C15" s="29">
        <v>0.55000000000000004</v>
      </c>
      <c r="E15" s="28" t="s">
        <v>42</v>
      </c>
      <c r="F15" s="29">
        <v>40.770000000000003</v>
      </c>
      <c r="G15" s="29">
        <v>41.76</v>
      </c>
      <c r="I15" s="28" t="s">
        <v>42</v>
      </c>
      <c r="J15" s="29">
        <v>66.63</v>
      </c>
      <c r="K15" s="29">
        <v>66.02</v>
      </c>
    </row>
    <row r="16" spans="1:11" x14ac:dyDescent="0.25">
      <c r="A16" s="76" t="s">
        <v>43</v>
      </c>
      <c r="B16" s="76"/>
      <c r="C16" s="76"/>
      <c r="E16" s="76" t="s">
        <v>43</v>
      </c>
      <c r="F16" s="76"/>
      <c r="G16" s="76"/>
      <c r="I16" s="76" t="s">
        <v>43</v>
      </c>
      <c r="J16" s="76"/>
      <c r="K16" s="76"/>
    </row>
  </sheetData>
  <mergeCells count="21">
    <mergeCell ref="A16:C16"/>
    <mergeCell ref="E2:G2"/>
    <mergeCell ref="E3:G3"/>
    <mergeCell ref="E4:G4"/>
    <mergeCell ref="E5:G5"/>
    <mergeCell ref="E6:E7"/>
    <mergeCell ref="F6:G6"/>
    <mergeCell ref="E16:G16"/>
    <mergeCell ref="A2:C2"/>
    <mergeCell ref="A3:C3"/>
    <mergeCell ref="A4:C4"/>
    <mergeCell ref="A5:C5"/>
    <mergeCell ref="A6:A7"/>
    <mergeCell ref="B6:C6"/>
    <mergeCell ref="I16:K16"/>
    <mergeCell ref="I2:K2"/>
    <mergeCell ref="I3:K3"/>
    <mergeCell ref="I4:K4"/>
    <mergeCell ref="I5:K5"/>
    <mergeCell ref="I6:I7"/>
    <mergeCell ref="J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 and 2</vt:lpstr>
      <vt:lpstr>Table 3</vt:lpstr>
      <vt:lpstr>Table 4</vt:lpstr>
      <vt:lpstr>Table 5</vt:lpstr>
      <vt:lpstr>Table 6</vt:lpstr>
      <vt:lpstr>IBGE</vt:lpstr>
    </vt:vector>
  </TitlesOfParts>
  <Company>Victoria University of Wellington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Manfredini</dc:creator>
  <cp:lastModifiedBy>Denise Manfredini</cp:lastModifiedBy>
  <dcterms:created xsi:type="dcterms:W3CDTF">2020-06-18T03:25:44Z</dcterms:created>
  <dcterms:modified xsi:type="dcterms:W3CDTF">2020-08-19T05:16:37Z</dcterms:modified>
</cp:coreProperties>
</file>