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nalysis Summary" sheetId="1" r:id="rId4"/>
    <sheet name="Early_AVG" sheetId="2" r:id="rId5"/>
    <sheet name="Early_MAX" sheetId="3" r:id="rId6"/>
    <sheet name="Early_Particle" sheetId="4" r:id="rId7"/>
    <sheet name="Early_AVG_6leg" sheetId="5" r:id="rId8"/>
    <sheet name="Early_MAX_6leg" sheetId="6" r:id="rId9"/>
    <sheet name="Early_Particle_6leg" sheetId="7" r:id="rId10"/>
    <sheet name="Early_Manual" sheetId="8" r:id="rId11"/>
    <sheet name="Late_AVG" sheetId="9" r:id="rId12"/>
    <sheet name="Late_MAX" sheetId="10" r:id="rId13"/>
    <sheet name="Late_Particle" sheetId="11" r:id="rId14"/>
    <sheet name="Late_AVG_6leg" sheetId="12" r:id="rId15"/>
    <sheet name="Late_MAX_6leg" sheetId="13" r:id="rId16"/>
    <sheet name="Late_Particle_6leg" sheetId="14" r:id="rId17"/>
    <sheet name="Late_Manual" sheetId="15" r:id="rId18"/>
  </sheets>
</workbook>
</file>

<file path=xl/sharedStrings.xml><?xml version="1.0" encoding="utf-8"?>
<sst xmlns="http://schemas.openxmlformats.org/spreadsheetml/2006/main" uniqueCount="54">
  <si>
    <t>Method</t>
  </si>
  <si>
    <t>Early</t>
  </si>
  <si>
    <t>Early StdDev</t>
  </si>
  <si>
    <t>Late</t>
  </si>
  <si>
    <t>Late StdDev</t>
  </si>
  <si>
    <t>AVG.jug 16 leg</t>
  </si>
  <si>
    <t>MAX.jug 16 leg</t>
  </si>
  <si>
    <t>Particle.jug 16 leg</t>
  </si>
  <si>
    <t>AVG.jug 6 leg</t>
  </si>
  <si>
    <t>MAX.jug 6 leg</t>
  </si>
  <si>
    <t>Particle.jug 6 leg</t>
  </si>
  <si>
    <t>Manual</t>
  </si>
  <si>
    <t>Kymograph_Leg (k)</t>
  </si>
  <si>
    <t>Average Slippage (px)</t>
  </si>
  <si>
    <t>Frames</t>
  </si>
  <si>
    <t>Minutes</t>
  </si>
  <si>
    <t>Average</t>
  </si>
  <si>
    <t>StdDev</t>
  </si>
  <si>
    <t>um</t>
  </si>
  <si>
    <t>um/min</t>
  </si>
  <si>
    <t>Particle</t>
  </si>
  <si>
    <t>Min</t>
  </si>
  <si>
    <t>Max</t>
  </si>
  <si>
    <t>X</t>
  </si>
  <si>
    <t>Y</t>
  </si>
  <si>
    <t>delta_T (frame)</t>
  </si>
  <si>
    <t>delta_T (min)</t>
  </si>
  <si>
    <t>delta_X (px)</t>
  </si>
  <si>
    <t>delta_X (um)</t>
  </si>
  <si>
    <t>Velocity (um/min)</t>
  </si>
  <si>
    <t>Slippage (um/min)</t>
  </si>
  <si>
    <t>AverageSlippage</t>
  </si>
  <si>
    <t>Membrane</t>
  </si>
  <si>
    <t>6 legs</t>
  </si>
  <si>
    <t>20 offset</t>
  </si>
  <si>
    <t>10 length</t>
  </si>
  <si>
    <t>k</t>
  </si>
  <si>
    <t>Slippage</t>
  </si>
  <si>
    <t>Slice</t>
  </si>
  <si>
    <t>Myosin</t>
  </si>
  <si>
    <t>Ch</t>
  </si>
  <si>
    <t>Delta_X (px)</t>
  </si>
  <si>
    <t>Delta_X (um)</t>
  </si>
  <si>
    <t>Delta_Y (frame)</t>
  </si>
  <si>
    <t>Delta_Y (min)</t>
  </si>
  <si>
    <t>Average Slippage</t>
  </si>
  <si>
    <t>Pixels</t>
  </si>
  <si>
    <t>MAX Slippage</t>
  </si>
  <si>
    <t>Frame</t>
  </si>
  <si>
    <t>delta_X</t>
  </si>
  <si>
    <t>delta_Y</t>
  </si>
  <si>
    <t>Distance_Travelled</t>
  </si>
  <si>
    <t>Distance (um)</t>
  </si>
  <si>
    <t>Velocity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</si>
</sst>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4"/>
      <color indexed="8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horizontal="center" vertical="top" wrapText="1"/>
    </xf>
    <xf numFmtId="0" fontId="3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256" width="19.6016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20.55" customHeight="1">
      <c r="A2" s="3"/>
      <c r="B2" s="4"/>
      <c r="C2" s="5"/>
      <c r="D2" s="5"/>
      <c r="E2" s="5"/>
    </row>
    <row r="3" ht="20.35" customHeight="1">
      <c r="A3" t="s" s="6">
        <v>5</v>
      </c>
      <c r="B3" s="7">
        <f>'Early_AVG'!B20</f>
        <v>3.102538795716938</v>
      </c>
      <c r="C3" s="8">
        <f>'Early_AVG'!B21</f>
        <v>3.714282596219321</v>
      </c>
      <c r="D3" s="8">
        <f>'Late_AVG'!B20</f>
        <v>3.589430265203437</v>
      </c>
      <c r="E3" s="8">
        <f>'Late_AVG'!B21</f>
        <v>3.804992529733243</v>
      </c>
    </row>
    <row r="4" ht="20.35" customHeight="1">
      <c r="A4" t="s" s="6">
        <v>6</v>
      </c>
      <c r="B4" s="7">
        <f>'Early_MAX'!B20</f>
        <v>18.40629820659375</v>
      </c>
      <c r="C4" s="8">
        <f>'Early_MAX'!B21</f>
        <v>7.916070344103355</v>
      </c>
      <c r="D4" s="8">
        <f>'Late_MAX'!B20</f>
        <v>18.28845625259187</v>
      </c>
      <c r="E4" s="8">
        <f>'Late_MAX'!B21</f>
        <v>6.850311933521026</v>
      </c>
    </row>
    <row r="5" ht="20.35" customHeight="1">
      <c r="A5" t="s" s="6">
        <v>7</v>
      </c>
      <c r="B5" s="7">
        <f>'Early_Particle'!N27</f>
        <v>1.494770006723362</v>
      </c>
      <c r="C5" s="8">
        <f>'Early_Particle'!N28</f>
        <v>1.379004621491091</v>
      </c>
      <c r="D5" s="8">
        <f>'Late_Particle'!N39</f>
        <v>2.416598936231471</v>
      </c>
      <c r="E5" s="8">
        <f>'Late_Particle'!N40</f>
        <v>1.541930102379688</v>
      </c>
    </row>
    <row r="6" ht="20.35" customHeight="1">
      <c r="A6" s="9"/>
      <c r="B6" s="10"/>
      <c r="C6" s="11"/>
      <c r="D6" s="11"/>
      <c r="E6" s="11"/>
    </row>
    <row r="7" ht="20.35" customHeight="1">
      <c r="A7" t="s" s="6">
        <v>8</v>
      </c>
      <c r="B7" s="7">
        <f>'Early_AVG_6leg'!B9</f>
        <v>6.805272789238334</v>
      </c>
      <c r="C7" s="8">
        <f>'Early_AVG_6leg'!B10</f>
        <v>5.632202079165131</v>
      </c>
      <c r="D7" s="8">
        <f>'Late_AVG_6leg'!B9</f>
        <v>1.906808366725333</v>
      </c>
      <c r="E7" s="8">
        <f>'Late_AVG_6leg'!B10</f>
        <v>2.199371721145689</v>
      </c>
    </row>
    <row r="8" ht="20.35" customHeight="1">
      <c r="A8" t="s" s="6">
        <v>9</v>
      </c>
      <c r="B8" s="7">
        <f>'Early_MAX_6leg'!B9</f>
        <v>6.805272789238334</v>
      </c>
      <c r="C8" s="8">
        <f>'Early_MAX_6leg'!B10</f>
        <v>5.632202079165131</v>
      </c>
      <c r="D8" s="8">
        <f>'Late_MAX_6leg'!B9</f>
        <v>1.9301229489442</v>
      </c>
      <c r="E8" s="8">
        <f>'Late_MAX_6leg'!B10</f>
        <v>2.168927655763618</v>
      </c>
    </row>
    <row r="9" ht="20.35" customHeight="1">
      <c r="A9" t="s" s="6">
        <v>10</v>
      </c>
      <c r="B9" s="7">
        <f>'Early_Particle_6leg'!N15</f>
        <v>4.497358384743404</v>
      </c>
      <c r="C9" s="8">
        <f>'Early_Particle_6leg'!N16</f>
        <v>1.516476066468487</v>
      </c>
      <c r="D9" s="8">
        <f>'Late_Particle_6leg'!N15</f>
        <v>3.415783078525177</v>
      </c>
      <c r="E9" s="8">
        <f>'Late_Particle_6leg'!N16</f>
        <v>3.96087204251625</v>
      </c>
    </row>
    <row r="10" ht="20.35" customHeight="1">
      <c r="A10" s="9"/>
      <c r="B10" s="10"/>
      <c r="C10" s="11"/>
      <c r="D10" s="11"/>
      <c r="E10" s="11"/>
    </row>
    <row r="11" ht="20.35" customHeight="1">
      <c r="A11" t="s" s="6">
        <v>11</v>
      </c>
      <c r="B11" s="7">
        <f>'Early_Manual'!N18</f>
        <v>3.937553029748248</v>
      </c>
      <c r="C11" s="8">
        <f>'Early_Manual'!N19</f>
        <v>1.750296164445068</v>
      </c>
      <c r="D11" s="8">
        <f>'Late_Manual'!Q31</f>
        <v>0.74222092490892</v>
      </c>
      <c r="E11" s="8">
        <f>'Late_Manual'!Q32</f>
        <v>1.40400611533262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2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4" customWidth="1"/>
    <col min="2" max="2" width="19.6016" style="34" customWidth="1"/>
    <col min="3" max="3" width="19.6016" style="34" customWidth="1"/>
    <col min="4" max="4" width="19.6016" style="34" customWidth="1"/>
    <col min="5" max="5" width="19.6016" style="34" customWidth="1"/>
    <col min="6" max="6" width="19.6016" style="34" customWidth="1"/>
    <col min="7" max="256" width="19.6016" style="34" customWidth="1"/>
  </cols>
  <sheetData>
    <row r="1" ht="32.55" customHeight="1">
      <c r="A1" t="s" s="13">
        <v>12</v>
      </c>
      <c r="B1" s="14"/>
      <c r="C1" t="s" s="2">
        <v>14</v>
      </c>
      <c r="D1" t="s" s="2">
        <v>15</v>
      </c>
      <c r="E1" s="14"/>
      <c r="F1" s="14"/>
    </row>
    <row r="2" ht="25.55" customHeight="1">
      <c r="A2" s="15">
        <v>0</v>
      </c>
      <c r="B2" s="24">
        <v>10.6088049404</v>
      </c>
      <c r="C2" s="17">
        <v>36</v>
      </c>
      <c r="D2" s="17">
        <f>(C2*6.218)/60</f>
        <v>3.7308</v>
      </c>
      <c r="E2" s="5"/>
      <c r="F2" s="5"/>
    </row>
    <row r="3" ht="25.35" customHeight="1">
      <c r="A3" s="18">
        <f>$A2+1</f>
        <v>1</v>
      </c>
      <c r="B3" s="19">
        <v>18.7745729906</v>
      </c>
      <c r="C3" s="11"/>
      <c r="D3" s="11"/>
      <c r="E3" s="11"/>
      <c r="F3" s="11"/>
    </row>
    <row r="4" ht="25.35" customHeight="1">
      <c r="A4" s="18">
        <f>$A3+1</f>
        <v>2</v>
      </c>
      <c r="B4" s="19">
        <v>12.9608516774</v>
      </c>
      <c r="C4" s="11"/>
      <c r="D4" s="11"/>
      <c r="E4" s="11"/>
      <c r="F4" s="11"/>
    </row>
    <row r="5" ht="25.35" customHeight="1">
      <c r="A5" s="18">
        <f>$A4+1</f>
        <v>3</v>
      </c>
      <c r="B5" s="19">
        <v>20.6967990398</v>
      </c>
      <c r="C5" s="11"/>
      <c r="D5" s="11"/>
      <c r="E5" s="11"/>
      <c r="F5" s="11"/>
    </row>
    <row r="6" ht="25.35" customHeight="1">
      <c r="A6" s="18">
        <f>$A5+1</f>
        <v>4</v>
      </c>
      <c r="B6" s="19">
        <v>25.4201551314</v>
      </c>
      <c r="C6" s="11"/>
      <c r="D6" s="11"/>
      <c r="E6" s="11"/>
      <c r="F6" s="11"/>
    </row>
    <row r="7" ht="25.35" customHeight="1">
      <c r="A7" s="18">
        <f>$A6+1</f>
        <v>5</v>
      </c>
      <c r="B7" s="19">
        <v>17.9767580607</v>
      </c>
      <c r="C7" s="11"/>
      <c r="D7" s="11"/>
      <c r="E7" s="11"/>
      <c r="F7" s="11"/>
    </row>
    <row r="8" ht="25.35" customHeight="1">
      <c r="A8" s="18">
        <f>$A7+1</f>
        <v>6</v>
      </c>
      <c r="B8" s="19">
        <v>23.2891802689</v>
      </c>
      <c r="C8" s="11"/>
      <c r="D8" s="11"/>
      <c r="E8" s="11"/>
      <c r="F8" s="11"/>
    </row>
    <row r="9" ht="25.35" customHeight="1">
      <c r="A9" s="18">
        <f>$A8+1</f>
        <v>7</v>
      </c>
      <c r="B9" s="19">
        <v>22.8501539028</v>
      </c>
      <c r="C9" s="11"/>
      <c r="D9" s="11"/>
      <c r="E9" s="11"/>
      <c r="F9" s="11"/>
    </row>
    <row r="10" ht="25.35" customHeight="1">
      <c r="A10" s="18">
        <f>$A9+1</f>
        <v>8</v>
      </c>
      <c r="B10" s="19">
        <v>15.028891109</v>
      </c>
      <c r="C10" s="11"/>
      <c r="D10" s="11"/>
      <c r="E10" s="11"/>
      <c r="F10" s="11"/>
    </row>
    <row r="11" ht="25.35" customHeight="1">
      <c r="A11" s="18">
        <f>$A10+1</f>
        <v>9</v>
      </c>
      <c r="B11" s="19">
        <v>20.1501749592</v>
      </c>
      <c r="C11" s="11"/>
      <c r="D11" s="11"/>
      <c r="E11" s="11"/>
      <c r="F11" s="11"/>
    </row>
    <row r="12" ht="25.35" customHeight="1">
      <c r="A12" s="18">
        <f>$A11+1</f>
        <v>10</v>
      </c>
      <c r="B12" s="19">
        <v>32.2045754272</v>
      </c>
      <c r="C12" s="11"/>
      <c r="D12" s="11"/>
      <c r="E12" s="11"/>
      <c r="F12" s="11"/>
    </row>
    <row r="13" ht="25.35" customHeight="1">
      <c r="A13" s="18">
        <f>$A12+1</f>
        <v>11</v>
      </c>
      <c r="B13" s="19">
        <v>11.8368752687</v>
      </c>
      <c r="C13" s="11"/>
      <c r="D13" s="11"/>
      <c r="E13" s="11"/>
      <c r="F13" s="11"/>
    </row>
    <row r="14" ht="25.35" customHeight="1">
      <c r="A14" s="18">
        <f>$A13+1</f>
        <v>12</v>
      </c>
      <c r="B14" s="19">
        <v>15.5243986615</v>
      </c>
      <c r="C14" s="11"/>
      <c r="D14" s="11"/>
      <c r="E14" s="11"/>
      <c r="F14" s="11"/>
    </row>
    <row r="15" ht="25.35" customHeight="1">
      <c r="A15" s="18">
        <f>$A14+1</f>
        <v>13</v>
      </c>
      <c r="B15" s="19">
        <v>27.2277877414</v>
      </c>
      <c r="C15" s="11"/>
      <c r="D15" s="11"/>
      <c r="E15" s="11"/>
      <c r="F15" s="11"/>
    </row>
    <row r="16" ht="25.35" customHeight="1">
      <c r="A16" s="18">
        <f>$A15+1</f>
        <v>14</v>
      </c>
      <c r="B16" s="19">
        <v>10.6859825111</v>
      </c>
      <c r="C16" s="11"/>
      <c r="D16" s="11"/>
      <c r="E16" s="11"/>
      <c r="F16" s="11"/>
    </row>
    <row r="17" ht="25.35" customHeight="1">
      <c r="A17" s="18">
        <f>$A16+1</f>
        <v>15</v>
      </c>
      <c r="B17" s="19">
        <v>7.379338351370</v>
      </c>
      <c r="C17" s="11"/>
      <c r="D17" s="11"/>
      <c r="E17" s="11"/>
      <c r="F17" s="11"/>
    </row>
    <row r="18" ht="20.35" customHeight="1">
      <c r="A18" s="20"/>
      <c r="B18" s="10"/>
      <c r="C18" s="11"/>
      <c r="D18" s="11"/>
      <c r="E18" s="11"/>
      <c r="F18" s="11"/>
    </row>
    <row r="19" ht="20.35" customHeight="1">
      <c r="A19" s="20"/>
      <c r="B19" s="10"/>
      <c r="C19" s="11"/>
      <c r="D19" s="11"/>
      <c r="E19" s="11"/>
      <c r="F19" s="11"/>
    </row>
    <row r="20" ht="20.35" customHeight="1">
      <c r="A20" t="s" s="21">
        <v>16</v>
      </c>
      <c r="B20" s="7">
        <f>AVERAGE(B2:B17)</f>
        <v>18.28845625259187</v>
      </c>
      <c r="C20" s="8">
        <f>B20*0.114395</f>
        <v>2.092107953015248</v>
      </c>
      <c r="D20" s="11"/>
      <c r="E20" s="8">
        <f>C20/D2</f>
        <v>0.5607665790219919</v>
      </c>
      <c r="F20" s="11"/>
    </row>
    <row r="21" ht="20.35" customHeight="1">
      <c r="A21" t="s" s="21">
        <v>17</v>
      </c>
      <c r="B21" s="7">
        <f>STDEV(B2:B17)</f>
        <v>6.850311933521026</v>
      </c>
      <c r="C21" s="8">
        <f>B21*0.114395</f>
        <v>0.7836414336351378</v>
      </c>
      <c r="D21" s="11"/>
      <c r="E21" s="8">
        <f>C21/D2</f>
        <v>0.2100464869827216</v>
      </c>
      <c r="F21" s="11"/>
    </row>
    <row r="22" ht="20.35" customHeight="1">
      <c r="A22" s="20"/>
      <c r="B22" t="s" s="33">
        <v>46</v>
      </c>
      <c r="C22" t="s" s="22">
        <v>18</v>
      </c>
      <c r="D22" s="11"/>
      <c r="E22" t="s" s="22">
        <v>19</v>
      </c>
      <c r="F22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78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5" customWidth="1"/>
    <col min="2" max="2" width="19.6016" style="35" customWidth="1"/>
    <col min="3" max="3" width="19.6016" style="35" customWidth="1"/>
    <col min="4" max="4" width="19.6016" style="35" customWidth="1"/>
    <col min="5" max="5" width="19.6016" style="35" customWidth="1"/>
    <col min="6" max="6" width="19.6016" style="35" customWidth="1"/>
    <col min="7" max="7" width="19.6016" style="35" customWidth="1"/>
    <col min="8" max="8" width="19.6016" style="35" customWidth="1"/>
    <col min="9" max="9" width="19.6016" style="35" customWidth="1"/>
    <col min="10" max="10" width="19.6016" style="35" customWidth="1"/>
    <col min="11" max="11" width="19.6016" style="35" customWidth="1"/>
    <col min="12" max="12" width="19.6016" style="35" customWidth="1"/>
    <col min="13" max="13" width="19.6016" style="35" customWidth="1"/>
    <col min="14" max="14" width="19.6016" style="35" customWidth="1"/>
    <col min="15" max="256" width="19.6016" style="35" customWidth="1"/>
  </cols>
  <sheetData>
    <row r="1" ht="20.55" customHeight="1">
      <c r="A1" s="14"/>
      <c r="B1" s="14"/>
      <c r="C1" s="14"/>
      <c r="D1" s="14"/>
      <c r="E1" s="14"/>
      <c r="F1" s="14"/>
      <c r="G1" s="14"/>
      <c r="H1" t="s" s="2">
        <v>25</v>
      </c>
      <c r="I1" t="s" s="2">
        <v>26</v>
      </c>
      <c r="J1" t="s" s="2">
        <v>27</v>
      </c>
      <c r="K1" t="s" s="2">
        <v>28</v>
      </c>
      <c r="L1" t="s" s="2">
        <v>29</v>
      </c>
      <c r="M1" s="14"/>
      <c r="N1" t="s" s="2">
        <v>30</v>
      </c>
    </row>
    <row r="2" ht="20.55" customHeight="1">
      <c r="A2" s="26">
        <v>1</v>
      </c>
      <c r="B2" s="16">
        <v>65</v>
      </c>
      <c r="C2" s="17">
        <v>65</v>
      </c>
      <c r="D2" s="17">
        <v>174.667</v>
      </c>
      <c r="E2" s="17">
        <v>512</v>
      </c>
      <c r="F2" s="17">
        <v>1</v>
      </c>
      <c r="G2" s="5"/>
      <c r="H2" s="5"/>
      <c r="I2" s="5"/>
      <c r="J2" s="5"/>
      <c r="K2" s="5"/>
      <c r="L2" s="5"/>
      <c r="M2" s="5"/>
      <c r="N2" s="5"/>
    </row>
    <row r="3" ht="20.35" customHeight="1">
      <c r="A3" s="27">
        <v>2</v>
      </c>
      <c r="B3" s="7">
        <v>22</v>
      </c>
      <c r="C3" s="8">
        <v>22</v>
      </c>
      <c r="D3" s="8">
        <v>210.667</v>
      </c>
      <c r="E3" s="8">
        <v>572</v>
      </c>
      <c r="F3" s="8">
        <v>1</v>
      </c>
      <c r="G3" s="11"/>
      <c r="H3" s="8">
        <f>D3-D2</f>
        <v>36</v>
      </c>
      <c r="I3" s="8">
        <f>(H3*6.218)/60</f>
        <v>3.7308</v>
      </c>
      <c r="J3" s="8">
        <f>E3-E2</f>
        <v>60</v>
      </c>
      <c r="K3" s="8">
        <f>J3*0.114395</f>
        <v>6.8637</v>
      </c>
      <c r="L3" s="8">
        <f>K3/I3</f>
        <v>1.839739466066259</v>
      </c>
      <c r="M3" s="11"/>
      <c r="N3" s="8">
        <f>L3-L33</f>
        <v>-1.736749820859411</v>
      </c>
    </row>
    <row r="4" ht="20.35" customHeight="1">
      <c r="A4" s="27">
        <v>3</v>
      </c>
      <c r="B4" s="7">
        <v>64</v>
      </c>
      <c r="C4" s="8">
        <v>64</v>
      </c>
      <c r="D4" s="8">
        <v>260</v>
      </c>
      <c r="E4" s="8">
        <v>500</v>
      </c>
      <c r="F4" s="8">
        <v>1</v>
      </c>
      <c r="G4" s="11"/>
      <c r="H4" s="11"/>
      <c r="I4" s="11"/>
      <c r="J4" s="11"/>
      <c r="K4" s="11"/>
      <c r="L4" s="11"/>
      <c r="M4" s="11"/>
      <c r="N4" s="11"/>
    </row>
    <row r="5" ht="20.35" customHeight="1">
      <c r="A5" s="27">
        <v>4</v>
      </c>
      <c r="B5" s="7">
        <v>38</v>
      </c>
      <c r="C5" s="8">
        <v>38</v>
      </c>
      <c r="D5" s="8">
        <v>301.333</v>
      </c>
      <c r="E5" s="8">
        <v>593.333</v>
      </c>
      <c r="F5" s="8">
        <v>1</v>
      </c>
      <c r="G5" s="11"/>
      <c r="H5" s="8">
        <f>D5-D4</f>
        <v>41.33300000000003</v>
      </c>
      <c r="I5" s="8">
        <f>(H5*6.218)/60</f>
        <v>4.283476566666669</v>
      </c>
      <c r="J5" s="8">
        <f>E5-E4</f>
        <v>93.33299999999997</v>
      </c>
      <c r="K5" s="8">
        <f>J5*0.114395</f>
        <v>10.676828535</v>
      </c>
      <c r="L5" s="8">
        <f>K5/I5</f>
        <v>2.492561443684639</v>
      </c>
      <c r="M5" s="11"/>
      <c r="N5" s="8">
        <f>L5-L35</f>
        <v>0.9666742095560652</v>
      </c>
    </row>
    <row r="6" ht="20.35" customHeight="1">
      <c r="A6" s="27">
        <v>5</v>
      </c>
      <c r="B6" s="7">
        <v>17</v>
      </c>
      <c r="C6" s="8">
        <v>17</v>
      </c>
      <c r="D6" s="8">
        <v>448</v>
      </c>
      <c r="E6" s="8">
        <v>489.333</v>
      </c>
      <c r="F6" s="8">
        <v>1</v>
      </c>
      <c r="G6" s="11"/>
      <c r="H6" s="11"/>
      <c r="I6" s="11"/>
      <c r="J6" s="11"/>
      <c r="K6" s="11"/>
      <c r="L6" s="11"/>
      <c r="M6" s="11"/>
      <c r="N6" s="11"/>
    </row>
    <row r="7" ht="20.35" customHeight="1">
      <c r="A7" s="27">
        <v>6</v>
      </c>
      <c r="B7" s="7">
        <v>163</v>
      </c>
      <c r="C7" s="8">
        <v>163</v>
      </c>
      <c r="D7" s="8">
        <v>476</v>
      </c>
      <c r="E7" s="8">
        <v>588</v>
      </c>
      <c r="F7" s="8">
        <v>1</v>
      </c>
      <c r="G7" s="11"/>
      <c r="H7" s="8">
        <f>D7-D6</f>
        <v>28</v>
      </c>
      <c r="I7" s="8">
        <f>(H7*6.218)/60</f>
        <v>2.901733333333333</v>
      </c>
      <c r="J7" s="8">
        <f>E7-E6</f>
        <v>98.66699999999997</v>
      </c>
      <c r="K7" s="8">
        <f>J7*0.114395</f>
        <v>11.287011465</v>
      </c>
      <c r="L7" s="8">
        <f>K7/I7</f>
        <v>3.889748012107705</v>
      </c>
      <c r="M7" s="11"/>
      <c r="N7" s="8">
        <f>L7-L37</f>
        <v>2.585178113288241</v>
      </c>
    </row>
    <row r="8" ht="20.35" customHeight="1">
      <c r="A8" s="27">
        <v>7</v>
      </c>
      <c r="B8" s="7">
        <v>143</v>
      </c>
      <c r="C8" s="8">
        <v>143</v>
      </c>
      <c r="D8" s="8">
        <v>538.667</v>
      </c>
      <c r="E8" s="8">
        <v>497.333</v>
      </c>
      <c r="F8" s="8">
        <v>1</v>
      </c>
      <c r="G8" s="11"/>
      <c r="H8" s="11"/>
      <c r="I8" s="11"/>
      <c r="J8" s="11"/>
      <c r="K8" s="11"/>
      <c r="L8" s="11"/>
      <c r="M8" s="11"/>
      <c r="N8" s="11"/>
    </row>
    <row r="9" ht="20.35" customHeight="1">
      <c r="A9" s="27">
        <v>8</v>
      </c>
      <c r="B9" s="7">
        <v>129</v>
      </c>
      <c r="C9" s="8">
        <v>129</v>
      </c>
      <c r="D9" s="8">
        <v>570.667</v>
      </c>
      <c r="E9" s="8">
        <v>598.667</v>
      </c>
      <c r="F9" s="8">
        <v>1</v>
      </c>
      <c r="G9" s="11"/>
      <c r="H9" s="8">
        <f>D9-D8</f>
        <v>32</v>
      </c>
      <c r="I9" s="8">
        <f>(H9*6.218)/60</f>
        <v>3.316266666666666</v>
      </c>
      <c r="J9" s="8">
        <f>E9-E8</f>
        <v>101.334</v>
      </c>
      <c r="K9" s="8">
        <f>J9*0.114395</f>
        <v>11.59210293</v>
      </c>
      <c r="L9" s="8">
        <f>K9/I9</f>
        <v>3.495527982269218</v>
      </c>
      <c r="M9" s="11"/>
      <c r="N9" s="8">
        <f>L9-L39</f>
        <v>3.495527982269218</v>
      </c>
    </row>
    <row r="10" ht="20.35" customHeight="1">
      <c r="A10" s="27">
        <v>9</v>
      </c>
      <c r="B10" s="7">
        <v>91</v>
      </c>
      <c r="C10" s="8">
        <v>91</v>
      </c>
      <c r="D10" s="8">
        <v>576</v>
      </c>
      <c r="E10" s="8">
        <v>522.667</v>
      </c>
      <c r="F10" s="8">
        <v>1</v>
      </c>
      <c r="G10" s="11"/>
      <c r="H10" s="11"/>
      <c r="I10" s="11"/>
      <c r="J10" s="11"/>
      <c r="K10" s="11"/>
      <c r="L10" s="11"/>
      <c r="M10" s="11"/>
      <c r="N10" s="11"/>
    </row>
    <row r="11" ht="20.35" customHeight="1">
      <c r="A11" s="27">
        <v>10</v>
      </c>
      <c r="B11" s="7">
        <v>125</v>
      </c>
      <c r="C11" s="8">
        <v>125</v>
      </c>
      <c r="D11" s="8">
        <v>610.667</v>
      </c>
      <c r="E11" s="8">
        <v>577.333</v>
      </c>
      <c r="F11" s="8">
        <v>1</v>
      </c>
      <c r="G11" s="11"/>
      <c r="H11" s="8">
        <f>D11-D10</f>
        <v>34.66700000000003</v>
      </c>
      <c r="I11" s="8">
        <f>(H11*6.218)/60</f>
        <v>3.59265676666667</v>
      </c>
      <c r="J11" s="8">
        <f>E11-E10</f>
        <v>54.66599999999994</v>
      </c>
      <c r="K11" s="8">
        <f>J11*0.114395</f>
        <v>6.253517069999993</v>
      </c>
      <c r="L11" s="8">
        <f>K11/I11</f>
        <v>1.740638607066858</v>
      </c>
      <c r="M11" s="11"/>
      <c r="N11" s="8">
        <f>L11-L41</f>
        <v>1.740638607066858</v>
      </c>
    </row>
    <row r="12" ht="20.35" customHeight="1">
      <c r="A12" s="27">
        <v>11</v>
      </c>
      <c r="B12" s="7">
        <v>147</v>
      </c>
      <c r="C12" s="8">
        <v>147</v>
      </c>
      <c r="D12" s="8">
        <v>673.333</v>
      </c>
      <c r="E12" s="8">
        <v>461.333</v>
      </c>
      <c r="F12" s="8">
        <v>1</v>
      </c>
      <c r="G12" s="11"/>
      <c r="H12" s="11"/>
      <c r="I12" s="11"/>
      <c r="J12" s="11"/>
      <c r="K12" s="11"/>
      <c r="L12" s="11"/>
      <c r="M12" s="11"/>
      <c r="N12" s="11"/>
    </row>
    <row r="13" ht="20.35" customHeight="1">
      <c r="A13" s="27">
        <v>12</v>
      </c>
      <c r="B13" s="7">
        <v>75</v>
      </c>
      <c r="C13" s="8">
        <v>75</v>
      </c>
      <c r="D13" s="8">
        <v>702.667</v>
      </c>
      <c r="E13" s="8">
        <v>589.333</v>
      </c>
      <c r="F13" s="8">
        <v>1</v>
      </c>
      <c r="G13" s="11"/>
      <c r="H13" s="8">
        <f>D13-D12</f>
        <v>29.33400000000006</v>
      </c>
      <c r="I13" s="8">
        <f>(H13*6.218)/60</f>
        <v>3.039980200000006</v>
      </c>
      <c r="J13" s="8">
        <f>E13-E12</f>
        <v>127.9999999999999</v>
      </c>
      <c r="K13" s="8">
        <f>J13*0.114395</f>
        <v>14.64255999999999</v>
      </c>
      <c r="L13" s="8">
        <f>K13/I13</f>
        <v>4.816662950633679</v>
      </c>
      <c r="M13" s="11"/>
      <c r="N13" s="8">
        <f>L13-L43</f>
        <v>4.816662950633679</v>
      </c>
    </row>
    <row r="14" ht="20.35" customHeight="1">
      <c r="A14" s="27">
        <v>13</v>
      </c>
      <c r="B14" s="7">
        <v>125</v>
      </c>
      <c r="C14" s="8">
        <v>125</v>
      </c>
      <c r="D14" s="8">
        <v>734.667</v>
      </c>
      <c r="E14" s="8">
        <v>444</v>
      </c>
      <c r="F14" s="8">
        <v>1</v>
      </c>
      <c r="G14" s="11"/>
      <c r="H14" s="11"/>
      <c r="I14" s="11"/>
      <c r="J14" s="11"/>
      <c r="K14" s="11"/>
      <c r="L14" s="11"/>
      <c r="M14" s="11"/>
      <c r="N14" s="11"/>
    </row>
    <row r="15" ht="20.35" customHeight="1">
      <c r="A15" s="27">
        <v>14</v>
      </c>
      <c r="B15" s="7">
        <v>127</v>
      </c>
      <c r="C15" s="8">
        <v>127</v>
      </c>
      <c r="D15" s="8">
        <v>773.333</v>
      </c>
      <c r="E15" s="8">
        <v>593.333</v>
      </c>
      <c r="F15" s="8">
        <v>1</v>
      </c>
      <c r="G15" s="11"/>
      <c r="H15" s="8">
        <f>D15-D14</f>
        <v>38.66599999999994</v>
      </c>
      <c r="I15" s="8">
        <f>(H15*6.218)/60</f>
        <v>4.00708646666666</v>
      </c>
      <c r="J15" s="8">
        <f>E15-E14</f>
        <v>149.333</v>
      </c>
      <c r="K15" s="8">
        <f>J15*0.114395</f>
        <v>17.082948535</v>
      </c>
      <c r="L15" s="8">
        <f>K15/I15</f>
        <v>4.263184405204672</v>
      </c>
      <c r="M15" s="11"/>
      <c r="N15" s="8">
        <f>L15-L45</f>
        <v>4.263184405204672</v>
      </c>
    </row>
    <row r="16" ht="20.35" customHeight="1">
      <c r="A16" s="27">
        <v>15</v>
      </c>
      <c r="B16" s="7">
        <v>127</v>
      </c>
      <c r="C16" s="8">
        <v>127</v>
      </c>
      <c r="D16" s="8">
        <v>776</v>
      </c>
      <c r="E16" s="8">
        <v>525.333</v>
      </c>
      <c r="F16" s="8">
        <v>1</v>
      </c>
      <c r="G16" s="11"/>
      <c r="H16" s="11"/>
      <c r="I16" s="11"/>
      <c r="J16" s="11"/>
      <c r="K16" s="11"/>
      <c r="L16" s="11"/>
      <c r="M16" s="11"/>
      <c r="N16" s="11"/>
    </row>
    <row r="17" ht="20.35" customHeight="1">
      <c r="A17" s="27">
        <v>16</v>
      </c>
      <c r="B17" s="7">
        <v>125</v>
      </c>
      <c r="C17" s="8">
        <v>125</v>
      </c>
      <c r="D17" s="8">
        <v>806.667</v>
      </c>
      <c r="E17" s="8">
        <v>600</v>
      </c>
      <c r="F17" s="8">
        <v>1</v>
      </c>
      <c r="G17" s="11"/>
      <c r="H17" s="8">
        <f>D17-D16</f>
        <v>30.66700000000003</v>
      </c>
      <c r="I17" s="8">
        <f>(H17*6.218)/60</f>
        <v>3.178123433333336</v>
      </c>
      <c r="J17" s="8">
        <f>E17-E16</f>
        <v>74.66700000000003</v>
      </c>
      <c r="K17" s="8">
        <f>J17*0.114395</f>
        <v>8.541531465000004</v>
      </c>
      <c r="L17" s="8">
        <f>K17/I17</f>
        <v>2.687602179139192</v>
      </c>
      <c r="M17" s="11"/>
      <c r="N17" s="8">
        <f>L17-L47</f>
        <v>2.687602179139192</v>
      </c>
    </row>
    <row r="18" ht="20.35" customHeight="1">
      <c r="A18" s="27">
        <v>17</v>
      </c>
      <c r="B18" s="7">
        <v>125</v>
      </c>
      <c r="C18" s="8">
        <v>125</v>
      </c>
      <c r="D18" s="8">
        <v>848</v>
      </c>
      <c r="E18" s="8">
        <v>489.333</v>
      </c>
      <c r="F18" s="8">
        <v>1</v>
      </c>
      <c r="G18" s="11"/>
      <c r="H18" s="11"/>
      <c r="I18" s="11"/>
      <c r="J18" s="11"/>
      <c r="K18" s="11"/>
      <c r="L18" s="11"/>
      <c r="M18" s="11"/>
      <c r="N18" s="11"/>
    </row>
    <row r="19" ht="20.35" customHeight="1">
      <c r="A19" s="27">
        <v>18</v>
      </c>
      <c r="B19" s="7">
        <v>6</v>
      </c>
      <c r="C19" s="8">
        <v>6</v>
      </c>
      <c r="D19" s="8">
        <v>874.667</v>
      </c>
      <c r="E19" s="8">
        <v>592</v>
      </c>
      <c r="F19" s="8">
        <v>1</v>
      </c>
      <c r="G19" s="11"/>
      <c r="H19" s="8">
        <f>D19-D18</f>
        <v>26.66700000000003</v>
      </c>
      <c r="I19" s="8">
        <f>(H19*6.218)/60</f>
        <v>2.763590100000003</v>
      </c>
      <c r="J19" s="8">
        <f>E19-E18</f>
        <v>102.667</v>
      </c>
      <c r="K19" s="8">
        <f>J19*0.114395</f>
        <v>11.744591465</v>
      </c>
      <c r="L19" s="8">
        <f>K19/I19</f>
        <v>4.249758842673515</v>
      </c>
      <c r="M19" s="11"/>
      <c r="N19" s="8">
        <f>L19-L49</f>
        <v>4.249758842673515</v>
      </c>
    </row>
    <row r="20" ht="20.35" customHeight="1">
      <c r="A20" s="27">
        <v>19</v>
      </c>
      <c r="B20" s="7">
        <v>126</v>
      </c>
      <c r="C20" s="8">
        <v>126</v>
      </c>
      <c r="D20" s="8">
        <v>877.333</v>
      </c>
      <c r="E20" s="8">
        <v>482.667</v>
      </c>
      <c r="F20" s="8">
        <v>1</v>
      </c>
      <c r="G20" s="11"/>
      <c r="H20" s="11"/>
      <c r="I20" s="11"/>
      <c r="J20" s="11"/>
      <c r="K20" s="11"/>
      <c r="L20" s="11"/>
      <c r="M20" s="11"/>
      <c r="N20" s="11"/>
    </row>
    <row r="21" ht="20.35" customHeight="1">
      <c r="A21" s="27">
        <v>20</v>
      </c>
      <c r="B21" s="7">
        <v>48</v>
      </c>
      <c r="C21" s="8">
        <v>48</v>
      </c>
      <c r="D21" s="8">
        <v>909.333</v>
      </c>
      <c r="E21" s="8">
        <v>596</v>
      </c>
      <c r="F21" s="8">
        <v>1</v>
      </c>
      <c r="G21" s="11"/>
      <c r="H21" s="8">
        <f>D21-D20</f>
        <v>32</v>
      </c>
      <c r="I21" s="8">
        <f>(H21*6.218)/60</f>
        <v>3.316266666666666</v>
      </c>
      <c r="J21" s="8">
        <f>E21-E20</f>
        <v>113.333</v>
      </c>
      <c r="K21" s="8">
        <f>J21*0.114395</f>
        <v>12.964728535</v>
      </c>
      <c r="L21" s="8">
        <f>K21/I21</f>
        <v>3.909434867019139</v>
      </c>
      <c r="M21" s="11"/>
      <c r="N21" s="8">
        <f>L21-L51</f>
        <v>3.909434867019139</v>
      </c>
    </row>
    <row r="22" ht="20.35" customHeight="1">
      <c r="A22" s="27">
        <v>21</v>
      </c>
      <c r="B22" s="7">
        <v>125</v>
      </c>
      <c r="C22" s="8">
        <v>125</v>
      </c>
      <c r="D22" s="8">
        <v>950.667</v>
      </c>
      <c r="E22" s="8">
        <v>469.333</v>
      </c>
      <c r="F22" s="8">
        <v>1</v>
      </c>
      <c r="G22" s="11"/>
      <c r="H22" s="11"/>
      <c r="I22" s="11"/>
      <c r="J22" s="11"/>
      <c r="K22" s="11"/>
      <c r="L22" s="11"/>
      <c r="M22" s="11"/>
      <c r="N22" s="11"/>
    </row>
    <row r="23" ht="20.35" customHeight="1">
      <c r="A23" s="27">
        <v>22</v>
      </c>
      <c r="B23" s="7">
        <v>98</v>
      </c>
      <c r="C23" s="8">
        <v>98</v>
      </c>
      <c r="D23" s="8">
        <v>1001.333</v>
      </c>
      <c r="E23" s="8">
        <v>557.333</v>
      </c>
      <c r="F23" s="8">
        <v>1</v>
      </c>
      <c r="G23" s="11"/>
      <c r="H23" s="8">
        <f>D23-D22</f>
        <v>50.66599999999994</v>
      </c>
      <c r="I23" s="8">
        <f>(H23*6.218)/60</f>
        <v>5.250686466666661</v>
      </c>
      <c r="J23" s="8">
        <f>E23-E22</f>
        <v>87.99999999999994</v>
      </c>
      <c r="K23" s="8">
        <f>J23*0.114395</f>
        <v>10.06675999999999</v>
      </c>
      <c r="L23" s="8">
        <f>K23/I23</f>
        <v>1.917227407103354</v>
      </c>
      <c r="M23" s="11"/>
      <c r="N23" s="8">
        <f>L23-L53</f>
        <v>1.917227407103354</v>
      </c>
    </row>
    <row r="24" ht="20.35" customHeight="1">
      <c r="A24" s="27">
        <v>23</v>
      </c>
      <c r="B24" s="7">
        <v>55</v>
      </c>
      <c r="C24" s="8">
        <v>55</v>
      </c>
      <c r="D24" s="8">
        <v>1040</v>
      </c>
      <c r="E24" s="8">
        <v>473.333</v>
      </c>
      <c r="F24" s="8">
        <v>1</v>
      </c>
      <c r="G24" s="11"/>
      <c r="H24" s="11"/>
      <c r="I24" s="11"/>
      <c r="J24" s="11"/>
      <c r="K24" s="11"/>
      <c r="L24" s="11"/>
      <c r="M24" s="11"/>
      <c r="N24" s="11"/>
    </row>
    <row r="25" ht="20.35" customHeight="1">
      <c r="A25" s="27">
        <v>24</v>
      </c>
      <c r="B25" s="7">
        <v>125</v>
      </c>
      <c r="C25" s="8">
        <v>125</v>
      </c>
      <c r="D25" s="8">
        <v>1098.667</v>
      </c>
      <c r="E25" s="8">
        <v>582.667</v>
      </c>
      <c r="F25" s="8">
        <v>1</v>
      </c>
      <c r="G25" s="11"/>
      <c r="H25" s="8">
        <f>D25-D24</f>
        <v>58.66699999999992</v>
      </c>
      <c r="I25" s="8">
        <f>(H25*6.218)/60</f>
        <v>6.079856766666658</v>
      </c>
      <c r="J25" s="8">
        <f>E25-E24</f>
        <v>109.334</v>
      </c>
      <c r="K25" s="8">
        <f>J25*0.114395</f>
        <v>12.50726293</v>
      </c>
      <c r="L25" s="8">
        <f>K25/I25</f>
        <v>2.057164076392746</v>
      </c>
      <c r="M25" s="11"/>
      <c r="N25" s="8">
        <f>L25-L55</f>
        <v>2.057164076392746</v>
      </c>
    </row>
    <row r="26" ht="20.35" customHeight="1">
      <c r="A26" s="27">
        <v>25</v>
      </c>
      <c r="B26" s="7">
        <v>14</v>
      </c>
      <c r="C26" s="8">
        <v>14</v>
      </c>
      <c r="D26" s="8">
        <v>1132</v>
      </c>
      <c r="E26" s="8">
        <v>450.667</v>
      </c>
      <c r="F26" s="8">
        <v>1</v>
      </c>
      <c r="G26" s="11"/>
      <c r="H26" s="11"/>
      <c r="I26" s="11"/>
      <c r="J26" s="11"/>
      <c r="K26" s="11"/>
      <c r="L26" s="11"/>
      <c r="M26" s="11"/>
      <c r="N26" s="11"/>
    </row>
    <row r="27" ht="20.35" customHeight="1">
      <c r="A27" s="27">
        <v>26</v>
      </c>
      <c r="B27" s="7">
        <v>16</v>
      </c>
      <c r="C27" s="8">
        <v>16</v>
      </c>
      <c r="D27" s="8">
        <v>1185.333</v>
      </c>
      <c r="E27" s="8">
        <v>570.667</v>
      </c>
      <c r="F27" s="8">
        <v>1</v>
      </c>
      <c r="G27" s="11"/>
      <c r="H27" s="8">
        <f>D27-D26</f>
        <v>53.33300000000008</v>
      </c>
      <c r="I27" s="8">
        <f>(H27*6.218)/60</f>
        <v>5.527076566666675</v>
      </c>
      <c r="J27" s="8">
        <f>E27-E26</f>
        <v>120.0000000000001</v>
      </c>
      <c r="K27" s="8">
        <f>J27*0.114395</f>
        <v>13.72740000000001</v>
      </c>
      <c r="L27" s="8">
        <f>K27/I27</f>
        <v>2.48366380208821</v>
      </c>
      <c r="M27" s="11"/>
      <c r="N27" s="8">
        <f>L27-L57</f>
        <v>2.48366380208821</v>
      </c>
    </row>
    <row r="28" ht="20.35" customHeight="1">
      <c r="A28" s="27">
        <v>27</v>
      </c>
      <c r="B28" s="7">
        <v>123</v>
      </c>
      <c r="C28" s="8">
        <v>123</v>
      </c>
      <c r="D28" s="8">
        <v>1229.333</v>
      </c>
      <c r="E28" s="8">
        <v>456</v>
      </c>
      <c r="F28" s="8">
        <v>1</v>
      </c>
      <c r="G28" s="11"/>
      <c r="H28" s="11"/>
      <c r="I28" s="11"/>
      <c r="J28" s="11"/>
      <c r="K28" s="11"/>
      <c r="L28" s="11"/>
      <c r="M28" s="11"/>
      <c r="N28" s="11"/>
    </row>
    <row r="29" ht="20.35" customHeight="1">
      <c r="A29" s="27">
        <v>28</v>
      </c>
      <c r="B29" s="7">
        <v>23</v>
      </c>
      <c r="C29" s="8">
        <v>23</v>
      </c>
      <c r="D29" s="8">
        <v>1264</v>
      </c>
      <c r="E29" s="8">
        <v>505.333</v>
      </c>
      <c r="F29" s="8">
        <v>1</v>
      </c>
      <c r="G29" s="11"/>
      <c r="H29" s="8">
        <f>D29-D28</f>
        <v>34.66699999999992</v>
      </c>
      <c r="I29" s="8">
        <f>(H29*6.218)/60</f>
        <v>3.592656766666658</v>
      </c>
      <c r="J29" s="8">
        <f>E29-E28</f>
        <v>49.33300000000003</v>
      </c>
      <c r="K29" s="8">
        <f>J29*0.114395</f>
        <v>5.643448535000003</v>
      </c>
      <c r="L29" s="8">
        <f>K29/I29</f>
        <v>1.570828749175534</v>
      </c>
      <c r="M29" s="11"/>
      <c r="N29" s="8">
        <f>L29-L59</f>
        <v>1.570828749175534</v>
      </c>
    </row>
    <row r="30" ht="20.35" customHeight="1">
      <c r="A30" s="27">
        <v>29</v>
      </c>
      <c r="B30" s="7">
        <v>58</v>
      </c>
      <c r="C30" s="8">
        <v>58</v>
      </c>
      <c r="D30" s="8">
        <v>1328</v>
      </c>
      <c r="E30" s="8">
        <v>476</v>
      </c>
      <c r="F30" s="8">
        <v>1</v>
      </c>
      <c r="G30" s="11"/>
      <c r="H30" s="11"/>
      <c r="I30" s="11"/>
      <c r="J30" s="11"/>
      <c r="K30" s="11"/>
      <c r="L30" s="11"/>
      <c r="M30" s="11"/>
      <c r="N30" s="11"/>
    </row>
    <row r="31" ht="20.35" customHeight="1">
      <c r="A31" s="27">
        <v>30</v>
      </c>
      <c r="B31" s="7">
        <v>81</v>
      </c>
      <c r="C31" s="8">
        <v>81</v>
      </c>
      <c r="D31" s="8">
        <v>1364</v>
      </c>
      <c r="E31" s="8">
        <v>544</v>
      </c>
      <c r="F31" s="8">
        <v>1</v>
      </c>
      <c r="G31" s="11"/>
      <c r="H31" s="8">
        <f>D31-D30</f>
        <v>36</v>
      </c>
      <c r="I31" s="8">
        <f>(H31*6.218)/60</f>
        <v>3.7308</v>
      </c>
      <c r="J31" s="8">
        <f>E31-E30</f>
        <v>68</v>
      </c>
      <c r="K31" s="8">
        <f>J31*0.114395</f>
        <v>7.77886</v>
      </c>
      <c r="L31" s="8">
        <f>K31/I31</f>
        <v>2.08503806154176</v>
      </c>
      <c r="M31" s="11"/>
      <c r="N31" s="8">
        <f>L31-L61</f>
        <v>2.08503806154176</v>
      </c>
    </row>
    <row r="32" ht="20.35" customHeight="1">
      <c r="A32" s="27">
        <v>31</v>
      </c>
      <c r="B32" s="7">
        <v>125</v>
      </c>
      <c r="C32" s="8">
        <v>125</v>
      </c>
      <c r="D32" s="8">
        <v>1448</v>
      </c>
      <c r="E32" s="8">
        <v>454.667</v>
      </c>
      <c r="F32" s="8">
        <v>1</v>
      </c>
      <c r="G32" s="11"/>
      <c r="H32" s="11"/>
      <c r="I32" s="11"/>
      <c r="J32" s="11"/>
      <c r="K32" s="11"/>
      <c r="L32" s="11"/>
      <c r="M32" s="11"/>
      <c r="N32" s="11"/>
    </row>
    <row r="33" ht="20.35" customHeight="1">
      <c r="A33" s="27">
        <v>32</v>
      </c>
      <c r="B33" s="7">
        <v>122</v>
      </c>
      <c r="C33" s="8">
        <v>122</v>
      </c>
      <c r="D33" s="8">
        <v>1481.333</v>
      </c>
      <c r="E33" s="8">
        <v>562.667</v>
      </c>
      <c r="F33" s="8">
        <v>1</v>
      </c>
      <c r="G33" s="11"/>
      <c r="H33" s="8">
        <f>D33-D32</f>
        <v>33.33300000000008</v>
      </c>
      <c r="I33" s="8">
        <f>(H33*6.218)/60</f>
        <v>3.454409900000009</v>
      </c>
      <c r="J33" s="8">
        <f>E33-E32</f>
        <v>108.0000000000001</v>
      </c>
      <c r="K33" s="8">
        <f>J33*0.114395</f>
        <v>12.35466000000001</v>
      </c>
      <c r="L33" s="8">
        <f>K33/I33</f>
        <v>3.57648928692567</v>
      </c>
      <c r="M33" s="11"/>
      <c r="N33" s="8">
        <f>L33-L63</f>
        <v>3.57648928692567</v>
      </c>
    </row>
    <row r="34" ht="20.35" customHeight="1">
      <c r="A34" s="27">
        <v>33</v>
      </c>
      <c r="B34" s="7">
        <v>125</v>
      </c>
      <c r="C34" s="8">
        <v>125</v>
      </c>
      <c r="D34" s="8">
        <v>1537.333</v>
      </c>
      <c r="E34" s="8">
        <v>501.333</v>
      </c>
      <c r="F34" s="8">
        <v>1</v>
      </c>
      <c r="G34" s="11"/>
      <c r="H34" s="11"/>
      <c r="I34" s="11"/>
      <c r="J34" s="11"/>
      <c r="K34" s="11"/>
      <c r="L34" s="11"/>
      <c r="M34" s="11"/>
      <c r="N34" s="11"/>
    </row>
    <row r="35" ht="20.35" customHeight="1">
      <c r="A35" s="27">
        <v>34</v>
      </c>
      <c r="B35" s="7">
        <v>37</v>
      </c>
      <c r="C35" s="8">
        <v>37</v>
      </c>
      <c r="D35" s="8">
        <v>1582.667</v>
      </c>
      <c r="E35" s="8">
        <v>564</v>
      </c>
      <c r="F35" s="8">
        <v>1</v>
      </c>
      <c r="G35" s="11"/>
      <c r="H35" s="8">
        <f>D35-D34</f>
        <v>45.33399999999983</v>
      </c>
      <c r="I35" s="8">
        <f>(H35*6.218)/60</f>
        <v>4.698113533333315</v>
      </c>
      <c r="J35" s="8">
        <f>E35-E34</f>
        <v>62.66699999999997</v>
      </c>
      <c r="K35" s="8">
        <f>J35*0.114395</f>
        <v>7.168791464999996</v>
      </c>
      <c r="L35" s="8">
        <f>K35/I35</f>
        <v>1.525887234128574</v>
      </c>
      <c r="M35" s="11"/>
      <c r="N35" s="8">
        <f>L35-L65</f>
        <v>1.525887234128574</v>
      </c>
    </row>
    <row r="36" ht="20.35" customHeight="1">
      <c r="A36" s="27">
        <v>35</v>
      </c>
      <c r="B36" s="7">
        <v>52</v>
      </c>
      <c r="C36" s="8">
        <v>52</v>
      </c>
      <c r="D36" s="8">
        <v>1628</v>
      </c>
      <c r="E36" s="8">
        <v>508</v>
      </c>
      <c r="F36" s="8">
        <v>1</v>
      </c>
      <c r="G36" s="11"/>
      <c r="H36" s="11"/>
      <c r="I36" s="11"/>
      <c r="J36" s="11"/>
      <c r="K36" s="11"/>
      <c r="L36" s="11"/>
      <c r="M36" s="11"/>
      <c r="N36" s="11"/>
    </row>
    <row r="37" ht="20.35" customHeight="1">
      <c r="A37" s="27">
        <v>36</v>
      </c>
      <c r="B37" s="7">
        <v>67</v>
      </c>
      <c r="C37" s="8">
        <v>67</v>
      </c>
      <c r="D37" s="8">
        <v>1657.333</v>
      </c>
      <c r="E37" s="8">
        <v>542.667</v>
      </c>
      <c r="F37" s="8">
        <v>1</v>
      </c>
      <c r="G37" s="11"/>
      <c r="H37" s="8">
        <f>D37-D36</f>
        <v>29.33300000000008</v>
      </c>
      <c r="I37" s="8">
        <f>(H37*6.218)/60</f>
        <v>3.039876566666675</v>
      </c>
      <c r="J37" s="8">
        <f>E37-E36</f>
        <v>34.66700000000003</v>
      </c>
      <c r="K37" s="8">
        <f>J37*0.114395</f>
        <v>3.965731465000003</v>
      </c>
      <c r="L37" s="8">
        <f>K37/I37</f>
        <v>1.304569898819464</v>
      </c>
      <c r="M37" s="11"/>
      <c r="N37" s="8">
        <f>L37-L67</f>
        <v>1.304569898819464</v>
      </c>
    </row>
    <row r="38" ht="20.35" customHeight="1">
      <c r="A38" s="9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ht="20.35" customHeight="1">
      <c r="A39" s="9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t="s" s="22">
        <v>31</v>
      </c>
      <c r="N39" s="8">
        <f>AVERAGE(N3:N37)</f>
        <v>2.416598936231471</v>
      </c>
    </row>
    <row r="40" ht="20.35" customHeight="1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t="s" s="22">
        <v>17</v>
      </c>
      <c r="N40" s="8">
        <f>STDEV(N3:N37)</f>
        <v>1.541930102379688</v>
      </c>
    </row>
    <row r="41" ht="20.35" customHeight="1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ht="20.35" customHeight="1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ht="20.35" customHeight="1">
      <c r="A43" s="27">
        <v>37</v>
      </c>
      <c r="B43" s="7">
        <v>74</v>
      </c>
      <c r="C43" s="8">
        <v>74</v>
      </c>
      <c r="D43" s="8">
        <v>174.667</v>
      </c>
      <c r="E43" s="8">
        <v>497.333</v>
      </c>
      <c r="F43" s="8">
        <v>1</v>
      </c>
      <c r="G43" s="11"/>
      <c r="H43" s="11"/>
      <c r="I43" s="11"/>
      <c r="J43" s="11"/>
      <c r="K43" s="11"/>
      <c r="L43" s="11"/>
      <c r="M43" s="11"/>
      <c r="N43" s="11"/>
    </row>
    <row r="44" ht="20.35" customHeight="1">
      <c r="A44" s="27">
        <v>38</v>
      </c>
      <c r="B44" s="7">
        <v>148</v>
      </c>
      <c r="C44" s="8">
        <v>148</v>
      </c>
      <c r="D44" s="8">
        <v>206.667</v>
      </c>
      <c r="E44" s="8">
        <v>501.333</v>
      </c>
      <c r="F44" s="8">
        <v>1</v>
      </c>
      <c r="G44" s="11"/>
      <c r="H44" s="8">
        <f>D44-D43</f>
        <v>32</v>
      </c>
      <c r="I44" s="8">
        <f>(H44*6.218)/60</f>
        <v>3.316266666666666</v>
      </c>
      <c r="J44" s="8">
        <f>E44-E43</f>
        <v>4</v>
      </c>
      <c r="K44" s="8">
        <f>J44*0.114395</f>
        <v>0.45758</v>
      </c>
      <c r="L44" s="8">
        <f>K44/I44</f>
        <v>0.1379804599549694</v>
      </c>
      <c r="M44" s="11"/>
      <c r="N44" s="11"/>
    </row>
    <row r="45" ht="20.35" customHeight="1">
      <c r="A45" s="27">
        <v>39</v>
      </c>
      <c r="B45" s="7">
        <v>68</v>
      </c>
      <c r="C45" s="8">
        <v>68</v>
      </c>
      <c r="D45" s="8">
        <v>260</v>
      </c>
      <c r="E45" s="8">
        <v>484</v>
      </c>
      <c r="F45" s="8">
        <v>1</v>
      </c>
      <c r="G45" s="11"/>
      <c r="H45" s="11"/>
      <c r="I45" s="11"/>
      <c r="J45" s="11"/>
      <c r="K45" s="11"/>
      <c r="L45" s="11"/>
      <c r="M45" s="11"/>
      <c r="N45" s="11"/>
    </row>
    <row r="46" ht="20.35" customHeight="1">
      <c r="A46" s="27">
        <v>40</v>
      </c>
      <c r="B46" s="7">
        <v>68</v>
      </c>
      <c r="C46" s="8">
        <v>68</v>
      </c>
      <c r="D46" s="8">
        <v>301.333</v>
      </c>
      <c r="E46" s="8">
        <v>468</v>
      </c>
      <c r="F46" s="8">
        <v>1</v>
      </c>
      <c r="G46" s="11"/>
      <c r="H46" s="8">
        <f>D46-D45</f>
        <v>41.33300000000003</v>
      </c>
      <c r="I46" s="8">
        <f>(H46*6.218)/60</f>
        <v>4.283476566666669</v>
      </c>
      <c r="J46" s="8">
        <f>E46-E45</f>
        <v>-16</v>
      </c>
      <c r="K46" s="8">
        <f>J46*0.114395</f>
        <v>-1.83032</v>
      </c>
      <c r="L46" s="8">
        <f>K46/I46</f>
        <v>-0.4272977735522724</v>
      </c>
      <c r="M46" s="11"/>
      <c r="N46" s="11"/>
    </row>
    <row r="47" ht="20.35" customHeight="1">
      <c r="A47" s="27">
        <v>41</v>
      </c>
      <c r="B47" s="7">
        <v>145</v>
      </c>
      <c r="C47" s="8">
        <v>145</v>
      </c>
      <c r="D47" s="8">
        <v>448</v>
      </c>
      <c r="E47" s="8">
        <v>448</v>
      </c>
      <c r="F47" s="8">
        <v>1</v>
      </c>
      <c r="G47" s="11"/>
      <c r="H47" s="11"/>
      <c r="I47" s="11"/>
      <c r="J47" s="11"/>
      <c r="K47" s="11"/>
      <c r="L47" s="11"/>
      <c r="M47" s="11"/>
      <c r="N47" s="11"/>
    </row>
    <row r="48" ht="20.35" customHeight="1">
      <c r="A48" s="27">
        <v>42</v>
      </c>
      <c r="B48" s="7">
        <v>32</v>
      </c>
      <c r="C48" s="8">
        <v>32</v>
      </c>
      <c r="D48" s="8">
        <v>476</v>
      </c>
      <c r="E48" s="8">
        <v>482.667</v>
      </c>
      <c r="F48" s="8">
        <v>1</v>
      </c>
      <c r="G48" s="11"/>
      <c r="H48" s="8">
        <f>D48-D47</f>
        <v>28</v>
      </c>
      <c r="I48" s="8">
        <f>(H48*6.218)/60</f>
        <v>2.901733333333333</v>
      </c>
      <c r="J48" s="8">
        <f>E48-E47</f>
        <v>34.66699999999997</v>
      </c>
      <c r="K48" s="8">
        <f>J48*0.114395</f>
        <v>3.965731464999997</v>
      </c>
      <c r="L48" s="8">
        <f>K48/I48</f>
        <v>1.366676744359692</v>
      </c>
      <c r="M48" s="11"/>
      <c r="N48" s="11"/>
    </row>
    <row r="49" ht="20.35" customHeight="1">
      <c r="A49" s="27">
        <v>43</v>
      </c>
      <c r="B49" s="7">
        <v>146</v>
      </c>
      <c r="C49" s="8">
        <v>146</v>
      </c>
      <c r="D49" s="8">
        <v>538.667</v>
      </c>
      <c r="E49" s="8">
        <v>470.667</v>
      </c>
      <c r="F49" s="8">
        <v>1</v>
      </c>
      <c r="G49" s="11"/>
      <c r="H49" s="11"/>
      <c r="I49" s="11"/>
      <c r="J49" s="11"/>
      <c r="K49" s="11"/>
      <c r="L49" s="11"/>
      <c r="M49" s="11"/>
      <c r="N49" s="11"/>
    </row>
    <row r="50" ht="20.35" customHeight="1">
      <c r="A50" s="27">
        <v>44</v>
      </c>
      <c r="B50" s="7">
        <v>145</v>
      </c>
      <c r="C50" s="8">
        <v>145</v>
      </c>
      <c r="D50" s="8">
        <v>570.667</v>
      </c>
      <c r="E50" s="8">
        <v>494.667</v>
      </c>
      <c r="F50" s="8">
        <v>1</v>
      </c>
      <c r="G50" s="11"/>
      <c r="H50" s="8">
        <f>D50-D49</f>
        <v>32</v>
      </c>
      <c r="I50" s="8">
        <f>(H50*6.218)/60</f>
        <v>3.316266666666666</v>
      </c>
      <c r="J50" s="8">
        <f>E50-E49</f>
        <v>24</v>
      </c>
      <c r="K50" s="8">
        <f>J50*0.114395</f>
        <v>2.74548</v>
      </c>
      <c r="L50" s="8">
        <f>K50/I50</f>
        <v>0.8278827597298166</v>
      </c>
      <c r="M50" s="11"/>
      <c r="N50" s="11"/>
    </row>
    <row r="51" ht="20.35" customHeight="1">
      <c r="A51" s="27">
        <v>45</v>
      </c>
      <c r="B51" s="7">
        <v>149</v>
      </c>
      <c r="C51" s="8">
        <v>149</v>
      </c>
      <c r="D51" s="8">
        <v>574.667</v>
      </c>
      <c r="E51" s="8">
        <v>500</v>
      </c>
      <c r="F51" s="8">
        <v>1</v>
      </c>
      <c r="G51" s="11"/>
      <c r="H51" s="11"/>
      <c r="I51" s="11"/>
      <c r="J51" s="11"/>
      <c r="K51" s="11"/>
      <c r="L51" s="11"/>
      <c r="M51" s="11"/>
      <c r="N51" s="11"/>
    </row>
    <row r="52" ht="20.35" customHeight="1">
      <c r="A52" s="27">
        <v>46</v>
      </c>
      <c r="B52" s="7">
        <v>129</v>
      </c>
      <c r="C52" s="8">
        <v>129</v>
      </c>
      <c r="D52" s="8">
        <v>612</v>
      </c>
      <c r="E52" s="8">
        <v>512</v>
      </c>
      <c r="F52" s="8">
        <v>1</v>
      </c>
      <c r="G52" s="11"/>
      <c r="H52" s="8">
        <f>D52-D51</f>
        <v>37.33299999999997</v>
      </c>
      <c r="I52" s="8">
        <f>(H52*6.218)/60</f>
        <v>3.86894323333333</v>
      </c>
      <c r="J52" s="8">
        <f>E52-E51</f>
        <v>12</v>
      </c>
      <c r="K52" s="8">
        <f>J52*0.114395</f>
        <v>1.37274</v>
      </c>
      <c r="L52" s="8">
        <f>K52/I52</f>
        <v>0.3548100649740732</v>
      </c>
      <c r="M52" s="11"/>
      <c r="N52" s="11"/>
    </row>
    <row r="53" ht="20.35" customHeight="1">
      <c r="A53" s="27">
        <v>47</v>
      </c>
      <c r="B53" s="7">
        <v>28</v>
      </c>
      <c r="C53" s="8">
        <v>28</v>
      </c>
      <c r="D53" s="8">
        <v>672</v>
      </c>
      <c r="E53" s="8">
        <v>469.333</v>
      </c>
      <c r="F53" s="8">
        <v>1</v>
      </c>
      <c r="G53" s="11"/>
      <c r="H53" s="11"/>
      <c r="I53" s="11"/>
      <c r="J53" s="11"/>
      <c r="K53" s="11"/>
      <c r="L53" s="11"/>
      <c r="M53" s="11"/>
      <c r="N53" s="11"/>
    </row>
    <row r="54" ht="20.35" customHeight="1">
      <c r="A54" s="27">
        <v>48</v>
      </c>
      <c r="B54" s="7">
        <v>52</v>
      </c>
      <c r="C54" s="8">
        <v>52</v>
      </c>
      <c r="D54" s="8">
        <v>704</v>
      </c>
      <c r="E54" s="8">
        <v>548</v>
      </c>
      <c r="F54" s="8">
        <v>1</v>
      </c>
      <c r="G54" s="11"/>
      <c r="H54" s="8">
        <f>D54-D53</f>
        <v>32</v>
      </c>
      <c r="I54" s="8">
        <f>(H54*6.218)/60</f>
        <v>3.316266666666666</v>
      </c>
      <c r="J54" s="8">
        <f>E54-E53</f>
        <v>78.66699999999997</v>
      </c>
      <c r="K54" s="8">
        <f>J54*0.114395</f>
        <v>8.999111464999997</v>
      </c>
      <c r="L54" s="8">
        <f>K54/I54</f>
        <v>2.713627210819395</v>
      </c>
      <c r="M54" s="11"/>
      <c r="N54" s="11"/>
    </row>
    <row r="55" ht="20.35" customHeight="1">
      <c r="A55" s="27">
        <v>49</v>
      </c>
      <c r="B55" s="7">
        <v>66</v>
      </c>
      <c r="C55" s="8">
        <v>66</v>
      </c>
      <c r="D55" s="8">
        <v>736</v>
      </c>
      <c r="E55" s="8">
        <v>420</v>
      </c>
      <c r="F55" s="8">
        <v>1</v>
      </c>
      <c r="G55" s="11"/>
      <c r="H55" s="11"/>
      <c r="I55" s="11"/>
      <c r="J55" s="11"/>
      <c r="K55" s="11"/>
      <c r="L55" s="11"/>
      <c r="M55" s="11"/>
      <c r="N55" s="11"/>
    </row>
    <row r="56" ht="20.35" customHeight="1">
      <c r="A56" s="27">
        <v>50</v>
      </c>
      <c r="B56" s="7">
        <v>52</v>
      </c>
      <c r="C56" s="8">
        <v>52</v>
      </c>
      <c r="D56" s="8">
        <v>768</v>
      </c>
      <c r="E56" s="8">
        <v>464</v>
      </c>
      <c r="F56" s="8">
        <v>1</v>
      </c>
      <c r="G56" s="11"/>
      <c r="H56" s="8">
        <f>D56-D55</f>
        <v>32</v>
      </c>
      <c r="I56" s="8">
        <f>(H56*6.218)/60</f>
        <v>3.316266666666666</v>
      </c>
      <c r="J56" s="8">
        <f>E56-E55</f>
        <v>44</v>
      </c>
      <c r="K56" s="8">
        <f>J56*0.114395</f>
        <v>5.03338</v>
      </c>
      <c r="L56" s="8">
        <f>K56/I56</f>
        <v>1.517785059504664</v>
      </c>
      <c r="M56" s="11"/>
      <c r="N56" s="11"/>
    </row>
    <row r="57" ht="20.35" customHeight="1">
      <c r="A57" s="27">
        <v>51</v>
      </c>
      <c r="B57" s="7">
        <v>66</v>
      </c>
      <c r="C57" s="8">
        <v>66</v>
      </c>
      <c r="D57" s="8">
        <v>770.667</v>
      </c>
      <c r="E57" s="8">
        <v>473.333</v>
      </c>
      <c r="F57" s="8">
        <v>1</v>
      </c>
      <c r="G57" s="11"/>
      <c r="H57" s="11"/>
      <c r="I57" s="11"/>
      <c r="J57" s="11"/>
      <c r="K57" s="11"/>
      <c r="L57" s="11"/>
      <c r="M57" s="11"/>
      <c r="N57" s="11"/>
    </row>
    <row r="58" ht="20.35" customHeight="1">
      <c r="A58" s="27">
        <v>52</v>
      </c>
      <c r="B58" s="7">
        <v>145</v>
      </c>
      <c r="C58" s="8">
        <v>145</v>
      </c>
      <c r="D58" s="8">
        <v>805.333</v>
      </c>
      <c r="E58" s="8">
        <v>536</v>
      </c>
      <c r="F58" s="8">
        <v>1</v>
      </c>
      <c r="G58" s="11"/>
      <c r="H58" s="8">
        <f>D58-D57</f>
        <v>34.66599999999994</v>
      </c>
      <c r="I58" s="8">
        <f>(H58*6.218)/60</f>
        <v>3.592553133333327</v>
      </c>
      <c r="J58" s="8">
        <f>E58-E57</f>
        <v>62.66699999999997</v>
      </c>
      <c r="K58" s="8">
        <f>J58*0.114395</f>
        <v>7.168791464999996</v>
      </c>
      <c r="L58" s="8">
        <f>K58/I58</f>
        <v>1.995458716667185</v>
      </c>
      <c r="M58" s="11"/>
      <c r="N58" s="11"/>
    </row>
    <row r="59" ht="20.35" customHeight="1">
      <c r="A59" s="27">
        <v>53</v>
      </c>
      <c r="B59" s="7">
        <v>147</v>
      </c>
      <c r="C59" s="8">
        <v>147</v>
      </c>
      <c r="D59" s="8">
        <v>848</v>
      </c>
      <c r="E59" s="8">
        <v>438.667</v>
      </c>
      <c r="F59" s="8">
        <v>1</v>
      </c>
      <c r="G59" s="11"/>
      <c r="H59" s="11"/>
      <c r="I59" s="11"/>
      <c r="J59" s="11"/>
      <c r="K59" s="11"/>
      <c r="L59" s="11"/>
      <c r="M59" s="11"/>
      <c r="N59" s="11"/>
    </row>
    <row r="60" ht="20.35" customHeight="1">
      <c r="A60" s="27">
        <v>54</v>
      </c>
      <c r="B60" s="7">
        <v>64</v>
      </c>
      <c r="C60" s="8">
        <v>64</v>
      </c>
      <c r="D60" s="8">
        <v>877.333</v>
      </c>
      <c r="E60" s="8">
        <v>449.333</v>
      </c>
      <c r="F60" s="8">
        <v>1</v>
      </c>
      <c r="G60" s="11"/>
      <c r="H60" s="8">
        <f>D60-D59</f>
        <v>29.33299999999997</v>
      </c>
      <c r="I60" s="8">
        <f>(H60*6.218)/60</f>
        <v>3.039876566666663</v>
      </c>
      <c r="J60" s="8">
        <f>E60-E59</f>
        <v>10.66600000000005</v>
      </c>
      <c r="K60" s="8">
        <f>J60*0.114395</f>
        <v>1.220137070000006</v>
      </c>
      <c r="L60" s="8">
        <f>K60/I60</f>
        <v>0.4013771754350971</v>
      </c>
      <c r="M60" s="11"/>
      <c r="N60" s="11"/>
    </row>
    <row r="61" ht="20.35" customHeight="1">
      <c r="A61" s="27">
        <v>55</v>
      </c>
      <c r="B61" s="7">
        <v>29</v>
      </c>
      <c r="C61" s="8">
        <v>29</v>
      </c>
      <c r="D61" s="8">
        <v>878.667</v>
      </c>
      <c r="E61" s="8">
        <v>456</v>
      </c>
      <c r="F61" s="8">
        <v>1</v>
      </c>
      <c r="G61" s="11"/>
      <c r="H61" s="11"/>
      <c r="I61" s="11"/>
      <c r="J61" s="11"/>
      <c r="K61" s="11"/>
      <c r="L61" s="11"/>
      <c r="M61" s="11"/>
      <c r="N61" s="11"/>
    </row>
    <row r="62" ht="20.35" customHeight="1">
      <c r="A62" s="27">
        <v>56</v>
      </c>
      <c r="B62" s="7">
        <v>65</v>
      </c>
      <c r="C62" s="8">
        <v>65</v>
      </c>
      <c r="D62" s="8">
        <v>909.333</v>
      </c>
      <c r="E62" s="8">
        <v>481.333</v>
      </c>
      <c r="F62" s="8">
        <v>1</v>
      </c>
      <c r="G62" s="11"/>
      <c r="H62" s="8">
        <f>D62-D61</f>
        <v>30.66599999999994</v>
      </c>
      <c r="I62" s="8">
        <f>(H62*6.218)/60</f>
        <v>3.178019799999994</v>
      </c>
      <c r="J62" s="8">
        <f>E62-E61</f>
        <v>25.33300000000003</v>
      </c>
      <c r="K62" s="8">
        <f>J62*0.114395</f>
        <v>2.897968535000003</v>
      </c>
      <c r="L62" s="8">
        <f>K62/I62</f>
        <v>0.9118786909383034</v>
      </c>
      <c r="M62" s="11"/>
      <c r="N62" s="11"/>
    </row>
    <row r="63" ht="20.35" customHeight="1">
      <c r="A63" s="27">
        <v>57</v>
      </c>
      <c r="B63" s="7">
        <v>145</v>
      </c>
      <c r="C63" s="8">
        <v>145</v>
      </c>
      <c r="D63" s="8">
        <v>952</v>
      </c>
      <c r="E63" s="8">
        <v>420</v>
      </c>
      <c r="F63" s="8">
        <v>1</v>
      </c>
      <c r="G63" s="11"/>
      <c r="H63" s="11"/>
      <c r="I63" s="11"/>
      <c r="J63" s="11"/>
      <c r="K63" s="11"/>
      <c r="L63" s="11"/>
      <c r="M63" s="11"/>
      <c r="N63" s="11"/>
    </row>
    <row r="64" ht="20.35" customHeight="1">
      <c r="A64" s="27">
        <v>58</v>
      </c>
      <c r="B64" s="7">
        <v>65</v>
      </c>
      <c r="C64" s="8">
        <v>65</v>
      </c>
      <c r="D64" s="8">
        <v>1002.667</v>
      </c>
      <c r="E64" s="8">
        <v>496</v>
      </c>
      <c r="F64" s="8">
        <v>1</v>
      </c>
      <c r="G64" s="11"/>
      <c r="H64" s="8">
        <f>D64-D63</f>
        <v>50.66700000000003</v>
      </c>
      <c r="I64" s="8">
        <f>(H64*6.218)/60</f>
        <v>5.250790100000003</v>
      </c>
      <c r="J64" s="8">
        <f>E64-E63</f>
        <v>76</v>
      </c>
      <c r="K64" s="8">
        <f>J64*0.114395</f>
        <v>8.69402</v>
      </c>
      <c r="L64" s="8">
        <f>K64/I64</f>
        <v>1.655754626337091</v>
      </c>
      <c r="M64" s="11"/>
      <c r="N64" s="11"/>
    </row>
    <row r="65" ht="20.35" customHeight="1">
      <c r="A65" s="27">
        <v>59</v>
      </c>
      <c r="B65" s="7">
        <v>145</v>
      </c>
      <c r="C65" s="8">
        <v>145</v>
      </c>
      <c r="D65" s="8">
        <v>1038.667</v>
      </c>
      <c r="E65" s="8">
        <v>429.333</v>
      </c>
      <c r="F65" s="8">
        <v>1</v>
      </c>
      <c r="G65" s="11"/>
      <c r="H65" s="11"/>
      <c r="I65" s="11"/>
      <c r="J65" s="11"/>
      <c r="K65" s="11"/>
      <c r="L65" s="11"/>
      <c r="M65" s="11"/>
      <c r="N65" s="11"/>
    </row>
    <row r="66" ht="20.35" customHeight="1">
      <c r="A66" s="27">
        <v>60</v>
      </c>
      <c r="B66" s="7">
        <v>65</v>
      </c>
      <c r="C66" s="8">
        <v>65</v>
      </c>
      <c r="D66" s="8">
        <v>1098.667</v>
      </c>
      <c r="E66" s="8">
        <v>460</v>
      </c>
      <c r="F66" s="8">
        <v>1</v>
      </c>
      <c r="G66" s="11"/>
      <c r="H66" s="8">
        <f>D66-D65</f>
        <v>60</v>
      </c>
      <c r="I66" s="8">
        <f>(H66*6.218)/60</f>
        <v>6.218</v>
      </c>
      <c r="J66" s="8">
        <f>E66-E65</f>
        <v>30.66699999999997</v>
      </c>
      <c r="K66" s="8">
        <f>J66*0.114395</f>
        <v>3.508151464999997</v>
      </c>
      <c r="L66" s="8">
        <f>K66/I66</f>
        <v>0.5641929020585392</v>
      </c>
      <c r="M66" s="11"/>
      <c r="N66" s="11"/>
    </row>
    <row r="67" ht="20.35" customHeight="1">
      <c r="A67" s="27">
        <v>61</v>
      </c>
      <c r="B67" s="7">
        <v>64</v>
      </c>
      <c r="C67" s="8">
        <v>64</v>
      </c>
      <c r="D67" s="8">
        <v>1132</v>
      </c>
      <c r="E67" s="8">
        <v>408</v>
      </c>
      <c r="F67" s="8">
        <v>1</v>
      </c>
      <c r="G67" s="11"/>
      <c r="H67" s="11"/>
      <c r="I67" s="11"/>
      <c r="J67" s="11"/>
      <c r="K67" s="11"/>
      <c r="L67" s="11"/>
      <c r="M67" s="11"/>
      <c r="N67" s="11"/>
    </row>
    <row r="68" ht="20.35" customHeight="1">
      <c r="A68" s="27">
        <v>62</v>
      </c>
      <c r="B68" s="7">
        <v>144</v>
      </c>
      <c r="C68" s="8">
        <v>144</v>
      </c>
      <c r="D68" s="8">
        <v>1188</v>
      </c>
      <c r="E68" s="8">
        <v>462.667</v>
      </c>
      <c r="F68" s="8">
        <v>1</v>
      </c>
      <c r="G68" s="11"/>
      <c r="H68" s="8">
        <f>D68-D67</f>
        <v>56</v>
      </c>
      <c r="I68" s="8">
        <f>(H68*6.218)/60</f>
        <v>5.803466666666666</v>
      </c>
      <c r="J68" s="8">
        <f>E68-E67</f>
        <v>54.66699999999997</v>
      </c>
      <c r="K68" s="8">
        <f>J68*0.114395</f>
        <v>6.253631464999997</v>
      </c>
      <c r="L68" s="8">
        <f>K68/I68</f>
        <v>1.077568257765473</v>
      </c>
      <c r="M68" s="11"/>
      <c r="N68" s="11"/>
    </row>
    <row r="69" ht="20.35" customHeight="1">
      <c r="A69" s="27">
        <v>63</v>
      </c>
      <c r="B69" s="7">
        <v>65</v>
      </c>
      <c r="C69" s="8">
        <v>65</v>
      </c>
      <c r="D69" s="8">
        <v>1228</v>
      </c>
      <c r="E69" s="8">
        <v>418.667</v>
      </c>
      <c r="F69" s="8">
        <v>1</v>
      </c>
      <c r="G69" s="11"/>
      <c r="H69" s="11"/>
      <c r="I69" s="11"/>
      <c r="J69" s="11"/>
      <c r="K69" s="11"/>
      <c r="L69" s="11"/>
      <c r="M69" s="11"/>
      <c r="N69" s="11"/>
    </row>
    <row r="70" ht="20.35" customHeight="1">
      <c r="A70" s="27">
        <v>64</v>
      </c>
      <c r="B70" s="7">
        <v>147</v>
      </c>
      <c r="C70" s="8">
        <v>147</v>
      </c>
      <c r="D70" s="8">
        <v>1266.667</v>
      </c>
      <c r="E70" s="8">
        <v>449.333</v>
      </c>
      <c r="F70" s="8">
        <v>1</v>
      </c>
      <c r="G70" s="11"/>
      <c r="H70" s="8">
        <f>D70-D69</f>
        <v>38.66699999999992</v>
      </c>
      <c r="I70" s="8">
        <f>(H70*6.218)/60</f>
        <v>4.007190099999991</v>
      </c>
      <c r="J70" s="8">
        <f>E70-E69</f>
        <v>30.66600000000005</v>
      </c>
      <c r="K70" s="8">
        <f>J70*0.114395</f>
        <v>3.508037070000006</v>
      </c>
      <c r="L70" s="8">
        <f>K70/I70</f>
        <v>0.8754356500331776</v>
      </c>
      <c r="M70" s="11"/>
      <c r="N70" s="11"/>
    </row>
    <row r="71" ht="20.35" customHeight="1">
      <c r="A71" s="27">
        <v>65</v>
      </c>
      <c r="B71" s="7">
        <v>144</v>
      </c>
      <c r="C71" s="8">
        <v>144</v>
      </c>
      <c r="D71" s="8">
        <v>1328</v>
      </c>
      <c r="E71" s="8">
        <v>422.667</v>
      </c>
      <c r="F71" s="8">
        <v>1</v>
      </c>
      <c r="G71" s="11"/>
      <c r="H71" s="11"/>
      <c r="I71" s="11"/>
      <c r="J71" s="11"/>
      <c r="K71" s="11"/>
      <c r="L71" s="11"/>
      <c r="M71" s="11"/>
      <c r="N71" s="11"/>
    </row>
    <row r="72" ht="20.35" customHeight="1">
      <c r="A72" s="27">
        <v>66</v>
      </c>
      <c r="B72" s="7">
        <v>64</v>
      </c>
      <c r="C72" s="8">
        <v>64</v>
      </c>
      <c r="D72" s="8">
        <v>1365.333</v>
      </c>
      <c r="E72" s="8">
        <v>441.333</v>
      </c>
      <c r="F72" s="8">
        <v>1</v>
      </c>
      <c r="G72" s="11"/>
      <c r="H72" s="8">
        <f>D72-D71</f>
        <v>37.33300000000008</v>
      </c>
      <c r="I72" s="8">
        <f>(H72*6.218)/60</f>
        <v>3.868943233333342</v>
      </c>
      <c r="J72" s="8">
        <f>E72-E71</f>
        <v>18.66600000000005</v>
      </c>
      <c r="K72" s="8">
        <f>J72*0.114395</f>
        <v>2.135297070000006</v>
      </c>
      <c r="L72" s="8">
        <f>K72/I72</f>
        <v>0.5519070560671709</v>
      </c>
      <c r="M72" s="11"/>
      <c r="N72" s="11"/>
    </row>
    <row r="73" ht="20.35" customHeight="1">
      <c r="A73" s="27">
        <v>67</v>
      </c>
      <c r="B73" s="7">
        <v>144</v>
      </c>
      <c r="C73" s="8">
        <v>144</v>
      </c>
      <c r="D73" s="8">
        <v>1449.333</v>
      </c>
      <c r="E73" s="8">
        <v>445.333</v>
      </c>
      <c r="F73" s="8">
        <v>1</v>
      </c>
      <c r="G73" s="11"/>
      <c r="H73" s="11"/>
      <c r="I73" s="11"/>
      <c r="J73" s="11"/>
      <c r="K73" s="11"/>
      <c r="L73" s="11"/>
      <c r="M73" s="11"/>
      <c r="N73" s="11"/>
    </row>
    <row r="74" ht="20.35" customHeight="1">
      <c r="A74" s="27">
        <v>68</v>
      </c>
      <c r="B74" s="7">
        <v>144</v>
      </c>
      <c r="C74" s="8">
        <v>144</v>
      </c>
      <c r="D74" s="8">
        <v>1482.667</v>
      </c>
      <c r="E74" s="8">
        <v>448</v>
      </c>
      <c r="F74" s="8">
        <v>1</v>
      </c>
      <c r="G74" s="11"/>
      <c r="H74" s="8">
        <f>D74-D73</f>
        <v>33.33399999999983</v>
      </c>
      <c r="I74" s="8">
        <f>(H74*6.218)/60</f>
        <v>3.454513533333316</v>
      </c>
      <c r="J74" s="8">
        <f>E74-E73</f>
        <v>2.666999999999973</v>
      </c>
      <c r="K74" s="8">
        <f>J74*0.114395</f>
        <v>0.3050914649999969</v>
      </c>
      <c r="L74" s="8">
        <f>K74/I74</f>
        <v>0.08831676647264693</v>
      </c>
      <c r="M74" s="11"/>
      <c r="N74" s="11"/>
    </row>
    <row r="75" ht="20.35" customHeight="1">
      <c r="A75" s="27">
        <v>69</v>
      </c>
      <c r="B75" s="7">
        <v>28</v>
      </c>
      <c r="C75" s="8">
        <v>28</v>
      </c>
      <c r="D75" s="8">
        <v>1537.333</v>
      </c>
      <c r="E75" s="8">
        <v>460</v>
      </c>
      <c r="F75" s="8">
        <v>1</v>
      </c>
      <c r="G75" s="11"/>
      <c r="H75" s="11"/>
      <c r="I75" s="11"/>
      <c r="J75" s="11"/>
      <c r="K75" s="11"/>
      <c r="L75" s="11"/>
      <c r="M75" s="11"/>
      <c r="N75" s="11"/>
    </row>
    <row r="76" ht="20.35" customHeight="1">
      <c r="A76" s="27">
        <v>70</v>
      </c>
      <c r="B76" s="7">
        <v>51</v>
      </c>
      <c r="C76" s="8">
        <v>51</v>
      </c>
      <c r="D76" s="8">
        <v>1581.333</v>
      </c>
      <c r="E76" s="8">
        <v>457.333</v>
      </c>
      <c r="F76" s="8">
        <v>1</v>
      </c>
      <c r="G76" s="11"/>
      <c r="H76" s="8">
        <f>D76-D75</f>
        <v>44</v>
      </c>
      <c r="I76" s="8">
        <f>(H76*6.218)/60</f>
        <v>4.559866666666666</v>
      </c>
      <c r="J76" s="8">
        <f>E76-E75</f>
        <v>-2.666999999999973</v>
      </c>
      <c r="K76" s="8">
        <f>J76*0.114395</f>
        <v>-0.3050914649999969</v>
      </c>
      <c r="L76" s="8">
        <f>K76/I76</f>
        <v>-0.06690797939998178</v>
      </c>
      <c r="M76" s="11"/>
      <c r="N76" s="11"/>
    </row>
    <row r="77" ht="20.35" customHeight="1">
      <c r="A77" s="27">
        <v>71</v>
      </c>
      <c r="B77" s="7">
        <v>145</v>
      </c>
      <c r="C77" s="8">
        <v>145</v>
      </c>
      <c r="D77" s="8">
        <v>1630.667</v>
      </c>
      <c r="E77" s="8">
        <v>476</v>
      </c>
      <c r="F77" s="8">
        <v>1</v>
      </c>
      <c r="G77" s="11"/>
      <c r="H77" s="11"/>
      <c r="I77" s="11"/>
      <c r="J77" s="11"/>
      <c r="K77" s="11"/>
      <c r="L77" s="11"/>
      <c r="M77" s="11"/>
      <c r="N77" s="11"/>
    </row>
    <row r="78" ht="20.35" customHeight="1">
      <c r="A78" s="27">
        <v>72</v>
      </c>
      <c r="B78" s="7">
        <v>36</v>
      </c>
      <c r="C78" s="8">
        <v>36</v>
      </c>
      <c r="D78" s="8">
        <v>1658.667</v>
      </c>
      <c r="E78" s="8">
        <v>484</v>
      </c>
      <c r="F78" s="8">
        <v>1</v>
      </c>
      <c r="G78" s="11"/>
      <c r="H78" s="8">
        <f>D78-D77</f>
        <v>28</v>
      </c>
      <c r="I78" s="8">
        <f>(H78*6.218)/60</f>
        <v>2.901733333333333</v>
      </c>
      <c r="J78" s="8">
        <f>E78-E77</f>
        <v>8</v>
      </c>
      <c r="K78" s="8">
        <f>J78*0.114395</f>
        <v>0.91516</v>
      </c>
      <c r="L78" s="8">
        <f>K78/I78</f>
        <v>0.3153839084685016</v>
      </c>
      <c r="M78" s="11"/>
      <c r="N78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6" customWidth="1"/>
    <col min="2" max="2" width="19.6016" style="36" customWidth="1"/>
    <col min="3" max="3" width="19.6016" style="36" customWidth="1"/>
    <col min="4" max="4" width="19.6016" style="36" customWidth="1"/>
    <col min="5" max="5" width="19.6016" style="36" customWidth="1"/>
    <col min="6" max="256" width="19.6016" style="36" customWidth="1"/>
  </cols>
  <sheetData>
    <row r="1" ht="20.55" customHeight="1">
      <c r="A1" t="s" s="2">
        <v>36</v>
      </c>
      <c r="B1" t="s" s="2">
        <v>37</v>
      </c>
      <c r="C1" s="14"/>
      <c r="D1" s="14"/>
      <c r="E1" s="14"/>
    </row>
    <row r="2" ht="25.55" customHeight="1">
      <c r="A2" s="26">
        <v>0</v>
      </c>
      <c r="B2" s="24">
        <v>0.5364836485010001</v>
      </c>
      <c r="C2" s="5"/>
      <c r="D2" s="5"/>
      <c r="E2" s="5"/>
    </row>
    <row r="3" ht="25.35" customHeight="1">
      <c r="A3" s="27">
        <v>1</v>
      </c>
      <c r="B3" s="19">
        <v>5.565896329910</v>
      </c>
      <c r="C3" s="11"/>
      <c r="D3" s="11"/>
      <c r="E3" s="11"/>
    </row>
    <row r="4" ht="25.35" customHeight="1">
      <c r="A4" s="27">
        <v>2</v>
      </c>
      <c r="B4" s="19">
        <v>3.614219595490</v>
      </c>
      <c r="C4" s="11"/>
      <c r="D4" s="11"/>
      <c r="E4" s="11"/>
    </row>
    <row r="5" ht="25.35" customHeight="1">
      <c r="A5" s="27">
        <v>3</v>
      </c>
      <c r="B5" s="19">
        <v>-0.053561538295</v>
      </c>
      <c r="C5" s="11"/>
      <c r="D5" s="11"/>
      <c r="E5" s="11"/>
    </row>
    <row r="6" ht="25.35" customHeight="1">
      <c r="A6" s="27">
        <v>4</v>
      </c>
      <c r="B6" s="19">
        <v>0.678060293256</v>
      </c>
      <c r="C6" s="11"/>
      <c r="D6" s="11"/>
      <c r="E6" s="11"/>
    </row>
    <row r="7" ht="25.35" customHeight="1">
      <c r="A7" s="27">
        <v>5</v>
      </c>
      <c r="B7" s="19">
        <v>1.099751871490</v>
      </c>
      <c r="C7" s="11"/>
      <c r="D7" s="11"/>
      <c r="E7" s="11"/>
    </row>
    <row r="8" ht="20.35" customHeight="1">
      <c r="A8" s="9"/>
      <c r="B8" s="10"/>
      <c r="C8" s="11"/>
      <c r="D8" s="11"/>
      <c r="E8" s="11"/>
    </row>
    <row r="9" ht="20.35" customHeight="1">
      <c r="A9" t="s" s="6">
        <v>16</v>
      </c>
      <c r="B9" s="7">
        <f>AVERAGE(B2:B7)</f>
        <v>1.906808366725333</v>
      </c>
      <c r="C9" s="11"/>
      <c r="D9" s="11"/>
      <c r="E9" s="11"/>
    </row>
    <row r="10" ht="20.35" customHeight="1">
      <c r="A10" s="9"/>
      <c r="B10" s="7">
        <f>STDEV(B2:B7)</f>
        <v>2.199371721145689</v>
      </c>
      <c r="C10" s="11"/>
      <c r="D10" s="11"/>
      <c r="E1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7" customWidth="1"/>
    <col min="2" max="2" width="19.6016" style="37" customWidth="1"/>
    <col min="3" max="3" width="19.6016" style="37" customWidth="1"/>
    <col min="4" max="4" width="19.6016" style="37" customWidth="1"/>
    <col min="5" max="5" width="19.6016" style="37" customWidth="1"/>
    <col min="6" max="256" width="19.6016" style="37" customWidth="1"/>
  </cols>
  <sheetData>
    <row r="1" ht="20.55" customHeight="1">
      <c r="A1" t="s" s="2">
        <v>36</v>
      </c>
      <c r="B1" t="s" s="2">
        <v>47</v>
      </c>
      <c r="C1" s="14"/>
      <c r="D1" s="14"/>
      <c r="E1" s="14"/>
    </row>
    <row r="2" ht="25.55" customHeight="1">
      <c r="A2" s="26">
        <v>0</v>
      </c>
      <c r="B2" s="24">
        <v>0.691524847073</v>
      </c>
      <c r="C2" s="5"/>
      <c r="D2" s="5"/>
      <c r="E2" s="5"/>
    </row>
    <row r="3" ht="25.35" customHeight="1">
      <c r="A3" s="27">
        <v>1</v>
      </c>
      <c r="B3" s="19">
        <v>5.537548158220</v>
      </c>
      <c r="C3" s="11"/>
      <c r="D3" s="11"/>
      <c r="E3" s="11"/>
    </row>
    <row r="4" ht="25.35" customHeight="1">
      <c r="A4" s="27">
        <v>2</v>
      </c>
      <c r="B4" s="19">
        <v>3.614219595490</v>
      </c>
      <c r="C4" s="11"/>
      <c r="D4" s="11"/>
      <c r="E4" s="11"/>
    </row>
    <row r="5" ht="25.35" customHeight="1">
      <c r="A5" s="27">
        <v>3</v>
      </c>
      <c r="B5" s="19">
        <v>-0.0385561478468</v>
      </c>
      <c r="C5" s="11"/>
      <c r="D5" s="11"/>
      <c r="E5" s="11"/>
    </row>
    <row r="6" ht="25.35" customHeight="1">
      <c r="A6" s="27">
        <v>4</v>
      </c>
      <c r="B6" s="19">
        <v>0.676249369239</v>
      </c>
      <c r="C6" s="11"/>
      <c r="D6" s="11"/>
      <c r="E6" s="11"/>
    </row>
    <row r="7" ht="25.35" customHeight="1">
      <c r="A7" s="27">
        <v>5</v>
      </c>
      <c r="B7" s="19">
        <v>1.099751871490</v>
      </c>
      <c r="C7" s="11"/>
      <c r="D7" s="11"/>
      <c r="E7" s="11"/>
    </row>
    <row r="8" ht="20.35" customHeight="1">
      <c r="A8" s="9"/>
      <c r="B8" s="10"/>
      <c r="C8" s="11"/>
      <c r="D8" s="11"/>
      <c r="E8" s="11"/>
    </row>
    <row r="9" ht="20.35" customHeight="1">
      <c r="A9" t="s" s="6">
        <v>16</v>
      </c>
      <c r="B9" s="7">
        <f>AVERAGE(B2:B7)</f>
        <v>1.9301229489442</v>
      </c>
      <c r="C9" s="11"/>
      <c r="D9" s="11"/>
      <c r="E9" s="11"/>
    </row>
    <row r="10" ht="20.35" customHeight="1">
      <c r="A10" t="s" s="6">
        <v>17</v>
      </c>
      <c r="B10" s="7">
        <f>STDEV(B2:B7)</f>
        <v>2.168927655763618</v>
      </c>
      <c r="C10" s="11"/>
      <c r="D10" s="11"/>
      <c r="E1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8" customWidth="1"/>
    <col min="2" max="2" width="19.6016" style="38" customWidth="1"/>
    <col min="3" max="3" width="19.6016" style="38" customWidth="1"/>
    <col min="4" max="4" width="19.6016" style="38" customWidth="1"/>
    <col min="5" max="5" width="19.6016" style="38" customWidth="1"/>
    <col min="6" max="6" width="19.6016" style="38" customWidth="1"/>
    <col min="7" max="7" width="19.6016" style="38" customWidth="1"/>
    <col min="8" max="8" width="19.6016" style="38" customWidth="1"/>
    <col min="9" max="9" width="19.6016" style="38" customWidth="1"/>
    <col min="10" max="10" width="19.6016" style="38" customWidth="1"/>
    <col min="11" max="11" width="19.6016" style="38" customWidth="1"/>
    <col min="12" max="12" width="19.6016" style="38" customWidth="1"/>
    <col min="13" max="13" width="19.6016" style="38" customWidth="1"/>
    <col min="14" max="14" width="19.6016" style="38" customWidth="1"/>
    <col min="15" max="256" width="19.6016" style="38" customWidth="1"/>
  </cols>
  <sheetData>
    <row r="1" ht="20.55" customHeight="1">
      <c r="A1" s="14"/>
      <c r="B1" s="14"/>
      <c r="C1" s="14"/>
      <c r="D1" s="14"/>
      <c r="E1" s="14"/>
      <c r="F1" s="14"/>
      <c r="G1" s="14"/>
      <c r="H1" t="s" s="2">
        <v>25</v>
      </c>
      <c r="I1" t="s" s="2">
        <v>26</v>
      </c>
      <c r="J1" t="s" s="2">
        <v>27</v>
      </c>
      <c r="K1" t="s" s="2">
        <v>28</v>
      </c>
      <c r="L1" t="s" s="2">
        <v>29</v>
      </c>
      <c r="M1" s="14"/>
      <c r="N1" t="s" s="2">
        <v>30</v>
      </c>
    </row>
    <row r="2" ht="20.55" customHeight="1">
      <c r="A2" s="26">
        <v>1</v>
      </c>
      <c r="B2" s="16">
        <v>126</v>
      </c>
      <c r="C2" s="17">
        <v>126</v>
      </c>
      <c r="D2" s="17">
        <v>350</v>
      </c>
      <c r="E2" s="17">
        <v>240</v>
      </c>
      <c r="F2" s="17">
        <v>1</v>
      </c>
      <c r="G2" s="5"/>
      <c r="H2" s="5"/>
      <c r="I2" s="5"/>
      <c r="J2" s="5"/>
      <c r="K2" s="5"/>
      <c r="L2" s="5"/>
      <c r="M2" s="5"/>
      <c r="N2" s="5"/>
    </row>
    <row r="3" ht="20.35" customHeight="1">
      <c r="A3" s="27">
        <v>2</v>
      </c>
      <c r="B3" s="7">
        <v>62</v>
      </c>
      <c r="C3" s="8">
        <v>62</v>
      </c>
      <c r="D3" s="8">
        <v>390</v>
      </c>
      <c r="E3" s="8">
        <v>295</v>
      </c>
      <c r="F3" s="8">
        <v>1</v>
      </c>
      <c r="G3" s="11"/>
      <c r="H3" s="8">
        <f>D3-D2</f>
        <v>40</v>
      </c>
      <c r="I3" s="8">
        <f>(H3*6.218)/60</f>
        <v>4.145333333333333</v>
      </c>
      <c r="J3" s="8">
        <f>E3+E3-E2</f>
        <v>350</v>
      </c>
      <c r="K3" s="8">
        <f>J3*0.114395</f>
        <v>40.03825</v>
      </c>
      <c r="L3" s="8">
        <f>K3/I3</f>
        <v>9.658632196847861</v>
      </c>
      <c r="M3" s="11"/>
      <c r="N3" s="8">
        <f>L3-L17</f>
        <v>9.658632196847861</v>
      </c>
    </row>
    <row r="4" ht="20.35" customHeight="1">
      <c r="A4" s="27">
        <v>3</v>
      </c>
      <c r="B4" s="7">
        <v>125</v>
      </c>
      <c r="C4" s="8">
        <v>125</v>
      </c>
      <c r="D4" s="8">
        <v>579</v>
      </c>
      <c r="E4" s="8">
        <v>234</v>
      </c>
      <c r="F4" s="8">
        <v>1</v>
      </c>
      <c r="G4" s="11"/>
      <c r="H4" s="11"/>
      <c r="I4" s="11"/>
      <c r="J4" s="11"/>
      <c r="K4" s="11"/>
      <c r="L4" s="11"/>
      <c r="M4" s="11"/>
      <c r="N4" s="11"/>
    </row>
    <row r="5" ht="20.35" customHeight="1">
      <c r="A5" s="27">
        <v>4</v>
      </c>
      <c r="B5" s="7">
        <v>123</v>
      </c>
      <c r="C5" s="8">
        <v>123</v>
      </c>
      <c r="D5" s="8">
        <v>630</v>
      </c>
      <c r="E5" s="8">
        <v>292</v>
      </c>
      <c r="F5" s="8">
        <v>1</v>
      </c>
      <c r="G5" s="11"/>
      <c r="H5" s="8">
        <f>D5-D4</f>
        <v>51</v>
      </c>
      <c r="I5" s="8">
        <f>(H5*6.218)/60</f>
        <v>5.2853</v>
      </c>
      <c r="J5" s="8">
        <f>E5+E5-E4</f>
        <v>350</v>
      </c>
      <c r="K5" s="8">
        <f>J5*0.114395</f>
        <v>40.03825</v>
      </c>
      <c r="L5" s="8">
        <f>K5/I5</f>
        <v>7.575397801449302</v>
      </c>
      <c r="M5" s="11"/>
      <c r="N5" s="8">
        <f>L5-L19</f>
        <v>0.2842198122498631</v>
      </c>
    </row>
    <row r="6" ht="20.35" customHeight="1">
      <c r="A6" s="27">
        <v>5</v>
      </c>
      <c r="B6" s="7">
        <v>125</v>
      </c>
      <c r="C6" s="8">
        <v>125</v>
      </c>
      <c r="D6" s="8">
        <v>827</v>
      </c>
      <c r="E6" s="8">
        <v>211</v>
      </c>
      <c r="F6" s="8">
        <v>1</v>
      </c>
      <c r="G6" s="11"/>
      <c r="H6" s="11"/>
      <c r="I6" s="11"/>
      <c r="J6" s="11"/>
      <c r="K6" s="11"/>
      <c r="L6" s="11"/>
      <c r="M6" s="11"/>
      <c r="N6" s="11"/>
    </row>
    <row r="7" ht="20.35" customHeight="1">
      <c r="A7" s="27">
        <v>6</v>
      </c>
      <c r="B7" s="7">
        <v>127</v>
      </c>
      <c r="C7" s="8">
        <v>127</v>
      </c>
      <c r="D7" s="8">
        <v>874</v>
      </c>
      <c r="E7" s="8">
        <v>324</v>
      </c>
      <c r="F7" s="8">
        <v>1</v>
      </c>
      <c r="G7" s="11"/>
      <c r="H7" s="8">
        <f>D7-D6</f>
        <v>47</v>
      </c>
      <c r="I7" s="8">
        <f>(H7*6.218)/60</f>
        <v>4.870766666666666</v>
      </c>
      <c r="J7" s="8">
        <f>E7+E7-E6</f>
        <v>437</v>
      </c>
      <c r="K7" s="8">
        <f>J7*0.114395</f>
        <v>49.990615</v>
      </c>
      <c r="L7" s="8">
        <f>K7/I7</f>
        <v>10.26339761707603</v>
      </c>
      <c r="M7" s="11"/>
      <c r="N7" s="8">
        <f>L7-L21</f>
        <v>5.536067076010116</v>
      </c>
    </row>
    <row r="8" ht="20.35" customHeight="1">
      <c r="A8" s="27">
        <v>7</v>
      </c>
      <c r="B8" s="7">
        <v>127</v>
      </c>
      <c r="C8" s="8">
        <v>127</v>
      </c>
      <c r="D8" s="8">
        <v>1074</v>
      </c>
      <c r="E8" s="8">
        <v>216</v>
      </c>
      <c r="F8" s="8">
        <v>1</v>
      </c>
      <c r="G8" s="11"/>
      <c r="H8" s="11"/>
      <c r="I8" s="11"/>
      <c r="J8" s="11"/>
      <c r="K8" s="11"/>
      <c r="L8" s="11"/>
      <c r="M8" s="11"/>
      <c r="N8" s="11"/>
    </row>
    <row r="9" ht="20.35" customHeight="1">
      <c r="A9" s="27">
        <v>8</v>
      </c>
      <c r="B9" s="7">
        <v>78</v>
      </c>
      <c r="C9" s="8">
        <v>78</v>
      </c>
      <c r="D9" s="8">
        <v>1117</v>
      </c>
      <c r="E9" s="8">
        <v>289</v>
      </c>
      <c r="F9" s="8">
        <v>1</v>
      </c>
      <c r="G9" s="11"/>
      <c r="H9" s="8">
        <f>D9-D8</f>
        <v>43</v>
      </c>
      <c r="I9" s="8">
        <f>(H9*6.218)/60</f>
        <v>4.456233333333333</v>
      </c>
      <c r="J9" s="8">
        <f>E9+E9-E8</f>
        <v>362</v>
      </c>
      <c r="K9" s="8">
        <f>J9*0.114395</f>
        <v>41.41099</v>
      </c>
      <c r="L9" s="8">
        <f>K9/I9</f>
        <v>9.292823535571895</v>
      </c>
      <c r="M9" s="11"/>
      <c r="N9" s="8">
        <f>L9-L23</f>
        <v>0.8143646345090918</v>
      </c>
    </row>
    <row r="10" ht="20.35" customHeight="1">
      <c r="A10" s="27">
        <v>9</v>
      </c>
      <c r="B10" s="7">
        <v>123</v>
      </c>
      <c r="C10" s="8">
        <v>123</v>
      </c>
      <c r="D10" s="8">
        <v>1322</v>
      </c>
      <c r="E10" s="8">
        <v>196</v>
      </c>
      <c r="F10" s="8">
        <v>1</v>
      </c>
      <c r="G10" s="11"/>
      <c r="H10" s="11"/>
      <c r="I10" s="11"/>
      <c r="J10" s="11"/>
      <c r="K10" s="11"/>
      <c r="L10" s="11"/>
      <c r="M10" s="11"/>
      <c r="N10" s="11"/>
    </row>
    <row r="11" ht="20.35" customHeight="1">
      <c r="A11" s="27">
        <v>10</v>
      </c>
      <c r="B11" s="7">
        <v>42</v>
      </c>
      <c r="C11" s="8">
        <v>42</v>
      </c>
      <c r="D11" s="8">
        <v>1371</v>
      </c>
      <c r="E11" s="8">
        <v>263</v>
      </c>
      <c r="F11" s="8">
        <v>1</v>
      </c>
      <c r="G11" s="11"/>
      <c r="H11" s="8">
        <f>D11-D10</f>
        <v>49</v>
      </c>
      <c r="I11" s="8">
        <f>(H11*6.218)/60</f>
        <v>5.078033333333334</v>
      </c>
      <c r="J11" s="8">
        <f>E11+E11-E10</f>
        <v>330</v>
      </c>
      <c r="K11" s="8">
        <f>J11*0.114395</f>
        <v>37.75035</v>
      </c>
      <c r="L11" s="8">
        <f>K11/I11</f>
        <v>7.43404927104325</v>
      </c>
      <c r="M11" s="11"/>
      <c r="N11" s="8">
        <f>L11-L25</f>
        <v>-0.6325006955549632</v>
      </c>
    </row>
    <row r="12" ht="20.35" customHeight="1">
      <c r="A12" s="27">
        <v>11</v>
      </c>
      <c r="B12" s="7">
        <v>124</v>
      </c>
      <c r="C12" s="8">
        <v>124</v>
      </c>
      <c r="D12" s="8">
        <v>1550</v>
      </c>
      <c r="E12" s="8">
        <v>214</v>
      </c>
      <c r="F12" s="8">
        <v>1</v>
      </c>
      <c r="G12" s="11"/>
      <c r="H12" s="11"/>
      <c r="I12" s="11"/>
      <c r="J12" s="11"/>
      <c r="K12" s="11"/>
      <c r="L12" s="11"/>
      <c r="M12" s="11"/>
      <c r="N12" s="11"/>
    </row>
    <row r="13" ht="20.35" customHeight="1">
      <c r="A13" s="27">
        <v>12</v>
      </c>
      <c r="B13" s="7">
        <v>124</v>
      </c>
      <c r="C13" s="8">
        <v>124</v>
      </c>
      <c r="D13" s="8">
        <v>1590</v>
      </c>
      <c r="E13" s="8">
        <v>290</v>
      </c>
      <c r="F13" s="8">
        <v>1</v>
      </c>
      <c r="G13" s="11"/>
      <c r="H13" s="8">
        <f>D13-D12</f>
        <v>40</v>
      </c>
      <c r="I13" s="8">
        <f>(H13*6.218)/60</f>
        <v>4.145333333333333</v>
      </c>
      <c r="J13" s="8">
        <f>E13+E13-E12</f>
        <v>366</v>
      </c>
      <c r="K13" s="8">
        <f>J13*0.114395</f>
        <v>41.86857</v>
      </c>
      <c r="L13" s="8">
        <f>K13/I13</f>
        <v>10.10016966870376</v>
      </c>
      <c r="M13" s="11"/>
      <c r="N13" s="8">
        <f>L13-L27</f>
        <v>4.833915447089097</v>
      </c>
    </row>
    <row r="14" ht="20.35" customHeight="1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ht="20.35" customHeight="1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t="s" s="22">
        <v>16</v>
      </c>
      <c r="N15" s="8">
        <f>AVERAGE(N3:N13)</f>
        <v>3.415783078525177</v>
      </c>
    </row>
    <row r="16" ht="20.35" customHeight="1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t="s" s="22">
        <v>17</v>
      </c>
      <c r="N16" s="8">
        <f>STDEV(N3:N13)</f>
        <v>3.96087204251625</v>
      </c>
    </row>
    <row r="17" ht="20.35" customHeight="1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ht="20.35" customHeight="1">
      <c r="A18" s="27">
        <v>13</v>
      </c>
      <c r="B18" s="7">
        <v>50</v>
      </c>
      <c r="C18" s="8">
        <v>50</v>
      </c>
      <c r="D18" s="8">
        <v>350</v>
      </c>
      <c r="E18" s="8">
        <v>225</v>
      </c>
      <c r="F18" s="8">
        <v>1</v>
      </c>
      <c r="G18" s="11"/>
      <c r="H18" s="11"/>
      <c r="I18" s="11"/>
      <c r="J18" s="11"/>
      <c r="K18" s="11"/>
      <c r="L18" s="11"/>
      <c r="M18" s="11"/>
      <c r="N18" s="11"/>
    </row>
    <row r="19" ht="20.35" customHeight="1">
      <c r="A19" s="27">
        <v>14</v>
      </c>
      <c r="B19" s="7">
        <v>142</v>
      </c>
      <c r="C19" s="8">
        <v>142</v>
      </c>
      <c r="D19" s="8">
        <v>388</v>
      </c>
      <c r="E19" s="8">
        <v>238</v>
      </c>
      <c r="F19" s="8">
        <v>1</v>
      </c>
      <c r="G19" s="11"/>
      <c r="H19" s="8">
        <f>D19-D18</f>
        <v>38</v>
      </c>
      <c r="I19" s="8">
        <f>(H19*6.218)/60</f>
        <v>3.938066666666666</v>
      </c>
      <c r="J19" s="8">
        <f>E19+E19-E18</f>
        <v>251</v>
      </c>
      <c r="K19" s="8">
        <f>J19*0.114395</f>
        <v>28.713145</v>
      </c>
      <c r="L19" s="8">
        <f>K19/I19</f>
        <v>7.291177989199439</v>
      </c>
      <c r="M19" s="11"/>
      <c r="N19" s="11"/>
    </row>
    <row r="20" ht="20.35" customHeight="1">
      <c r="A20" s="27">
        <v>15</v>
      </c>
      <c r="B20" s="7">
        <v>138</v>
      </c>
      <c r="C20" s="8">
        <v>138</v>
      </c>
      <c r="D20" s="8">
        <v>581</v>
      </c>
      <c r="E20" s="8">
        <v>189</v>
      </c>
      <c r="F20" s="8">
        <v>1</v>
      </c>
      <c r="G20" s="11"/>
      <c r="H20" s="11"/>
      <c r="I20" s="11"/>
      <c r="J20" s="11"/>
      <c r="K20" s="11"/>
      <c r="L20" s="11"/>
      <c r="M20" s="11"/>
      <c r="N20" s="11"/>
    </row>
    <row r="21" ht="20.35" customHeight="1">
      <c r="A21" s="27">
        <v>16</v>
      </c>
      <c r="B21" s="7">
        <v>144</v>
      </c>
      <c r="C21" s="8">
        <v>144</v>
      </c>
      <c r="D21" s="8">
        <v>627</v>
      </c>
      <c r="E21" s="8">
        <v>193</v>
      </c>
      <c r="F21" s="8">
        <v>1</v>
      </c>
      <c r="G21" s="11"/>
      <c r="H21" s="8">
        <f>D21-D20</f>
        <v>46</v>
      </c>
      <c r="I21" s="8">
        <f>(H21*6.218)/60</f>
        <v>4.767133333333334</v>
      </c>
      <c r="J21" s="8">
        <f>E21+E21-E20</f>
        <v>197</v>
      </c>
      <c r="K21" s="8">
        <f>J21*0.114395</f>
        <v>22.535815</v>
      </c>
      <c r="L21" s="8">
        <f>K21/I21</f>
        <v>4.727330541065909</v>
      </c>
      <c r="M21" s="11"/>
      <c r="N21" s="11"/>
    </row>
    <row r="22" ht="20.35" customHeight="1">
      <c r="A22" s="27">
        <v>17</v>
      </c>
      <c r="B22" s="7">
        <v>138</v>
      </c>
      <c r="C22" s="8">
        <v>138</v>
      </c>
      <c r="D22" s="8">
        <v>827</v>
      </c>
      <c r="E22" s="8">
        <v>191</v>
      </c>
      <c r="F22" s="8">
        <v>1</v>
      </c>
      <c r="G22" s="11"/>
      <c r="H22" s="11"/>
      <c r="I22" s="11"/>
      <c r="J22" s="11"/>
      <c r="K22" s="11"/>
      <c r="L22" s="11"/>
      <c r="M22" s="11"/>
      <c r="N22" s="11"/>
    </row>
    <row r="23" ht="20.35" customHeight="1">
      <c r="A23" s="27">
        <v>18</v>
      </c>
      <c r="B23" s="7">
        <v>171</v>
      </c>
      <c r="C23" s="8">
        <v>171</v>
      </c>
      <c r="D23" s="8">
        <v>874</v>
      </c>
      <c r="E23" s="8">
        <v>276</v>
      </c>
      <c r="F23" s="8">
        <v>1</v>
      </c>
      <c r="G23" s="11"/>
      <c r="H23" s="8">
        <f>D23-D22</f>
        <v>47</v>
      </c>
      <c r="I23" s="8">
        <f>(H23*6.218)/60</f>
        <v>4.870766666666666</v>
      </c>
      <c r="J23" s="8">
        <f>E23+E23-E22</f>
        <v>361</v>
      </c>
      <c r="K23" s="8">
        <f>J23*0.114395</f>
        <v>41.296595</v>
      </c>
      <c r="L23" s="8">
        <f>K23/I23</f>
        <v>8.478458901062803</v>
      </c>
      <c r="M23" s="11"/>
      <c r="N23" s="11"/>
    </row>
    <row r="24" ht="20.35" customHeight="1">
      <c r="A24" s="27">
        <v>19</v>
      </c>
      <c r="B24" s="7">
        <v>124</v>
      </c>
      <c r="C24" s="8">
        <v>124</v>
      </c>
      <c r="D24" s="8">
        <v>1077</v>
      </c>
      <c r="E24" s="8">
        <v>171</v>
      </c>
      <c r="F24" s="8">
        <v>1</v>
      </c>
      <c r="G24" s="11"/>
      <c r="H24" s="11"/>
      <c r="I24" s="11"/>
      <c r="J24" s="11"/>
      <c r="K24" s="11"/>
      <c r="L24" s="11"/>
      <c r="M24" s="11"/>
      <c r="N24" s="11"/>
    </row>
    <row r="25" ht="20.35" customHeight="1">
      <c r="A25" s="27">
        <v>20</v>
      </c>
      <c r="B25" s="7">
        <v>136</v>
      </c>
      <c r="C25" s="8">
        <v>136</v>
      </c>
      <c r="D25" s="8">
        <v>1116</v>
      </c>
      <c r="E25" s="8">
        <v>228</v>
      </c>
      <c r="F25" s="8">
        <v>1</v>
      </c>
      <c r="G25" s="11"/>
      <c r="H25" s="8">
        <f>D25-D24</f>
        <v>39</v>
      </c>
      <c r="I25" s="8">
        <f>(H25*6.218)/60</f>
        <v>4.041700000000001</v>
      </c>
      <c r="J25" s="8">
        <f>E25+E25-E24</f>
        <v>285</v>
      </c>
      <c r="K25" s="8">
        <f>J25*0.114395</f>
        <v>32.602575</v>
      </c>
      <c r="L25" s="8">
        <f>K25/I25</f>
        <v>8.066549966598213</v>
      </c>
      <c r="M25" s="11"/>
      <c r="N25" s="11"/>
    </row>
    <row r="26" ht="20.35" customHeight="1">
      <c r="A26" s="27">
        <v>21</v>
      </c>
      <c r="B26" s="7">
        <v>134</v>
      </c>
      <c r="C26" s="8">
        <v>134</v>
      </c>
      <c r="D26" s="8">
        <v>1322</v>
      </c>
      <c r="E26" s="8">
        <v>161</v>
      </c>
      <c r="F26" s="8">
        <v>1</v>
      </c>
      <c r="G26" s="11"/>
      <c r="H26" s="11"/>
      <c r="I26" s="11"/>
      <c r="J26" s="11"/>
      <c r="K26" s="11"/>
      <c r="L26" s="11"/>
      <c r="M26" s="11"/>
      <c r="N26" s="11"/>
    </row>
    <row r="27" ht="20.35" customHeight="1">
      <c r="A27" s="27">
        <v>22</v>
      </c>
      <c r="B27" s="7">
        <v>139</v>
      </c>
      <c r="C27" s="8">
        <v>139</v>
      </c>
      <c r="D27" s="8">
        <v>1370</v>
      </c>
      <c r="E27" s="8">
        <v>195</v>
      </c>
      <c r="F27" s="8">
        <v>1</v>
      </c>
      <c r="G27" s="11"/>
      <c r="H27" s="8">
        <f>D27-D26</f>
        <v>48</v>
      </c>
      <c r="I27" s="8">
        <f>(H27*6.218)/60</f>
        <v>4.9744</v>
      </c>
      <c r="J27" s="8">
        <f>E27+E27-E26</f>
        <v>229</v>
      </c>
      <c r="K27" s="8">
        <f>J27*0.114395</f>
        <v>26.196455</v>
      </c>
      <c r="L27" s="8">
        <f>K27/I27</f>
        <v>5.266254221614667</v>
      </c>
      <c r="M27" s="11"/>
      <c r="N27" s="11"/>
    </row>
    <row r="28" ht="20.35" customHeight="1">
      <c r="A28" s="27">
        <v>23</v>
      </c>
      <c r="B28" s="7">
        <v>140</v>
      </c>
      <c r="C28" s="8">
        <v>140</v>
      </c>
      <c r="D28" s="8">
        <v>1549</v>
      </c>
      <c r="E28" s="8">
        <v>169</v>
      </c>
      <c r="F28" s="8">
        <v>1</v>
      </c>
      <c r="G28" s="11"/>
      <c r="H28" s="11"/>
      <c r="I28" s="11"/>
      <c r="J28" s="11"/>
      <c r="K28" s="11"/>
      <c r="L28" s="11"/>
      <c r="M28" s="11"/>
      <c r="N28" s="11"/>
    </row>
    <row r="29" ht="20.35" customHeight="1">
      <c r="A29" s="27">
        <v>24</v>
      </c>
      <c r="B29" s="7">
        <v>134</v>
      </c>
      <c r="C29" s="8">
        <v>134</v>
      </c>
      <c r="D29" s="8">
        <v>1591</v>
      </c>
      <c r="E29" s="8">
        <v>189</v>
      </c>
      <c r="F29" s="8">
        <v>1</v>
      </c>
      <c r="G29" s="11"/>
      <c r="H29" s="8">
        <f>D29-D28</f>
        <v>42</v>
      </c>
      <c r="I29" s="8">
        <f>(H29*6.218)/60</f>
        <v>4.3526</v>
      </c>
      <c r="J29" s="8">
        <f>E29+E29-E28</f>
        <v>209</v>
      </c>
      <c r="K29" s="8">
        <f>J29*0.114395</f>
        <v>23.908555</v>
      </c>
      <c r="L29" s="8">
        <f>K29/I29</f>
        <v>5.492936405826403</v>
      </c>
      <c r="M29" s="11"/>
      <c r="N29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66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9" customWidth="1"/>
    <col min="2" max="2" width="19.6016" style="39" customWidth="1"/>
    <col min="3" max="3" width="19.6016" style="39" customWidth="1"/>
    <col min="4" max="4" width="19.6016" style="39" customWidth="1"/>
    <col min="5" max="5" width="19.6016" style="39" customWidth="1"/>
    <col min="6" max="6" width="19.6016" style="39" customWidth="1"/>
    <col min="7" max="7" width="19.6016" style="39" customWidth="1"/>
    <col min="8" max="8" width="19.6016" style="39" customWidth="1"/>
    <col min="9" max="9" width="19.6016" style="39" customWidth="1"/>
    <col min="10" max="10" width="19.6016" style="39" customWidth="1"/>
    <col min="11" max="11" width="19.6016" style="39" customWidth="1"/>
    <col min="12" max="12" width="19.6016" style="39" customWidth="1"/>
    <col min="13" max="13" width="21.0781" style="39" customWidth="1"/>
    <col min="14" max="14" width="19.6016" style="39" customWidth="1"/>
    <col min="15" max="15" width="19.6016" style="39" customWidth="1"/>
    <col min="16" max="16" width="19.6016" style="39" customWidth="1"/>
    <col min="17" max="17" width="19.6016" style="39" customWidth="1"/>
    <col min="18" max="256" width="19.6016" style="39" customWidth="1"/>
  </cols>
  <sheetData>
    <row r="1" ht="20.55" customHeight="1">
      <c r="A1" s="14"/>
      <c r="B1" t="s" s="2">
        <v>21</v>
      </c>
      <c r="C1" t="s" s="2">
        <v>22</v>
      </c>
      <c r="D1" t="s" s="2">
        <v>23</v>
      </c>
      <c r="E1" t="s" s="2">
        <v>24</v>
      </c>
      <c r="F1" s="14"/>
      <c r="G1" t="s" s="2">
        <v>48</v>
      </c>
      <c r="H1" s="14"/>
      <c r="I1" s="14"/>
      <c r="J1" s="14"/>
      <c r="K1" t="s" s="2">
        <v>49</v>
      </c>
      <c r="L1" t="s" s="2">
        <v>50</v>
      </c>
      <c r="M1" t="s" s="2">
        <v>51</v>
      </c>
      <c r="N1" t="s" s="2">
        <v>52</v>
      </c>
      <c r="O1" t="s" s="2">
        <v>26</v>
      </c>
      <c r="P1" t="s" s="2">
        <v>53</v>
      </c>
      <c r="Q1" t="s" s="2">
        <v>37</v>
      </c>
    </row>
    <row r="2" ht="20.55" customHeight="1">
      <c r="A2" s="26">
        <v>1</v>
      </c>
      <c r="B2" s="16">
        <v>304</v>
      </c>
      <c r="C2" s="17">
        <v>304</v>
      </c>
      <c r="D2" s="17">
        <v>113.5</v>
      </c>
      <c r="E2" s="17">
        <v>264.25</v>
      </c>
      <c r="F2" s="17">
        <v>2</v>
      </c>
      <c r="G2" s="17">
        <v>5</v>
      </c>
      <c r="H2" s="17">
        <v>0</v>
      </c>
      <c r="I2" s="17">
        <v>16</v>
      </c>
      <c r="J2" s="5"/>
      <c r="K2" s="5"/>
      <c r="L2" s="5"/>
      <c r="M2" s="5"/>
      <c r="N2" s="5"/>
      <c r="O2" s="5"/>
      <c r="P2" s="5"/>
      <c r="Q2" s="5"/>
    </row>
    <row r="3" ht="20.35" customHeight="1">
      <c r="A3" s="27">
        <v>2</v>
      </c>
      <c r="B3" s="7">
        <v>234</v>
      </c>
      <c r="C3" s="8">
        <v>234</v>
      </c>
      <c r="D3" s="8">
        <v>116.5</v>
      </c>
      <c r="E3" s="8">
        <v>263.75</v>
      </c>
      <c r="F3" s="8">
        <v>2</v>
      </c>
      <c r="G3" s="8">
        <v>6</v>
      </c>
      <c r="H3" s="8">
        <v>0</v>
      </c>
      <c r="I3" s="8">
        <v>16</v>
      </c>
      <c r="J3" s="11"/>
      <c r="K3" s="11"/>
      <c r="L3" s="11"/>
      <c r="M3" s="11"/>
      <c r="N3" s="11"/>
      <c r="O3" s="11"/>
      <c r="P3" s="11"/>
      <c r="Q3" s="11"/>
    </row>
    <row r="4" ht="20.35" customHeight="1">
      <c r="A4" s="27">
        <v>3</v>
      </c>
      <c r="B4" s="7">
        <v>154</v>
      </c>
      <c r="C4" s="8">
        <v>154</v>
      </c>
      <c r="D4" s="8">
        <v>123.75</v>
      </c>
      <c r="E4" s="8">
        <v>266.75</v>
      </c>
      <c r="F4" s="8">
        <v>2</v>
      </c>
      <c r="G4" s="8">
        <v>7</v>
      </c>
      <c r="H4" s="8">
        <v>0</v>
      </c>
      <c r="I4" s="8">
        <v>16</v>
      </c>
      <c r="J4" s="11"/>
      <c r="K4" s="11"/>
      <c r="L4" s="11"/>
      <c r="M4" s="11"/>
      <c r="N4" s="11"/>
      <c r="O4" s="11"/>
      <c r="P4" s="11"/>
      <c r="Q4" s="11"/>
    </row>
    <row r="5" ht="20.35" customHeight="1">
      <c r="A5" s="27">
        <v>4</v>
      </c>
      <c r="B5" s="7">
        <v>189</v>
      </c>
      <c r="C5" s="8">
        <v>189</v>
      </c>
      <c r="D5" s="8">
        <v>130</v>
      </c>
      <c r="E5" s="8">
        <v>273.75</v>
      </c>
      <c r="F5" s="8">
        <v>2</v>
      </c>
      <c r="G5" s="8">
        <v>8</v>
      </c>
      <c r="H5" s="8">
        <v>0</v>
      </c>
      <c r="I5" s="8">
        <v>16</v>
      </c>
      <c r="J5" s="11"/>
      <c r="K5" s="11"/>
      <c r="L5" s="11"/>
      <c r="M5" s="11"/>
      <c r="N5" s="11"/>
      <c r="O5" s="11"/>
      <c r="P5" s="11"/>
      <c r="Q5" s="11"/>
    </row>
    <row r="6" ht="20.35" customHeight="1">
      <c r="A6" s="27">
        <v>5</v>
      </c>
      <c r="B6" s="7">
        <v>155</v>
      </c>
      <c r="C6" s="8">
        <v>155</v>
      </c>
      <c r="D6" s="8">
        <v>130.5</v>
      </c>
      <c r="E6" s="8">
        <v>269.5</v>
      </c>
      <c r="F6" s="8">
        <v>2</v>
      </c>
      <c r="G6" s="8">
        <v>9</v>
      </c>
      <c r="H6" s="8">
        <v>0</v>
      </c>
      <c r="I6" s="8">
        <v>16</v>
      </c>
      <c r="J6" s="11"/>
      <c r="K6" s="11"/>
      <c r="L6" s="11"/>
      <c r="M6" s="11"/>
      <c r="N6" s="11"/>
      <c r="O6" s="11"/>
      <c r="P6" s="11"/>
      <c r="Q6" s="11"/>
    </row>
    <row r="7" ht="20.35" customHeight="1">
      <c r="A7" s="27">
        <v>6</v>
      </c>
      <c r="B7" s="7">
        <v>189</v>
      </c>
      <c r="C7" s="8">
        <v>189</v>
      </c>
      <c r="D7" s="8">
        <v>134.5</v>
      </c>
      <c r="E7" s="8">
        <v>273.5</v>
      </c>
      <c r="F7" s="8">
        <v>2</v>
      </c>
      <c r="G7" s="8">
        <v>10</v>
      </c>
      <c r="H7" s="8">
        <v>0</v>
      </c>
      <c r="I7" s="8">
        <v>16</v>
      </c>
      <c r="J7" s="11"/>
      <c r="K7" s="11"/>
      <c r="L7" s="11"/>
      <c r="M7" s="11"/>
      <c r="N7" s="11"/>
      <c r="O7" s="11"/>
      <c r="P7" s="11"/>
      <c r="Q7" s="11"/>
    </row>
    <row r="8" ht="20.35" customHeight="1">
      <c r="A8" s="27">
        <v>7</v>
      </c>
      <c r="B8" s="7">
        <v>169</v>
      </c>
      <c r="C8" s="8">
        <v>169</v>
      </c>
      <c r="D8" s="8">
        <v>141</v>
      </c>
      <c r="E8" s="8">
        <v>277.75</v>
      </c>
      <c r="F8" s="8">
        <v>2</v>
      </c>
      <c r="G8" s="8">
        <v>11</v>
      </c>
      <c r="H8" s="8">
        <v>0</v>
      </c>
      <c r="I8" s="8">
        <v>16</v>
      </c>
      <c r="J8" s="11"/>
      <c r="K8" s="11"/>
      <c r="L8" s="11"/>
      <c r="M8" s="11"/>
      <c r="N8" s="11"/>
      <c r="O8" s="11"/>
      <c r="P8" s="11"/>
      <c r="Q8" s="11"/>
    </row>
    <row r="9" ht="20.35" customHeight="1">
      <c r="A9" s="27">
        <v>8</v>
      </c>
      <c r="B9" s="7">
        <v>194</v>
      </c>
      <c r="C9" s="8">
        <v>194</v>
      </c>
      <c r="D9" s="8">
        <v>148</v>
      </c>
      <c r="E9" s="8">
        <v>279.75</v>
      </c>
      <c r="F9" s="8">
        <v>2</v>
      </c>
      <c r="G9" s="8">
        <v>12</v>
      </c>
      <c r="H9" s="8">
        <v>0</v>
      </c>
      <c r="I9" s="8">
        <v>16</v>
      </c>
      <c r="J9" s="11"/>
      <c r="K9" s="8">
        <f>D9-D2</f>
        <v>34.5</v>
      </c>
      <c r="L9" s="8">
        <f>E9-E2</f>
        <v>15.5</v>
      </c>
      <c r="M9" s="8">
        <f>SQRT((K9^2+L9^2))</f>
        <v>37.82195129815489</v>
      </c>
      <c r="N9" s="8">
        <f>M9*0.114395</f>
        <v>4.326642118752428</v>
      </c>
      <c r="O9" s="8">
        <f>((G9-G2)*6.218)/60</f>
        <v>0.7254333333333333</v>
      </c>
      <c r="P9" s="8">
        <f>N9/O9</f>
        <v>5.964217413158703</v>
      </c>
      <c r="Q9" s="8">
        <f>P9-P72</f>
        <v>0.9523785990533451</v>
      </c>
    </row>
    <row r="10" ht="20.35" customHeight="1">
      <c r="A10" s="9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20.35" customHeight="1">
      <c r="A11" s="27">
        <v>1</v>
      </c>
      <c r="B11" s="7">
        <v>222</v>
      </c>
      <c r="C11" s="8">
        <v>222</v>
      </c>
      <c r="D11" s="8">
        <v>137.25</v>
      </c>
      <c r="E11" s="8">
        <v>337.75</v>
      </c>
      <c r="F11" s="8">
        <v>1</v>
      </c>
      <c r="G11" s="8">
        <v>15</v>
      </c>
      <c r="H11" s="8">
        <v>0</v>
      </c>
      <c r="I11" s="8">
        <v>4</v>
      </c>
      <c r="J11" s="11"/>
      <c r="K11" s="11"/>
      <c r="L11" s="11"/>
      <c r="M11" s="11"/>
      <c r="N11" s="11"/>
      <c r="O11" s="11"/>
      <c r="P11" s="11"/>
      <c r="Q11" s="11"/>
    </row>
    <row r="12" ht="20.35" customHeight="1">
      <c r="A12" s="27">
        <v>2</v>
      </c>
      <c r="B12" s="7">
        <v>184</v>
      </c>
      <c r="C12" s="8">
        <v>184</v>
      </c>
      <c r="D12" s="8">
        <v>168.5</v>
      </c>
      <c r="E12" s="8">
        <v>322.5</v>
      </c>
      <c r="F12" s="8">
        <v>1</v>
      </c>
      <c r="G12" s="8">
        <v>26</v>
      </c>
      <c r="H12" s="8">
        <v>0</v>
      </c>
      <c r="I12" s="8">
        <v>4</v>
      </c>
      <c r="J12" s="11"/>
      <c r="K12" s="8">
        <f>D12-D11</f>
        <v>31.25</v>
      </c>
      <c r="L12" s="8">
        <f>E12-E11</f>
        <v>-15.25</v>
      </c>
      <c r="M12" s="8">
        <f>SQRT((K12^2+L12^2))</f>
        <v>34.7724747465578</v>
      </c>
      <c r="N12" s="8">
        <f>M12*0.114395</f>
        <v>3.977797248632479</v>
      </c>
      <c r="O12" s="8">
        <f>((G12-G5)*6.218)/60</f>
        <v>1.8654</v>
      </c>
      <c r="P12" s="8">
        <f>N12/O12</f>
        <v>2.132409804134491</v>
      </c>
      <c r="Q12" s="8">
        <f>P12-P75</f>
        <v>0.1714588635278949</v>
      </c>
    </row>
    <row r="13" ht="20.35" customHeight="1">
      <c r="A13" s="9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ht="20.35" customHeight="1">
      <c r="A14" s="27">
        <v>6</v>
      </c>
      <c r="B14" s="7">
        <v>173</v>
      </c>
      <c r="C14" s="8">
        <v>173</v>
      </c>
      <c r="D14" s="8">
        <v>117.25</v>
      </c>
      <c r="E14" s="8">
        <v>328.5</v>
      </c>
      <c r="F14" s="8">
        <v>1</v>
      </c>
      <c r="G14" s="8">
        <v>23</v>
      </c>
      <c r="H14" s="8">
        <v>0</v>
      </c>
      <c r="I14" s="8">
        <v>5</v>
      </c>
      <c r="J14" s="11"/>
      <c r="K14" s="11"/>
      <c r="L14" s="11"/>
      <c r="M14" s="11"/>
      <c r="N14" s="11"/>
      <c r="O14" s="11"/>
      <c r="P14" s="11"/>
      <c r="Q14" s="11"/>
    </row>
    <row r="15" ht="20.35" customHeight="1">
      <c r="A15" s="27">
        <v>7</v>
      </c>
      <c r="B15" s="7">
        <v>187</v>
      </c>
      <c r="C15" s="8">
        <v>187</v>
      </c>
      <c r="D15" s="8">
        <v>144.75</v>
      </c>
      <c r="E15" s="8">
        <v>312.75</v>
      </c>
      <c r="F15" s="8">
        <v>1</v>
      </c>
      <c r="G15" s="8">
        <v>30</v>
      </c>
      <c r="H15" s="8">
        <v>0</v>
      </c>
      <c r="I15" s="8">
        <v>5</v>
      </c>
      <c r="J15" s="11"/>
      <c r="K15" s="8">
        <f>D15-D14</f>
        <v>27.5</v>
      </c>
      <c r="L15" s="8">
        <f>E15-E14</f>
        <v>-15.75</v>
      </c>
      <c r="M15" s="8">
        <f>SQRT((K15^2+L15^2))</f>
        <v>31.690889858128</v>
      </c>
      <c r="N15" s="8">
        <f>M15*0.114395</f>
        <v>3.625279345320553</v>
      </c>
      <c r="O15" s="8">
        <f>((G15-G8)*6.218)/60</f>
        <v>1.969033333333333</v>
      </c>
      <c r="P15" s="8">
        <f>N15/O15</f>
        <v>1.841146761687064</v>
      </c>
      <c r="Q15" s="8">
        <f>P15-P78</f>
        <v>0.02514967704849491</v>
      </c>
    </row>
    <row r="16" ht="20.35" customHeight="1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20.35" customHeight="1">
      <c r="A17" s="27">
        <v>1</v>
      </c>
      <c r="B17" s="7">
        <v>162</v>
      </c>
      <c r="C17" s="8">
        <v>162</v>
      </c>
      <c r="D17" s="8">
        <v>174.75</v>
      </c>
      <c r="E17" s="8">
        <v>369.75</v>
      </c>
      <c r="F17" s="8">
        <v>1</v>
      </c>
      <c r="G17" s="8">
        <v>2</v>
      </c>
      <c r="H17" s="8">
        <v>0</v>
      </c>
      <c r="I17" s="8">
        <v>4</v>
      </c>
      <c r="J17" s="11"/>
      <c r="K17" s="11"/>
      <c r="L17" s="11"/>
      <c r="M17" s="11"/>
      <c r="N17" s="11"/>
      <c r="O17" s="11"/>
      <c r="P17" s="11"/>
      <c r="Q17" s="11"/>
    </row>
    <row r="18" ht="20.35" customHeight="1">
      <c r="A18" s="27">
        <v>2</v>
      </c>
      <c r="B18" s="7">
        <v>157</v>
      </c>
      <c r="C18" s="8">
        <v>157</v>
      </c>
      <c r="D18" s="8">
        <v>177.75</v>
      </c>
      <c r="E18" s="8">
        <v>341.25</v>
      </c>
      <c r="F18" s="8">
        <v>1</v>
      </c>
      <c r="G18" s="8">
        <v>11</v>
      </c>
      <c r="H18" s="8">
        <v>0</v>
      </c>
      <c r="I18" s="8">
        <v>4</v>
      </c>
      <c r="J18" s="11"/>
      <c r="K18" s="8">
        <f>D18-D17</f>
        <v>3</v>
      </c>
      <c r="L18" s="8">
        <f>E18-E17</f>
        <v>-28.5</v>
      </c>
      <c r="M18" s="8">
        <f>SQRT((K18^2+L18^2))</f>
        <v>28.6574597618142</v>
      </c>
      <c r="N18" s="8">
        <f>M18*0.114395</f>
        <v>3.278270109452735</v>
      </c>
      <c r="O18" s="8">
        <f>((G18-G11)*6.218)/60</f>
        <v>-0.4145333333333333</v>
      </c>
      <c r="P18" s="8">
        <f>N18/O18</f>
        <v>-7.908338958152305</v>
      </c>
      <c r="Q18" s="8">
        <f>P18-P81</f>
        <v>-0.5106043881425792</v>
      </c>
    </row>
    <row r="19" ht="20.35" customHeight="1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20.35" customHeight="1">
      <c r="A20" s="27">
        <v>1</v>
      </c>
      <c r="B20" s="7">
        <v>226</v>
      </c>
      <c r="C20" s="8">
        <v>226</v>
      </c>
      <c r="D20" s="8">
        <v>131.5</v>
      </c>
      <c r="E20" s="8">
        <v>322.5</v>
      </c>
      <c r="F20" s="8">
        <v>1</v>
      </c>
      <c r="G20" s="8">
        <v>17</v>
      </c>
      <c r="H20" s="8">
        <v>0</v>
      </c>
      <c r="I20" s="8">
        <v>4</v>
      </c>
      <c r="J20" s="11"/>
      <c r="K20" s="11"/>
      <c r="L20" s="11"/>
      <c r="M20" s="11"/>
      <c r="N20" s="11"/>
      <c r="O20" s="11"/>
      <c r="P20" s="11"/>
      <c r="Q20" s="11"/>
    </row>
    <row r="21" ht="20.35" customHeight="1">
      <c r="A21" s="27">
        <v>2</v>
      </c>
      <c r="B21" s="7">
        <v>162</v>
      </c>
      <c r="C21" s="8">
        <v>162</v>
      </c>
      <c r="D21" s="8">
        <v>146.75</v>
      </c>
      <c r="E21" s="8">
        <v>321</v>
      </c>
      <c r="F21" s="8">
        <v>1</v>
      </c>
      <c r="G21" s="8">
        <v>24</v>
      </c>
      <c r="H21" s="8">
        <v>0</v>
      </c>
      <c r="I21" s="8">
        <v>4</v>
      </c>
      <c r="J21" s="11"/>
      <c r="K21" s="8">
        <f>D21-D20</f>
        <v>15.25</v>
      </c>
      <c r="L21" s="8">
        <f>E21-E20</f>
        <v>-1.5</v>
      </c>
      <c r="M21" s="8">
        <f>SQRT((K21^2+L21^2))</f>
        <v>15.32359292072196</v>
      </c>
      <c r="N21" s="8">
        <f>M21*0.114395</f>
        <v>1.752942412165988</v>
      </c>
      <c r="O21" s="8">
        <f>((G21-G14)*6.218)/60</f>
        <v>0.1036333333333333</v>
      </c>
      <c r="P21" s="8">
        <f>N21/O21</f>
        <v>16.91485119491143</v>
      </c>
      <c r="Q21" s="8">
        <f>P21-P84</f>
        <v>3.072721873057445</v>
      </c>
    </row>
    <row r="22" ht="20.35" customHeight="1">
      <c r="A22" s="9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20.35" customHeight="1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ht="20.35" customHeight="1">
      <c r="A24" s="9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20.35" customHeight="1">
      <c r="A25" s="9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ht="20.35" customHeight="1">
      <c r="A26" s="9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20.35" customHeight="1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ht="20.35" customHeight="1">
      <c r="A28" s="9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ht="20.35" customHeight="1">
      <c r="A29" s="9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ht="20.35" customHeight="1">
      <c r="A30" s="9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ht="20.35" customHeight="1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t="s" s="22">
        <v>45</v>
      </c>
      <c r="Q31" s="8">
        <f>AVERAGE(Q9:Q21)</f>
        <v>0.74222092490892</v>
      </c>
    </row>
    <row r="32" ht="20.35" customHeight="1">
      <c r="A32" s="9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t="s" s="22">
        <v>17</v>
      </c>
      <c r="Q32" s="8">
        <f>STDEV(Q9:Q21)</f>
        <v>1.40400611533262</v>
      </c>
    </row>
    <row r="33" ht="20.35" customHeight="1">
      <c r="A33" s="9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ht="20.35" customHeight="1">
      <c r="A34" s="9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ht="20.35" customHeight="1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ht="20.35" customHeight="1">
      <c r="A36" s="9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ht="20.35" customHeight="1">
      <c r="A37" s="9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ht="20.35" customHeight="1">
      <c r="A38" s="9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ht="20.35" customHeight="1">
      <c r="A39" s="9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ht="20.35" customHeight="1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ht="20.35" customHeight="1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ht="20.35" customHeight="1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ht="20.35" customHeight="1">
      <c r="A43" s="9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ht="20.35" customHeight="1">
      <c r="A44" s="9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ht="20.35" customHeight="1">
      <c r="A45" s="9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ht="20.35" customHeight="1">
      <c r="A46" s="9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ht="20.35" customHeight="1">
      <c r="A47" s="9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ht="20.35" customHeight="1">
      <c r="A48" s="9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ht="20.35" customHeight="1">
      <c r="A49" s="9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ht="20.35" customHeight="1">
      <c r="A50" s="9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ht="20.35" customHeight="1">
      <c r="A51" s="9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ht="20.35" customHeight="1">
      <c r="A52" s="9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ht="20.35" customHeight="1">
      <c r="A53" s="9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ht="20.35" customHeight="1">
      <c r="A54" s="9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ht="20.35" customHeight="1">
      <c r="A55" s="9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ht="20.35" customHeight="1">
      <c r="A56" s="9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ht="20.35" customHeight="1">
      <c r="A57" s="9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ht="20.35" customHeight="1">
      <c r="A58" s="9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ht="20.35" customHeight="1">
      <c r="A59" s="9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ht="20.35" customHeight="1">
      <c r="A60" s="9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ht="20.35" customHeight="1">
      <c r="A61" s="9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ht="20.35" customHeight="1">
      <c r="A62" s="9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ht="20.35" customHeight="1">
      <c r="A63" s="9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ht="20.35" customHeight="1">
      <c r="A64" s="9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ht="20.35" customHeight="1">
      <c r="A65" s="27">
        <v>9</v>
      </c>
      <c r="B65" s="7">
        <v>269</v>
      </c>
      <c r="C65" s="8">
        <v>269</v>
      </c>
      <c r="D65" s="8">
        <v>114.25</v>
      </c>
      <c r="E65" s="8">
        <v>265.5</v>
      </c>
      <c r="F65" s="8">
        <v>2</v>
      </c>
      <c r="G65" s="8">
        <v>5</v>
      </c>
      <c r="H65" s="8">
        <v>0</v>
      </c>
      <c r="I65" s="8">
        <v>16</v>
      </c>
      <c r="J65" s="11"/>
      <c r="K65" s="11"/>
      <c r="L65" s="11"/>
      <c r="M65" s="11"/>
      <c r="N65" s="11"/>
      <c r="O65" s="11"/>
      <c r="P65" s="11"/>
      <c r="Q65" s="11"/>
    </row>
    <row r="66" ht="20.35" customHeight="1">
      <c r="A66" s="27">
        <v>10</v>
      </c>
      <c r="B66" s="7">
        <v>261</v>
      </c>
      <c r="C66" s="8">
        <v>261</v>
      </c>
      <c r="D66" s="8">
        <v>115.25</v>
      </c>
      <c r="E66" s="8">
        <v>265.5</v>
      </c>
      <c r="F66" s="8">
        <v>2</v>
      </c>
      <c r="G66" s="8">
        <v>6</v>
      </c>
      <c r="H66" s="8">
        <v>0</v>
      </c>
      <c r="I66" s="8">
        <v>16</v>
      </c>
      <c r="J66" s="11"/>
      <c r="K66" s="11"/>
      <c r="L66" s="11"/>
      <c r="M66" s="11"/>
      <c r="N66" s="11"/>
      <c r="O66" s="11"/>
      <c r="P66" s="11"/>
      <c r="Q66" s="11"/>
    </row>
    <row r="67" ht="20.35" customHeight="1">
      <c r="A67" s="27">
        <v>11</v>
      </c>
      <c r="B67" s="7">
        <v>347</v>
      </c>
      <c r="C67" s="8">
        <v>347</v>
      </c>
      <c r="D67" s="8">
        <v>118.25</v>
      </c>
      <c r="E67" s="8">
        <v>269</v>
      </c>
      <c r="F67" s="8">
        <v>2</v>
      </c>
      <c r="G67" s="8">
        <v>7</v>
      </c>
      <c r="H67" s="8">
        <v>0</v>
      </c>
      <c r="I67" s="8">
        <v>16</v>
      </c>
      <c r="J67" s="11"/>
      <c r="K67" s="11"/>
      <c r="L67" s="11"/>
      <c r="M67" s="11"/>
      <c r="N67" s="11"/>
      <c r="O67" s="11"/>
      <c r="P67" s="11"/>
      <c r="Q67" s="11"/>
    </row>
    <row r="68" ht="20.35" customHeight="1">
      <c r="A68" s="27">
        <v>12</v>
      </c>
      <c r="B68" s="7">
        <v>250</v>
      </c>
      <c r="C68" s="8">
        <v>250</v>
      </c>
      <c r="D68" s="8">
        <v>122.25</v>
      </c>
      <c r="E68" s="8">
        <v>270.25</v>
      </c>
      <c r="F68" s="8">
        <v>2</v>
      </c>
      <c r="G68" s="8">
        <v>8</v>
      </c>
      <c r="H68" s="8">
        <v>0</v>
      </c>
      <c r="I68" s="8">
        <v>16</v>
      </c>
      <c r="J68" s="11"/>
      <c r="K68" s="11"/>
      <c r="L68" s="11"/>
      <c r="M68" s="11"/>
      <c r="N68" s="11"/>
      <c r="O68" s="11"/>
      <c r="P68" s="11"/>
      <c r="Q68" s="11"/>
    </row>
    <row r="69" ht="20.35" customHeight="1">
      <c r="A69" s="27">
        <v>13</v>
      </c>
      <c r="B69" s="7">
        <v>234</v>
      </c>
      <c r="C69" s="8">
        <v>234</v>
      </c>
      <c r="D69" s="8">
        <v>126.25</v>
      </c>
      <c r="E69" s="8">
        <v>270.5</v>
      </c>
      <c r="F69" s="8">
        <v>2</v>
      </c>
      <c r="G69" s="8">
        <v>9</v>
      </c>
      <c r="H69" s="8">
        <v>0</v>
      </c>
      <c r="I69" s="8">
        <v>16</v>
      </c>
      <c r="J69" s="11"/>
      <c r="K69" s="11"/>
      <c r="L69" s="11"/>
      <c r="M69" s="11"/>
      <c r="N69" s="11"/>
      <c r="O69" s="11"/>
      <c r="P69" s="11"/>
      <c r="Q69" s="11"/>
    </row>
    <row r="70" ht="20.35" customHeight="1">
      <c r="A70" s="27">
        <v>14</v>
      </c>
      <c r="B70" s="7">
        <v>199</v>
      </c>
      <c r="C70" s="8">
        <v>199</v>
      </c>
      <c r="D70" s="8">
        <v>133</v>
      </c>
      <c r="E70" s="8">
        <v>272.25</v>
      </c>
      <c r="F70" s="8">
        <v>2</v>
      </c>
      <c r="G70" s="8">
        <v>10</v>
      </c>
      <c r="H70" s="8">
        <v>0</v>
      </c>
      <c r="I70" s="8">
        <v>16</v>
      </c>
      <c r="J70" s="11"/>
      <c r="K70" s="11"/>
      <c r="L70" s="11"/>
      <c r="M70" s="11"/>
      <c r="N70" s="11"/>
      <c r="O70" s="11"/>
      <c r="P70" s="11"/>
      <c r="Q70" s="11"/>
    </row>
    <row r="71" ht="20.35" customHeight="1">
      <c r="A71" s="27">
        <v>15</v>
      </c>
      <c r="B71" s="7">
        <v>217</v>
      </c>
      <c r="C71" s="8">
        <v>217</v>
      </c>
      <c r="D71" s="8">
        <v>139.5</v>
      </c>
      <c r="E71" s="8">
        <v>275.25</v>
      </c>
      <c r="F71" s="8">
        <v>2</v>
      </c>
      <c r="G71" s="8">
        <v>11</v>
      </c>
      <c r="H71" s="8">
        <v>0</v>
      </c>
      <c r="I71" s="8">
        <v>16</v>
      </c>
      <c r="J71" s="11"/>
      <c r="K71" s="11"/>
      <c r="L71" s="11"/>
      <c r="M71" s="11"/>
      <c r="N71" s="11"/>
      <c r="O71" s="11"/>
      <c r="P71" s="11"/>
      <c r="Q71" s="11"/>
    </row>
    <row r="72" ht="20.35" customHeight="1">
      <c r="A72" s="27">
        <v>16</v>
      </c>
      <c r="B72" s="7">
        <v>265</v>
      </c>
      <c r="C72" s="8">
        <v>265</v>
      </c>
      <c r="D72" s="8">
        <v>144.5</v>
      </c>
      <c r="E72" s="8">
        <v>275.25</v>
      </c>
      <c r="F72" s="8">
        <v>2</v>
      </c>
      <c r="G72" s="8">
        <v>12</v>
      </c>
      <c r="H72" s="8">
        <v>0</v>
      </c>
      <c r="I72" s="8">
        <v>16</v>
      </c>
      <c r="J72" s="11"/>
      <c r="K72" s="8">
        <f>D72-D65</f>
        <v>30.25</v>
      </c>
      <c r="L72" s="8">
        <f>E72-E65</f>
        <v>9.75</v>
      </c>
      <c r="M72" s="8">
        <f>SQRT((K72^2+L72^2))</f>
        <v>31.78246371822046</v>
      </c>
      <c r="N72" s="8">
        <f>M72*0.114395</f>
        <v>3.63575493704583</v>
      </c>
      <c r="O72" s="8">
        <f>((G72-G65)*6.218)/60</f>
        <v>0.7254333333333333</v>
      </c>
      <c r="P72" s="8">
        <f>N72/O72</f>
        <v>5.011838814105358</v>
      </c>
      <c r="Q72" s="11"/>
    </row>
    <row r="73" ht="20.35" customHeight="1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ht="20.35" customHeight="1">
      <c r="A74" s="27">
        <v>3</v>
      </c>
      <c r="B74" s="7">
        <v>137</v>
      </c>
      <c r="C74" s="8">
        <v>137</v>
      </c>
      <c r="D74" s="8">
        <v>132.5</v>
      </c>
      <c r="E74" s="8">
        <v>338.75</v>
      </c>
      <c r="F74" s="8">
        <v>1</v>
      </c>
      <c r="G74" s="8">
        <v>15</v>
      </c>
      <c r="H74" s="8">
        <v>0</v>
      </c>
      <c r="I74" s="8">
        <v>4</v>
      </c>
      <c r="J74" s="11"/>
      <c r="K74" s="11"/>
      <c r="L74" s="11"/>
      <c r="M74" s="11"/>
      <c r="N74" s="11"/>
      <c r="O74" s="11"/>
      <c r="P74" s="11"/>
      <c r="Q74" s="11"/>
    </row>
    <row r="75" ht="20.35" customHeight="1">
      <c r="A75" s="27">
        <v>4</v>
      </c>
      <c r="B75" s="7">
        <v>144</v>
      </c>
      <c r="C75" s="8">
        <v>144</v>
      </c>
      <c r="D75" s="8">
        <v>164</v>
      </c>
      <c r="E75" s="8">
        <v>333.25</v>
      </c>
      <c r="F75" s="8">
        <v>1</v>
      </c>
      <c r="G75" s="8">
        <v>26</v>
      </c>
      <c r="H75" s="8">
        <v>0</v>
      </c>
      <c r="I75" s="8">
        <v>4</v>
      </c>
      <c r="J75" s="11"/>
      <c r="K75" s="8">
        <f>D75-D74</f>
        <v>31.5</v>
      </c>
      <c r="L75" s="8">
        <f>E75-E74</f>
        <v>-5.5</v>
      </c>
      <c r="M75" s="8">
        <f>SQRT((K75^2+L75^2))</f>
        <v>31.97655391063896</v>
      </c>
      <c r="N75" s="8">
        <f>M75*0.114395</f>
        <v>3.657957884607544</v>
      </c>
      <c r="O75" s="8">
        <f>((G75-G68)*6.218)/60</f>
        <v>1.8654</v>
      </c>
      <c r="P75" s="8">
        <f>N75/O75</f>
        <v>1.960950940606596</v>
      </c>
      <c r="Q75" s="11"/>
    </row>
    <row r="76" ht="20.35" customHeight="1">
      <c r="A76" s="9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ht="20.35" customHeight="1">
      <c r="A77" s="27">
        <v>8</v>
      </c>
      <c r="B77" s="7">
        <v>144</v>
      </c>
      <c r="C77" s="8">
        <v>144</v>
      </c>
      <c r="D77" s="8">
        <v>117.75</v>
      </c>
      <c r="E77" s="8">
        <v>326.25</v>
      </c>
      <c r="F77" s="8">
        <v>1</v>
      </c>
      <c r="G77" s="8">
        <v>23</v>
      </c>
      <c r="H77" s="8">
        <v>0</v>
      </c>
      <c r="I77" s="8">
        <v>5</v>
      </c>
      <c r="J77" s="11"/>
      <c r="K77" s="11"/>
      <c r="L77" s="11"/>
      <c r="M77" s="11"/>
      <c r="N77" s="11"/>
      <c r="O77" s="11"/>
      <c r="P77" s="11"/>
      <c r="Q77" s="11"/>
    </row>
    <row r="78" ht="20.35" customHeight="1">
      <c r="A78" s="27">
        <v>9</v>
      </c>
      <c r="B78" s="7">
        <v>175</v>
      </c>
      <c r="C78" s="8">
        <v>175</v>
      </c>
      <c r="D78" s="8">
        <v>144.75</v>
      </c>
      <c r="E78" s="8">
        <v>310.5</v>
      </c>
      <c r="F78" s="8">
        <v>1</v>
      </c>
      <c r="G78" s="8">
        <v>30</v>
      </c>
      <c r="H78" s="8">
        <v>0</v>
      </c>
      <c r="I78" s="8">
        <v>5</v>
      </c>
      <c r="J78" s="11"/>
      <c r="K78" s="8">
        <f>D78-D77</f>
        <v>27</v>
      </c>
      <c r="L78" s="8">
        <f>E78-E77</f>
        <v>-15.75</v>
      </c>
      <c r="M78" s="8">
        <f>SQRT((K78^2+L78^2))</f>
        <v>31.25799897626206</v>
      </c>
      <c r="N78" s="8">
        <f>M78*0.114395</f>
        <v>3.575758792889498</v>
      </c>
      <c r="O78" s="8">
        <f>((G78-G71)*6.218)/60</f>
        <v>1.969033333333333</v>
      </c>
      <c r="P78" s="8">
        <f>N78/O78</f>
        <v>1.81599708463857</v>
      </c>
      <c r="Q78" s="11"/>
    </row>
    <row r="79" ht="20.35" customHeight="1">
      <c r="A79" s="9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ht="20.35" customHeight="1">
      <c r="A80" s="27">
        <v>3</v>
      </c>
      <c r="B80" s="7">
        <v>159</v>
      </c>
      <c r="C80" s="8">
        <v>159</v>
      </c>
      <c r="D80" s="8">
        <v>177.25</v>
      </c>
      <c r="E80" s="8">
        <v>375.25</v>
      </c>
      <c r="F80" s="8">
        <v>1</v>
      </c>
      <c r="G80" s="8">
        <v>2</v>
      </c>
      <c r="H80" s="8">
        <v>0</v>
      </c>
      <c r="I80" s="8">
        <v>4</v>
      </c>
      <c r="J80" s="11"/>
      <c r="K80" s="11"/>
      <c r="L80" s="11"/>
      <c r="M80" s="11"/>
      <c r="N80" s="11"/>
      <c r="O80" s="11"/>
      <c r="P80" s="11"/>
      <c r="Q80" s="11"/>
    </row>
    <row r="81" ht="20.35" customHeight="1">
      <c r="A81" s="27">
        <v>4</v>
      </c>
      <c r="B81" s="7">
        <v>133</v>
      </c>
      <c r="C81" s="8">
        <v>133</v>
      </c>
      <c r="D81" s="8">
        <v>179</v>
      </c>
      <c r="E81" s="8">
        <v>348.5</v>
      </c>
      <c r="F81" s="8">
        <v>1</v>
      </c>
      <c r="G81" s="8">
        <v>11</v>
      </c>
      <c r="H81" s="8">
        <v>0</v>
      </c>
      <c r="I81" s="8">
        <v>4</v>
      </c>
      <c r="J81" s="11"/>
      <c r="K81" s="8">
        <f>D81-D80</f>
        <v>1.75</v>
      </c>
      <c r="L81" s="8">
        <f>E81-E80</f>
        <v>-26.75</v>
      </c>
      <c r="M81" s="8">
        <f>SQRT((K81^2+L81^2))</f>
        <v>26.80718187352039</v>
      </c>
      <c r="N81" s="8">
        <f>M81*0.114395</f>
        <v>3.066607570421365</v>
      </c>
      <c r="O81" s="8">
        <f>((G81-G74)*6.218)/60</f>
        <v>-0.4145333333333333</v>
      </c>
      <c r="P81" s="8">
        <f>N81/O81</f>
        <v>-7.397734570009725</v>
      </c>
      <c r="Q81" s="11"/>
    </row>
    <row r="82" ht="20.35" customHeight="1">
      <c r="A82" s="9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ht="20.35" customHeight="1">
      <c r="A83" s="27">
        <v>3</v>
      </c>
      <c r="B83" s="7">
        <v>136</v>
      </c>
      <c r="C83" s="8">
        <v>136</v>
      </c>
      <c r="D83" s="8">
        <v>111.25</v>
      </c>
      <c r="E83" s="8">
        <v>316.5</v>
      </c>
      <c r="F83" s="8">
        <v>1</v>
      </c>
      <c r="G83" s="8">
        <v>17</v>
      </c>
      <c r="H83" s="8">
        <v>0</v>
      </c>
      <c r="I83" s="8">
        <v>4</v>
      </c>
      <c r="J83" s="11"/>
      <c r="K83" s="11"/>
      <c r="L83" s="11"/>
      <c r="M83" s="11"/>
      <c r="N83" s="11"/>
      <c r="O83" s="11"/>
      <c r="P83" s="11"/>
      <c r="Q83" s="11"/>
    </row>
    <row r="84" ht="20.35" customHeight="1">
      <c r="A84" s="27">
        <v>4</v>
      </c>
      <c r="B84" s="7">
        <v>124</v>
      </c>
      <c r="C84" s="8">
        <v>124</v>
      </c>
      <c r="D84" s="8">
        <v>123.75</v>
      </c>
      <c r="E84" s="8">
        <v>317.5</v>
      </c>
      <c r="F84" s="8">
        <v>1</v>
      </c>
      <c r="G84" s="8">
        <v>24</v>
      </c>
      <c r="H84" s="8">
        <v>0</v>
      </c>
      <c r="I84" s="8">
        <v>4</v>
      </c>
      <c r="J84" s="11"/>
      <c r="K84" s="8">
        <f>D84-D83</f>
        <v>12.5</v>
      </c>
      <c r="L84" s="8">
        <f>E84-E83</f>
        <v>1</v>
      </c>
      <c r="M84" s="8">
        <f>SQRT((K84^2+L84^2))</f>
        <v>12.53993620398445</v>
      </c>
      <c r="N84" s="8">
        <f>M84*0.114395</f>
        <v>1.434506002054801</v>
      </c>
      <c r="O84" s="8">
        <f>((G84-G77)*6.218)/60</f>
        <v>0.1036333333333333</v>
      </c>
      <c r="P84" s="8">
        <f>N84/O84</f>
        <v>13.84212932185399</v>
      </c>
      <c r="Q84" s="11"/>
    </row>
    <row r="85" ht="20.35" customHeight="1">
      <c r="A85" s="9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ht="20.35" customHeight="1">
      <c r="A86" s="9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ht="20.35" customHeight="1">
      <c r="A87" s="9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ht="20.35" customHeight="1">
      <c r="A88" s="9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ht="20.35" customHeight="1">
      <c r="A89" s="9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ht="20.35" customHeight="1">
      <c r="A90" s="9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ht="20.35" customHeight="1">
      <c r="A91" s="9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ht="20.35" customHeight="1">
      <c r="A92" s="9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ht="20.35" customHeight="1">
      <c r="A93" s="9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ht="20.35" customHeight="1">
      <c r="A94" s="9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ht="20.35" customHeight="1">
      <c r="A95" s="9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ht="20.35" customHeight="1">
      <c r="A96" s="9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ht="20.35" customHeight="1">
      <c r="A97" s="9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ht="20.35" customHeight="1">
      <c r="A98" s="9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ht="20.35" customHeight="1">
      <c r="A99" s="9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ht="20.35" customHeight="1">
      <c r="A100" s="9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ht="20.35" customHeight="1">
      <c r="A101" s="9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ht="20.35" customHeight="1">
      <c r="A102" s="9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ht="20.35" customHeight="1">
      <c r="A103" s="9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ht="20.35" customHeight="1">
      <c r="A104" s="9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ht="20.35" customHeight="1">
      <c r="A105" s="9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ht="20.35" customHeight="1">
      <c r="A106" s="9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ht="20.35" customHeight="1">
      <c r="A107" s="9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ht="20.35" customHeight="1">
      <c r="A108" s="9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ht="20.35" customHeight="1">
      <c r="A109" s="9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ht="20.35" customHeight="1">
      <c r="A110" s="9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ht="20.35" customHeight="1">
      <c r="A111" s="9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ht="20.35" customHeight="1">
      <c r="A112" s="9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ht="20.35" customHeight="1">
      <c r="A113" s="9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ht="20.35" customHeight="1">
      <c r="A114" s="9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ht="20.35" customHeight="1">
      <c r="A115" s="9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ht="20.35" customHeight="1">
      <c r="A116" s="9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ht="20.35" customHeight="1">
      <c r="A117" s="9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ht="20.35" customHeight="1">
      <c r="A118" s="9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ht="20.35" customHeight="1">
      <c r="A119" s="9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ht="20.35" customHeight="1">
      <c r="A120" s="9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ht="20.35" customHeight="1">
      <c r="A121" s="9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ht="20.35" customHeight="1">
      <c r="A122" s="9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ht="20.35" customHeight="1">
      <c r="A123" s="9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ht="20.35" customHeight="1">
      <c r="A124" s="9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ht="20.35" customHeight="1">
      <c r="A125" s="9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ht="20.35" customHeight="1">
      <c r="A126" s="9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ht="20.35" customHeight="1">
      <c r="A127" s="9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ht="20.35" customHeight="1">
      <c r="A128" s="9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ht="20.35" customHeight="1">
      <c r="A129" s="9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ht="20.35" customHeight="1">
      <c r="A130" s="9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ht="20.35" customHeight="1">
      <c r="A131" s="9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ht="20.35" customHeight="1">
      <c r="A132" s="9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ht="20.35" customHeight="1">
      <c r="A133" s="9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ht="20.35" customHeight="1">
      <c r="A134" s="9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ht="20.35" customHeight="1">
      <c r="A135" s="9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ht="20.35" customHeight="1">
      <c r="A136" s="9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ht="20.35" customHeight="1">
      <c r="A137" s="9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ht="20.35" customHeight="1">
      <c r="A138" s="9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ht="20.35" customHeight="1">
      <c r="A139" s="9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ht="20.35" customHeight="1">
      <c r="A140" s="9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ht="20.35" customHeight="1">
      <c r="A141" s="9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ht="20.35" customHeight="1">
      <c r="A142" s="9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ht="20.35" customHeight="1">
      <c r="A143" s="9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ht="20.35" customHeight="1">
      <c r="A144" s="9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ht="20.35" customHeight="1">
      <c r="A145" s="9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ht="20.35" customHeight="1">
      <c r="A146" s="9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ht="20.35" customHeight="1">
      <c r="A147" s="9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ht="20.35" customHeight="1">
      <c r="A148" s="9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ht="20.35" customHeight="1">
      <c r="A149" s="9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ht="20.35" customHeight="1">
      <c r="A150" s="9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ht="20.35" customHeight="1">
      <c r="A151" s="9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ht="20.35" customHeight="1">
      <c r="A152" s="9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ht="20.35" customHeight="1">
      <c r="A153" s="9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ht="20.35" customHeight="1">
      <c r="A154" s="9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ht="20.35" customHeight="1">
      <c r="A155" s="9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ht="20.35" customHeight="1">
      <c r="A156" s="9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ht="20.35" customHeight="1">
      <c r="A157" s="9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ht="20.35" customHeight="1">
      <c r="A158" s="9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ht="20.35" customHeight="1">
      <c r="A159" s="9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ht="20.35" customHeight="1">
      <c r="A160" s="9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ht="20.35" customHeight="1">
      <c r="A161" s="9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ht="20.35" customHeight="1">
      <c r="A162" s="9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ht="20.35" customHeight="1">
      <c r="A163" s="9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ht="20.35" customHeight="1">
      <c r="A164" s="9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ht="20.35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ht="20.35" customHeight="1">
      <c r="A166" s="9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4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21.1328" style="12" customWidth="1"/>
    <col min="2" max="2" width="29.7188" style="12" customWidth="1"/>
    <col min="3" max="3" width="20.2109" style="12" customWidth="1"/>
    <col min="4" max="4" width="19.6016" style="12" customWidth="1"/>
    <col min="5" max="5" width="19.6016" style="12" customWidth="1"/>
    <col min="6" max="6" width="19.6016" style="12" customWidth="1"/>
    <col min="7" max="256" width="19.6016" style="12" customWidth="1"/>
  </cols>
  <sheetData>
    <row r="1" ht="20.55" customHeight="1">
      <c r="A1" t="s" s="13">
        <v>12</v>
      </c>
      <c r="B1" t="s" s="2">
        <v>13</v>
      </c>
      <c r="C1" t="s" s="2">
        <v>14</v>
      </c>
      <c r="D1" t="s" s="2">
        <v>15</v>
      </c>
      <c r="E1" s="14"/>
      <c r="F1" s="14"/>
    </row>
    <row r="2" ht="20.55" customHeight="1">
      <c r="A2" s="15">
        <v>0</v>
      </c>
      <c r="B2" s="16">
        <v>4.392543119830</v>
      </c>
      <c r="C2" s="17">
        <v>40</v>
      </c>
      <c r="D2" s="17">
        <f>(C2*6.218)/60</f>
        <v>4.145333333333333</v>
      </c>
      <c r="E2" s="5"/>
      <c r="F2" s="5"/>
    </row>
    <row r="3" ht="25.35" customHeight="1">
      <c r="A3" s="18">
        <v>1</v>
      </c>
      <c r="B3" s="19">
        <v>6.835307657390</v>
      </c>
      <c r="C3" s="11"/>
      <c r="D3" s="11"/>
      <c r="E3" s="11"/>
      <c r="F3" s="11"/>
    </row>
    <row r="4" ht="25.35" customHeight="1">
      <c r="A4" s="18">
        <v>2</v>
      </c>
      <c r="B4" s="19">
        <v>6.418069966210</v>
      </c>
      <c r="C4" s="11"/>
      <c r="D4" s="11"/>
      <c r="E4" s="11"/>
      <c r="F4" s="11"/>
    </row>
    <row r="5" ht="25.35" customHeight="1">
      <c r="A5" s="18">
        <v>3</v>
      </c>
      <c r="B5" s="19">
        <v>10.1827429362</v>
      </c>
      <c r="C5" s="11"/>
      <c r="D5" s="11"/>
      <c r="E5" s="11"/>
      <c r="F5" s="11"/>
    </row>
    <row r="6" ht="25.35" customHeight="1">
      <c r="A6" s="18">
        <v>4</v>
      </c>
      <c r="B6" s="19">
        <v>4.475085376720</v>
      </c>
      <c r="C6" s="11"/>
      <c r="D6" s="11"/>
      <c r="E6" s="11"/>
      <c r="F6" s="11"/>
    </row>
    <row r="7" ht="25.35" customHeight="1">
      <c r="A7" s="18">
        <v>5</v>
      </c>
      <c r="B7" s="19">
        <v>6.390899502850</v>
      </c>
      <c r="C7" s="11"/>
      <c r="D7" s="11"/>
      <c r="E7" s="11"/>
      <c r="F7" s="11"/>
    </row>
    <row r="8" ht="25.35" customHeight="1">
      <c r="A8" s="18">
        <v>6</v>
      </c>
      <c r="B8" s="19">
        <v>2.180653890480</v>
      </c>
      <c r="C8" s="11"/>
      <c r="D8" s="11"/>
      <c r="E8" s="11"/>
      <c r="F8" s="11"/>
    </row>
    <row r="9" ht="25.35" customHeight="1">
      <c r="A9" s="18">
        <v>7</v>
      </c>
      <c r="B9" s="19">
        <v>3.909332737230</v>
      </c>
      <c r="C9" s="11"/>
      <c r="D9" s="11"/>
      <c r="E9" s="11"/>
      <c r="F9" s="11"/>
    </row>
    <row r="10" ht="25.35" customHeight="1">
      <c r="A10" s="18">
        <v>8</v>
      </c>
      <c r="B10" s="19">
        <v>1.138264908620</v>
      </c>
      <c r="C10" s="11"/>
      <c r="D10" s="11"/>
      <c r="E10" s="11"/>
      <c r="F10" s="11"/>
    </row>
    <row r="11" ht="25.35" customHeight="1">
      <c r="A11" s="18">
        <v>9</v>
      </c>
      <c r="B11" s="19">
        <v>-1.638845554580</v>
      </c>
      <c r="C11" s="11"/>
      <c r="D11" s="11"/>
      <c r="E11" s="11"/>
      <c r="F11" s="11"/>
    </row>
    <row r="12" ht="25.35" customHeight="1">
      <c r="A12" s="18">
        <v>10</v>
      </c>
      <c r="B12" s="19">
        <v>4.587474453580</v>
      </c>
      <c r="C12" s="11"/>
      <c r="D12" s="11"/>
      <c r="E12" s="11"/>
      <c r="F12" s="11"/>
    </row>
    <row r="13" ht="25.35" customHeight="1">
      <c r="A13" s="18">
        <v>11</v>
      </c>
      <c r="B13" s="19">
        <v>4.403149208760</v>
      </c>
      <c r="C13" s="11"/>
      <c r="D13" s="11"/>
      <c r="E13" s="11"/>
      <c r="F13" s="11"/>
    </row>
    <row r="14" ht="25.35" customHeight="1">
      <c r="A14" s="18">
        <v>12</v>
      </c>
      <c r="B14" s="19">
        <v>2.212721910620</v>
      </c>
      <c r="C14" s="11"/>
      <c r="D14" s="11"/>
      <c r="E14" s="11"/>
      <c r="F14" s="11"/>
    </row>
    <row r="15" ht="25.35" customHeight="1">
      <c r="A15" s="18">
        <v>13</v>
      </c>
      <c r="B15" s="19">
        <v>0.181306639951</v>
      </c>
      <c r="C15" s="11"/>
      <c r="D15" s="11"/>
      <c r="E15" s="11"/>
      <c r="F15" s="11"/>
    </row>
    <row r="16" ht="25.35" customHeight="1">
      <c r="A16" s="18">
        <v>14</v>
      </c>
      <c r="B16" s="19">
        <v>-3.918059385790</v>
      </c>
      <c r="C16" s="11"/>
      <c r="D16" s="11"/>
      <c r="E16" s="11"/>
      <c r="F16" s="11"/>
    </row>
    <row r="17" ht="25.35" customHeight="1">
      <c r="A17" s="18">
        <v>15</v>
      </c>
      <c r="B17" s="19">
        <v>-2.1100266366</v>
      </c>
      <c r="C17" s="11"/>
      <c r="D17" s="11"/>
      <c r="E17" s="11"/>
      <c r="F17" s="11"/>
    </row>
    <row r="18" ht="20.35" customHeight="1">
      <c r="A18" s="20"/>
      <c r="B18" s="10"/>
      <c r="C18" s="11"/>
      <c r="D18" s="11"/>
      <c r="E18" s="11"/>
      <c r="F18" s="11"/>
    </row>
    <row r="19" ht="20.35" customHeight="1">
      <c r="A19" s="20"/>
      <c r="B19" s="10"/>
      <c r="C19" s="11"/>
      <c r="D19" s="11"/>
      <c r="E19" s="11"/>
      <c r="F19" s="11"/>
    </row>
    <row r="20" ht="20.35" customHeight="1">
      <c r="A20" t="s" s="21">
        <v>16</v>
      </c>
      <c r="B20" s="7">
        <f>AVERAGE(B2:B17)</f>
        <v>3.102538795716938</v>
      </c>
      <c r="C20" s="8">
        <f>B20*0.114395</f>
        <v>0.3549149255360391</v>
      </c>
      <c r="D20" s="11"/>
      <c r="E20" s="8">
        <f>C20/D2</f>
        <v>0.08561794601223201</v>
      </c>
      <c r="F20" s="11"/>
    </row>
    <row r="21" ht="20.35" customHeight="1">
      <c r="A21" t="s" s="21">
        <v>17</v>
      </c>
      <c r="B21" s="7">
        <f>STDEV(B2:B17)</f>
        <v>3.714282596219321</v>
      </c>
      <c r="C21" s="8">
        <f>B21*0.114395</f>
        <v>0.4248953575945092</v>
      </c>
      <c r="D21" s="11"/>
      <c r="E21" s="8">
        <f>C21/D2</f>
        <v>0.102499684205816</v>
      </c>
      <c r="F21" s="11"/>
    </row>
    <row r="22" ht="20.35" customHeight="1">
      <c r="A22" s="20"/>
      <c r="B22" s="10"/>
      <c r="C22" t="s" s="22">
        <v>18</v>
      </c>
      <c r="D22" s="11"/>
      <c r="E22" t="s" s="22">
        <v>19</v>
      </c>
      <c r="F22" s="11"/>
    </row>
    <row r="23" ht="20.35" customHeight="1">
      <c r="A23" s="20"/>
      <c r="B23" s="10"/>
      <c r="C23" s="11"/>
      <c r="D23" s="11"/>
      <c r="E23" s="11"/>
      <c r="F23" s="11"/>
    </row>
    <row r="24" ht="20.35" customHeight="1">
      <c r="A24" s="20"/>
      <c r="B24" s="10"/>
      <c r="C24" s="11"/>
      <c r="D24" s="11"/>
      <c r="E24" s="11"/>
      <c r="F24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2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23" customWidth="1"/>
    <col min="2" max="2" width="19.6016" style="23" customWidth="1"/>
    <col min="3" max="3" width="19.6016" style="23" customWidth="1"/>
    <col min="4" max="4" width="19.6016" style="23" customWidth="1"/>
    <col min="5" max="5" width="19.6016" style="23" customWidth="1"/>
    <col min="6" max="256" width="19.6016" style="23" customWidth="1"/>
  </cols>
  <sheetData>
    <row r="1" ht="32.55" customHeight="1">
      <c r="A1" t="s" s="13">
        <v>12</v>
      </c>
      <c r="B1" s="14"/>
      <c r="C1" t="s" s="2">
        <v>14</v>
      </c>
      <c r="D1" t="s" s="2">
        <v>15</v>
      </c>
      <c r="E1" s="14"/>
    </row>
    <row r="2" ht="25.55" customHeight="1">
      <c r="A2" s="15">
        <v>0</v>
      </c>
      <c r="B2" s="24">
        <v>26.1345545653</v>
      </c>
      <c r="C2" s="17">
        <v>40</v>
      </c>
      <c r="D2" s="17">
        <f>(C2*6.218)/60</f>
        <v>4.145333333333333</v>
      </c>
      <c r="E2" s="5"/>
    </row>
    <row r="3" ht="25.35" customHeight="1">
      <c r="A3" s="18">
        <v>1</v>
      </c>
      <c r="B3" s="19">
        <v>23.0070608537</v>
      </c>
      <c r="C3" s="11"/>
      <c r="D3" s="11"/>
      <c r="E3" s="11"/>
    </row>
    <row r="4" ht="25.35" customHeight="1">
      <c r="A4" s="18">
        <v>2</v>
      </c>
      <c r="B4" s="19">
        <v>21.3173957381</v>
      </c>
      <c r="C4" s="11"/>
      <c r="D4" s="11"/>
      <c r="E4" s="11"/>
    </row>
    <row r="5" ht="25.35" customHeight="1">
      <c r="A5" s="18">
        <v>3</v>
      </c>
      <c r="B5" s="19">
        <v>23.002577666</v>
      </c>
      <c r="C5" s="11"/>
      <c r="D5" s="11"/>
      <c r="E5" s="11"/>
    </row>
    <row r="6" ht="25.35" customHeight="1">
      <c r="A6" s="18">
        <v>4</v>
      </c>
      <c r="B6" s="19">
        <v>23.9508316795</v>
      </c>
      <c r="C6" s="11"/>
      <c r="D6" s="11"/>
      <c r="E6" s="11"/>
    </row>
    <row r="7" ht="25.35" customHeight="1">
      <c r="A7" s="18">
        <v>5</v>
      </c>
      <c r="B7" s="19">
        <v>24.5117079413</v>
      </c>
      <c r="C7" s="11"/>
      <c r="D7" s="11"/>
      <c r="E7" s="11"/>
    </row>
    <row r="8" ht="25.35" customHeight="1">
      <c r="A8" s="18">
        <v>6</v>
      </c>
      <c r="B8" s="19">
        <v>33.3906600653</v>
      </c>
      <c r="C8" s="11"/>
      <c r="D8" s="11"/>
      <c r="E8" s="11"/>
    </row>
    <row r="9" ht="25.35" customHeight="1">
      <c r="A9" s="18">
        <v>7</v>
      </c>
      <c r="B9" s="19">
        <v>21.8108738659</v>
      </c>
      <c r="C9" s="11"/>
      <c r="D9" s="11"/>
      <c r="E9" s="11"/>
    </row>
    <row r="10" ht="25.35" customHeight="1">
      <c r="A10" s="18">
        <v>8</v>
      </c>
      <c r="B10" s="19">
        <v>19.8549402974</v>
      </c>
      <c r="C10" s="11"/>
      <c r="D10" s="11"/>
      <c r="E10" s="11"/>
    </row>
    <row r="11" ht="25.35" customHeight="1">
      <c r="A11" s="18">
        <v>9</v>
      </c>
      <c r="B11" s="19">
        <v>10.4143767514</v>
      </c>
      <c r="C11" s="11"/>
      <c r="D11" s="11"/>
      <c r="E11" s="11"/>
    </row>
    <row r="12" ht="25.35" customHeight="1">
      <c r="A12" s="18">
        <v>10</v>
      </c>
      <c r="B12" s="19">
        <v>14.0332647232</v>
      </c>
      <c r="C12" s="11"/>
      <c r="D12" s="11"/>
      <c r="E12" s="11"/>
    </row>
    <row r="13" ht="25.35" customHeight="1">
      <c r="A13" s="18">
        <v>11</v>
      </c>
      <c r="B13" s="19">
        <v>16.7179363894</v>
      </c>
      <c r="C13" s="11"/>
      <c r="D13" s="11"/>
      <c r="E13" s="11"/>
    </row>
    <row r="14" ht="25.35" customHeight="1">
      <c r="A14" s="18">
        <v>12</v>
      </c>
      <c r="B14" s="19">
        <v>17.163472486</v>
      </c>
      <c r="C14" s="11"/>
      <c r="D14" s="11"/>
      <c r="E14" s="11"/>
    </row>
    <row r="15" ht="25.35" customHeight="1">
      <c r="A15" s="18">
        <v>13</v>
      </c>
      <c r="B15" s="19">
        <v>7.553397229620</v>
      </c>
      <c r="C15" s="11"/>
      <c r="D15" s="11"/>
      <c r="E15" s="11"/>
    </row>
    <row r="16" ht="25.35" customHeight="1">
      <c r="A16" s="18">
        <v>14</v>
      </c>
      <c r="B16" s="19">
        <v>5.0544708335</v>
      </c>
      <c r="C16" s="11"/>
      <c r="D16" s="11"/>
      <c r="E16" s="11"/>
    </row>
    <row r="17" ht="25.35" customHeight="1">
      <c r="A17" s="18">
        <v>15</v>
      </c>
      <c r="B17" s="19">
        <v>6.583250219880</v>
      </c>
      <c r="C17" s="11"/>
      <c r="D17" s="11"/>
      <c r="E17" s="11"/>
    </row>
    <row r="18" ht="20.35" customHeight="1">
      <c r="A18" s="20"/>
      <c r="B18" s="10"/>
      <c r="C18" s="11"/>
      <c r="D18" s="11"/>
      <c r="E18" s="11"/>
    </row>
    <row r="19" ht="20.35" customHeight="1">
      <c r="A19" s="20"/>
      <c r="B19" s="10"/>
      <c r="C19" s="11"/>
      <c r="D19" s="11"/>
      <c r="E19" s="11"/>
    </row>
    <row r="20" ht="20.35" customHeight="1">
      <c r="A20" t="s" s="21">
        <v>16</v>
      </c>
      <c r="B20" s="7">
        <f>AVERAGE(B2:B17)</f>
        <v>18.40629820659375</v>
      </c>
      <c r="C20" s="8">
        <f>B20*0.114395</f>
        <v>2.105588483343292</v>
      </c>
      <c r="D20" s="11"/>
      <c r="E20" s="8">
        <f>C20/D2</f>
        <v>0.5079418985228269</v>
      </c>
    </row>
    <row r="21" ht="20.35" customHeight="1">
      <c r="A21" t="s" s="21">
        <v>17</v>
      </c>
      <c r="B21" s="7">
        <f>STDEV(B2:B17)</f>
        <v>7.916070344103355</v>
      </c>
      <c r="C21" s="8">
        <f>B21*0.114395</f>
        <v>0.9055588670137033</v>
      </c>
      <c r="D21" s="11"/>
      <c r="E21" s="8">
        <f>C21/D2</f>
        <v>0.2184526054230548</v>
      </c>
    </row>
    <row r="22" ht="20.35" customHeight="1">
      <c r="A22" s="20"/>
      <c r="B22" s="10"/>
      <c r="C22" t="s" s="22">
        <v>18</v>
      </c>
      <c r="D22" s="11"/>
      <c r="E22" t="s" s="22">
        <v>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8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25" customWidth="1"/>
    <col min="2" max="2" width="19.6016" style="25" customWidth="1"/>
    <col min="3" max="3" width="19.6016" style="25" customWidth="1"/>
    <col min="4" max="4" width="19.6016" style="25" customWidth="1"/>
    <col min="5" max="5" width="19.6016" style="25" customWidth="1"/>
    <col min="6" max="6" width="19.6016" style="25" customWidth="1"/>
    <col min="7" max="7" width="19.6016" style="25" customWidth="1"/>
    <col min="8" max="8" width="19.6016" style="25" customWidth="1"/>
    <col min="9" max="9" width="19.6016" style="25" customWidth="1"/>
    <col min="10" max="10" width="19.6016" style="25" customWidth="1"/>
    <col min="11" max="11" width="19.6016" style="25" customWidth="1"/>
    <col min="12" max="12" width="19.6016" style="25" customWidth="1"/>
    <col min="13" max="13" width="19.6016" style="25" customWidth="1"/>
    <col min="14" max="14" width="19.6016" style="25" customWidth="1"/>
    <col min="15" max="256" width="19.6016" style="25" customWidth="1"/>
  </cols>
  <sheetData>
    <row r="1" ht="20.55" customHeight="1">
      <c r="A1" t="s" s="2">
        <v>20</v>
      </c>
      <c r="B1" t="s" s="2">
        <v>21</v>
      </c>
      <c r="C1" t="s" s="2">
        <v>22</v>
      </c>
      <c r="D1" t="s" s="2">
        <v>23</v>
      </c>
      <c r="E1" t="s" s="2">
        <v>24</v>
      </c>
      <c r="F1" s="14"/>
      <c r="G1" s="14"/>
      <c r="H1" t="s" s="2">
        <v>25</v>
      </c>
      <c r="I1" t="s" s="2">
        <v>26</v>
      </c>
      <c r="J1" t="s" s="2">
        <v>27</v>
      </c>
      <c r="K1" t="s" s="2">
        <v>28</v>
      </c>
      <c r="L1" t="s" s="2">
        <v>29</v>
      </c>
      <c r="M1" s="14"/>
      <c r="N1" t="s" s="2">
        <v>30</v>
      </c>
    </row>
    <row r="2" ht="20.55" customHeight="1">
      <c r="A2" s="26">
        <v>1</v>
      </c>
      <c r="B2" s="16">
        <v>121</v>
      </c>
      <c r="C2" s="17">
        <v>121</v>
      </c>
      <c r="D2" s="17">
        <v>87</v>
      </c>
      <c r="E2" s="17">
        <v>199.333</v>
      </c>
      <c r="F2" s="17">
        <v>1</v>
      </c>
      <c r="G2" s="5"/>
      <c r="H2" s="5"/>
      <c r="I2" s="5"/>
      <c r="J2" s="5"/>
      <c r="K2" s="5"/>
      <c r="L2" s="5"/>
      <c r="M2" s="5"/>
      <c r="N2" s="5"/>
    </row>
    <row r="3" ht="20.35" customHeight="1">
      <c r="A3" s="27">
        <v>2</v>
      </c>
      <c r="B3" s="7">
        <v>127</v>
      </c>
      <c r="C3" s="8">
        <v>127</v>
      </c>
      <c r="D3" s="8">
        <v>117</v>
      </c>
      <c r="E3" s="8">
        <v>270.333</v>
      </c>
      <c r="F3" s="8">
        <v>1</v>
      </c>
      <c r="G3" s="11"/>
      <c r="H3" s="8">
        <f>D3-D2</f>
        <v>30</v>
      </c>
      <c r="I3" s="8">
        <f>(H3*6.218)/60</f>
        <v>3.109</v>
      </c>
      <c r="J3" s="8">
        <f>E3-E2</f>
        <v>71.00000000000003</v>
      </c>
      <c r="K3" s="8">
        <f>J3*0.114395</f>
        <v>8.122045000000004</v>
      </c>
      <c r="L3" s="8">
        <f>K3/I3</f>
        <v>2.612430041814089</v>
      </c>
      <c r="M3" s="11"/>
      <c r="N3" s="8">
        <f>L3-L33</f>
        <v>2.47444958185912</v>
      </c>
    </row>
    <row r="4" ht="20.35" customHeight="1">
      <c r="A4" s="27">
        <v>3</v>
      </c>
      <c r="B4" s="7">
        <v>70</v>
      </c>
      <c r="C4" s="8">
        <v>70</v>
      </c>
      <c r="D4" s="8">
        <v>165.667</v>
      </c>
      <c r="E4" s="8">
        <v>237</v>
      </c>
      <c r="F4" s="8">
        <v>1</v>
      </c>
      <c r="G4" s="11"/>
      <c r="H4" s="11"/>
      <c r="I4" s="11"/>
      <c r="J4" s="11"/>
      <c r="K4" s="11"/>
      <c r="L4" s="11"/>
      <c r="M4" s="11"/>
      <c r="N4" s="11"/>
    </row>
    <row r="5" ht="20.35" customHeight="1">
      <c r="A5" s="27">
        <v>4</v>
      </c>
      <c r="B5" s="7">
        <v>117</v>
      </c>
      <c r="C5" s="8">
        <v>117</v>
      </c>
      <c r="D5" s="8">
        <v>216</v>
      </c>
      <c r="E5" s="8">
        <v>321.667</v>
      </c>
      <c r="F5" s="8">
        <v>1</v>
      </c>
      <c r="G5" s="11"/>
      <c r="H5" s="8">
        <f>D5-D4</f>
        <v>50.333</v>
      </c>
      <c r="I5" s="8">
        <f>(H5*6.218)/60</f>
        <v>5.216176566666666</v>
      </c>
      <c r="J5" s="8">
        <f>E5-E4</f>
        <v>84.66699999999997</v>
      </c>
      <c r="K5" s="8">
        <f>J5*0.114395</f>
        <v>9.685481464999997</v>
      </c>
      <c r="L5" s="8">
        <f>K5/I5</f>
        <v>1.856816260188329</v>
      </c>
      <c r="M5" s="11"/>
      <c r="N5" s="8">
        <f>L5-L35</f>
        <v>2.569715303289004</v>
      </c>
    </row>
    <row r="6" ht="20.35" customHeight="1">
      <c r="A6" s="27">
        <v>5</v>
      </c>
      <c r="B6" s="7">
        <v>127</v>
      </c>
      <c r="C6" s="8">
        <v>127</v>
      </c>
      <c r="D6" s="8">
        <v>265.667</v>
      </c>
      <c r="E6" s="8">
        <v>207.667</v>
      </c>
      <c r="F6" s="8">
        <v>1</v>
      </c>
      <c r="G6" s="11"/>
      <c r="H6" s="11"/>
      <c r="I6" s="11"/>
      <c r="J6" s="11"/>
      <c r="K6" s="11"/>
      <c r="L6" s="11"/>
      <c r="M6" s="11"/>
      <c r="N6" s="11"/>
    </row>
    <row r="7" ht="20.35" customHeight="1">
      <c r="A7" s="27">
        <v>6</v>
      </c>
      <c r="B7" s="7">
        <v>96</v>
      </c>
      <c r="C7" s="8">
        <v>96</v>
      </c>
      <c r="D7" s="8">
        <v>329.333</v>
      </c>
      <c r="E7" s="8">
        <v>291</v>
      </c>
      <c r="F7" s="8">
        <v>1</v>
      </c>
      <c r="G7" s="11"/>
      <c r="H7" s="8">
        <f>D7-D6</f>
        <v>63.66600000000005</v>
      </c>
      <c r="I7" s="8">
        <f>(H7*6.218)/60</f>
        <v>6.597919800000005</v>
      </c>
      <c r="J7" s="8">
        <f>E7-E6</f>
        <v>83.333</v>
      </c>
      <c r="K7" s="8">
        <f>J7*0.114395</f>
        <v>9.532878535</v>
      </c>
      <c r="L7" s="8">
        <f>K7/I7</f>
        <v>1.444830920042404</v>
      </c>
      <c r="M7" s="11"/>
      <c r="N7" s="8">
        <f>L7-L37</f>
        <v>0.8548455050625345</v>
      </c>
    </row>
    <row r="8" ht="20.35" customHeight="1">
      <c r="A8" s="27">
        <v>7</v>
      </c>
      <c r="B8" s="7">
        <v>126</v>
      </c>
      <c r="C8" s="8">
        <v>126</v>
      </c>
      <c r="D8" s="8">
        <v>373.333</v>
      </c>
      <c r="E8" s="8">
        <v>199</v>
      </c>
      <c r="F8" s="8">
        <v>1</v>
      </c>
      <c r="G8" s="11"/>
      <c r="H8" s="11"/>
      <c r="I8" s="11"/>
      <c r="J8" s="11"/>
      <c r="K8" s="11"/>
      <c r="L8" s="11"/>
      <c r="M8" s="11"/>
      <c r="N8" s="11"/>
    </row>
    <row r="9" ht="20.35" customHeight="1">
      <c r="A9" s="27">
        <v>8</v>
      </c>
      <c r="B9" s="7">
        <v>123</v>
      </c>
      <c r="C9" s="8">
        <v>123</v>
      </c>
      <c r="D9" s="8">
        <v>407.333</v>
      </c>
      <c r="E9" s="8">
        <v>286.333</v>
      </c>
      <c r="F9" s="8">
        <v>1</v>
      </c>
      <c r="G9" s="11"/>
      <c r="H9" s="8">
        <f>D9-D8</f>
        <v>34</v>
      </c>
      <c r="I9" s="8">
        <f>(H9*6.218)/60</f>
        <v>3.523533333333333</v>
      </c>
      <c r="J9" s="8">
        <f>E9-E8</f>
        <v>87.33300000000003</v>
      </c>
      <c r="K9" s="8">
        <f>J9*0.114395</f>
        <v>9.990458535000002</v>
      </c>
      <c r="L9" s="8">
        <f>K9/I9</f>
        <v>2.835352355117023</v>
      </c>
      <c r="M9" s="11"/>
      <c r="N9" s="8">
        <f>L9-L39</f>
        <v>1.639521702173955</v>
      </c>
    </row>
    <row r="10" ht="20.35" customHeight="1">
      <c r="A10" s="27">
        <v>9</v>
      </c>
      <c r="B10" s="7">
        <v>127</v>
      </c>
      <c r="C10" s="8">
        <v>127</v>
      </c>
      <c r="D10" s="8">
        <v>494.5</v>
      </c>
      <c r="E10" s="8">
        <v>269.5</v>
      </c>
      <c r="F10" s="8">
        <v>1</v>
      </c>
      <c r="G10" s="11"/>
      <c r="H10" s="11"/>
      <c r="I10" s="11"/>
      <c r="J10" s="11"/>
      <c r="K10" s="11"/>
      <c r="L10" s="11"/>
      <c r="M10" s="11"/>
      <c r="N10" s="11"/>
    </row>
    <row r="11" ht="20.35" customHeight="1">
      <c r="A11" s="27">
        <v>10</v>
      </c>
      <c r="B11" s="7">
        <v>46</v>
      </c>
      <c r="C11" s="8">
        <v>46</v>
      </c>
      <c r="D11" s="8">
        <v>513</v>
      </c>
      <c r="E11" s="8">
        <v>320.5</v>
      </c>
      <c r="F11" s="8">
        <v>1</v>
      </c>
      <c r="G11" s="11"/>
      <c r="H11" s="8">
        <f>D11-D10</f>
        <v>18.5</v>
      </c>
      <c r="I11" s="8">
        <f>(H11*6.218)/60</f>
        <v>1.917216666666667</v>
      </c>
      <c r="J11" s="8">
        <f>E11-E10</f>
        <v>51</v>
      </c>
      <c r="K11" s="8">
        <f>J11*0.114395</f>
        <v>5.834144999999999</v>
      </c>
      <c r="L11" s="8">
        <f>K11/I11</f>
        <v>3.043028522250137</v>
      </c>
      <c r="M11" s="11"/>
      <c r="N11" s="8">
        <f>L11-L41</f>
        <v>1.883992658628393</v>
      </c>
    </row>
    <row r="12" ht="20.35" customHeight="1">
      <c r="A12" s="27">
        <v>11</v>
      </c>
      <c r="B12" s="7">
        <v>92</v>
      </c>
      <c r="C12" s="8">
        <v>92</v>
      </c>
      <c r="D12" s="8">
        <v>572.5</v>
      </c>
      <c r="E12" s="8">
        <v>251</v>
      </c>
      <c r="F12" s="8">
        <v>1</v>
      </c>
      <c r="G12" s="11"/>
      <c r="H12" s="11"/>
      <c r="I12" s="11"/>
      <c r="J12" s="11"/>
      <c r="K12" s="11"/>
      <c r="L12" s="11"/>
      <c r="M12" s="11"/>
      <c r="N12" s="11"/>
    </row>
    <row r="13" ht="20.35" customHeight="1">
      <c r="A13" s="27">
        <v>12</v>
      </c>
      <c r="B13" s="7">
        <v>74</v>
      </c>
      <c r="C13" s="8">
        <v>74</v>
      </c>
      <c r="D13" s="8">
        <v>621</v>
      </c>
      <c r="E13" s="8">
        <v>316.5</v>
      </c>
      <c r="F13" s="8">
        <v>1</v>
      </c>
      <c r="G13" s="11"/>
      <c r="H13" s="8">
        <f>D13-D12</f>
        <v>48.5</v>
      </c>
      <c r="I13" s="8">
        <f>(H13*6.218)/60</f>
        <v>5.026216666666667</v>
      </c>
      <c r="J13" s="8">
        <f>E13-E12</f>
        <v>65.5</v>
      </c>
      <c r="K13" s="8">
        <f>J13*0.114395</f>
        <v>7.4928725</v>
      </c>
      <c r="L13" s="8">
        <f>K13/I13</f>
        <v>1.490757959101113</v>
      </c>
      <c r="M13" s="11"/>
      <c r="N13" s="8">
        <f>L13-L43</f>
        <v>1.107791784532218</v>
      </c>
    </row>
    <row r="14" ht="20.35" customHeight="1">
      <c r="A14" s="27">
        <v>13</v>
      </c>
      <c r="B14" s="7">
        <v>110</v>
      </c>
      <c r="C14" s="8">
        <v>110</v>
      </c>
      <c r="D14" s="8">
        <v>711</v>
      </c>
      <c r="E14" s="8">
        <v>241</v>
      </c>
      <c r="F14" s="8">
        <v>1</v>
      </c>
      <c r="G14" s="11"/>
      <c r="H14" s="11"/>
      <c r="I14" s="11"/>
      <c r="J14" s="11"/>
      <c r="K14" s="11"/>
      <c r="L14" s="11"/>
      <c r="M14" s="11"/>
      <c r="N14" s="11"/>
    </row>
    <row r="15" ht="20.35" customHeight="1">
      <c r="A15" s="27">
        <v>14</v>
      </c>
      <c r="B15" s="7">
        <v>127</v>
      </c>
      <c r="C15" s="8">
        <v>127</v>
      </c>
      <c r="D15" s="8">
        <v>730.5</v>
      </c>
      <c r="E15" s="8">
        <v>286.5</v>
      </c>
      <c r="F15" s="8">
        <v>1</v>
      </c>
      <c r="G15" s="11"/>
      <c r="H15" s="8">
        <f>D15-D14</f>
        <v>19.5</v>
      </c>
      <c r="I15" s="8">
        <f>(H15*6.218)/60</f>
        <v>2.02085</v>
      </c>
      <c r="J15" s="8">
        <f>E15-E14</f>
        <v>45.5</v>
      </c>
      <c r="K15" s="8">
        <f>J15*0.114395</f>
        <v>5.2049725</v>
      </c>
      <c r="L15" s="8">
        <f>K15/I15</f>
        <v>2.575635252492763</v>
      </c>
      <c r="M15" s="11"/>
      <c r="N15" s="8">
        <f>L15-L45</f>
        <v>4.181226059241498</v>
      </c>
    </row>
    <row r="16" ht="20.35" customHeight="1">
      <c r="A16" s="27">
        <v>15</v>
      </c>
      <c r="B16" s="7">
        <v>82</v>
      </c>
      <c r="C16" s="8">
        <v>82</v>
      </c>
      <c r="D16" s="8">
        <v>808.5</v>
      </c>
      <c r="E16" s="8">
        <v>220.5</v>
      </c>
      <c r="F16" s="8">
        <v>1</v>
      </c>
      <c r="G16" s="11"/>
      <c r="H16" s="11"/>
      <c r="I16" s="11"/>
      <c r="J16" s="11"/>
      <c r="K16" s="11"/>
      <c r="L16" s="11"/>
      <c r="M16" s="11"/>
      <c r="N16" s="11"/>
    </row>
    <row r="17" ht="20.35" customHeight="1">
      <c r="A17" s="27">
        <v>16</v>
      </c>
      <c r="B17" s="7">
        <v>76</v>
      </c>
      <c r="C17" s="8">
        <v>76</v>
      </c>
      <c r="D17" s="8">
        <v>853.5</v>
      </c>
      <c r="E17" s="8">
        <v>308.5</v>
      </c>
      <c r="F17" s="8">
        <v>1</v>
      </c>
      <c r="G17" s="11"/>
      <c r="H17" s="8">
        <f>D17-D16</f>
        <v>45</v>
      </c>
      <c r="I17" s="8">
        <f>(H17*6.218)/60</f>
        <v>4.6635</v>
      </c>
      <c r="J17" s="8">
        <f>E17-E16</f>
        <v>88</v>
      </c>
      <c r="K17" s="8">
        <f>J17*0.114395</f>
        <v>10.06676</v>
      </c>
      <c r="L17" s="8">
        <f>K17/I17</f>
        <v>2.158627640184411</v>
      </c>
      <c r="M17" s="11"/>
      <c r="N17" s="8">
        <f>L17-L47</f>
        <v>1.859669976948644</v>
      </c>
    </row>
    <row r="18" ht="20.35" customHeight="1">
      <c r="A18" s="27">
        <v>17</v>
      </c>
      <c r="B18" s="7">
        <v>72</v>
      </c>
      <c r="C18" s="8">
        <v>72</v>
      </c>
      <c r="D18" s="8">
        <v>891</v>
      </c>
      <c r="E18" s="8">
        <v>182</v>
      </c>
      <c r="F18" s="8">
        <v>1</v>
      </c>
      <c r="G18" s="11"/>
      <c r="H18" s="11"/>
      <c r="I18" s="11"/>
      <c r="J18" s="11"/>
      <c r="K18" s="11"/>
      <c r="L18" s="11"/>
      <c r="M18" s="11"/>
      <c r="N18" s="11"/>
    </row>
    <row r="19" ht="20.35" customHeight="1">
      <c r="A19" s="27">
        <v>18</v>
      </c>
      <c r="B19" s="7">
        <v>127</v>
      </c>
      <c r="C19" s="8">
        <v>127</v>
      </c>
      <c r="D19" s="8">
        <v>926.5</v>
      </c>
      <c r="E19" s="8">
        <v>258.5</v>
      </c>
      <c r="F19" s="8">
        <v>1</v>
      </c>
      <c r="G19" s="11"/>
      <c r="H19" s="8">
        <f>D19-D18</f>
        <v>35.5</v>
      </c>
      <c r="I19" s="8">
        <f>(H19*6.218)/60</f>
        <v>3.678983333333333</v>
      </c>
      <c r="J19" s="8">
        <f>E19-E18</f>
        <v>76.5</v>
      </c>
      <c r="K19" s="8">
        <f>J19*0.114395</f>
        <v>8.751217499999999</v>
      </c>
      <c r="L19" s="8">
        <f>K19/I19</f>
        <v>2.378705394153276</v>
      </c>
      <c r="M19" s="11"/>
      <c r="N19" s="8">
        <f>L19-L49</f>
        <v>0.08151719598405505</v>
      </c>
    </row>
    <row r="20" ht="20.35" customHeight="1">
      <c r="A20" s="27">
        <v>19</v>
      </c>
      <c r="B20" s="7">
        <v>48</v>
      </c>
      <c r="C20" s="8">
        <v>48</v>
      </c>
      <c r="D20" s="8">
        <v>999</v>
      </c>
      <c r="E20" s="8">
        <v>186</v>
      </c>
      <c r="F20" s="8">
        <v>1</v>
      </c>
      <c r="G20" s="11"/>
      <c r="H20" s="11"/>
      <c r="I20" s="11"/>
      <c r="J20" s="11"/>
      <c r="K20" s="11"/>
      <c r="L20" s="11"/>
      <c r="M20" s="11"/>
      <c r="N20" s="11"/>
    </row>
    <row r="21" ht="20.35" customHeight="1">
      <c r="A21" s="27">
        <v>20</v>
      </c>
      <c r="B21" s="7">
        <v>145</v>
      </c>
      <c r="C21" s="8">
        <v>145</v>
      </c>
      <c r="D21" s="8">
        <v>1065</v>
      </c>
      <c r="E21" s="8">
        <v>252</v>
      </c>
      <c r="F21" s="8">
        <v>1</v>
      </c>
      <c r="G21" s="11"/>
      <c r="H21" s="8">
        <f>D21-D20</f>
        <v>66</v>
      </c>
      <c r="I21" s="8">
        <f>(H21*6.218)/60</f>
        <v>6.839799999999999</v>
      </c>
      <c r="J21" s="8">
        <f>E21-E20</f>
        <v>66</v>
      </c>
      <c r="K21" s="8">
        <f>J21*0.114395</f>
        <v>7.55007</v>
      </c>
      <c r="L21" s="8">
        <f>K21/I21</f>
        <v>1.103843679639756</v>
      </c>
      <c r="M21" s="11"/>
      <c r="N21" s="8">
        <f>L21-L51</f>
        <v>-0.4319388311633823</v>
      </c>
    </row>
    <row r="22" ht="20.35" customHeight="1">
      <c r="A22" s="27">
        <v>21</v>
      </c>
      <c r="B22" s="7">
        <v>96</v>
      </c>
      <c r="C22" s="8">
        <v>96</v>
      </c>
      <c r="D22" s="8">
        <v>1099</v>
      </c>
      <c r="E22" s="8">
        <v>163</v>
      </c>
      <c r="F22" s="8">
        <v>1</v>
      </c>
      <c r="G22" s="11"/>
      <c r="H22" s="11"/>
      <c r="I22" s="11"/>
      <c r="J22" s="11"/>
      <c r="K22" s="11"/>
      <c r="L22" s="11"/>
      <c r="M22" s="11"/>
      <c r="N22" s="11"/>
    </row>
    <row r="23" ht="20.35" customHeight="1">
      <c r="A23" s="27">
        <v>22</v>
      </c>
      <c r="B23" s="7">
        <v>88</v>
      </c>
      <c r="C23" s="8">
        <v>88</v>
      </c>
      <c r="D23" s="8">
        <v>1140</v>
      </c>
      <c r="E23" s="8">
        <v>203</v>
      </c>
      <c r="F23" s="8">
        <v>1</v>
      </c>
      <c r="G23" s="11"/>
      <c r="H23" s="8">
        <f>D23-D22</f>
        <v>41</v>
      </c>
      <c r="I23" s="8">
        <f>(H23*6.218)/60</f>
        <v>4.248966666666666</v>
      </c>
      <c r="J23" s="8">
        <f>E23-E22</f>
        <v>40</v>
      </c>
      <c r="K23" s="8">
        <f>J23*0.114395</f>
        <v>4.5758</v>
      </c>
      <c r="L23" s="8">
        <f>K23/I23</f>
        <v>1.076920663063176</v>
      </c>
      <c r="M23" s="11"/>
      <c r="N23" s="8">
        <f>L23-L53</f>
        <v>-0.5911097861702321</v>
      </c>
    </row>
    <row r="24" ht="20.35" customHeight="1">
      <c r="A24" s="27">
        <v>23</v>
      </c>
      <c r="B24" s="7">
        <v>100</v>
      </c>
      <c r="C24" s="8">
        <v>100</v>
      </c>
      <c r="D24" s="8">
        <v>1253</v>
      </c>
      <c r="E24" s="8">
        <v>201</v>
      </c>
      <c r="F24" s="8">
        <v>1</v>
      </c>
      <c r="G24" s="11"/>
      <c r="H24" s="11"/>
      <c r="I24" s="11"/>
      <c r="J24" s="11"/>
      <c r="K24" s="11"/>
      <c r="L24" s="11"/>
      <c r="M24" s="11"/>
      <c r="N24" s="11"/>
    </row>
    <row r="25" ht="20.35" customHeight="1">
      <c r="A25" s="27">
        <v>24</v>
      </c>
      <c r="B25" s="7">
        <v>87</v>
      </c>
      <c r="C25" s="8">
        <v>87</v>
      </c>
      <c r="D25" s="8">
        <v>1283</v>
      </c>
      <c r="E25" s="8">
        <v>298</v>
      </c>
      <c r="F25" s="8">
        <v>1</v>
      </c>
      <c r="G25" s="11"/>
      <c r="H25" s="8">
        <f>D25-D24</f>
        <v>30</v>
      </c>
      <c r="I25" s="8">
        <f>(H25*6.218)/60</f>
        <v>3.109</v>
      </c>
      <c r="J25" s="8">
        <f>E25-E24</f>
        <v>97</v>
      </c>
      <c r="K25" s="8">
        <f>J25*0.114395</f>
        <v>11.096315</v>
      </c>
      <c r="L25" s="8">
        <f>K25/I25</f>
        <v>3.569094564168543</v>
      </c>
      <c r="M25" s="11"/>
      <c r="N25" s="8">
        <f>L25-L55</f>
        <v>2.307558930294536</v>
      </c>
    </row>
    <row r="26" ht="20.35" customHeight="1">
      <c r="A26" s="9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ht="20.35" customHeight="1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t="s" s="22">
        <v>31</v>
      </c>
      <c r="N27" s="8">
        <f>AVERAGE(N3:N25)</f>
        <v>1.494770006723362</v>
      </c>
    </row>
    <row r="28" ht="20.35" customHeight="1">
      <c r="A28" s="9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t="s" s="22">
        <v>17</v>
      </c>
      <c r="N28" s="8">
        <f>STDEV(N3:N25)</f>
        <v>1.379004621491091</v>
      </c>
    </row>
    <row r="29" ht="20.35" customHeight="1">
      <c r="A29" s="9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ht="20.35" customHeight="1">
      <c r="A30" s="9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ht="20.35" customHeight="1">
      <c r="A31" t="s" s="6">
        <v>32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ht="20.35" customHeight="1">
      <c r="A32" s="27">
        <v>25</v>
      </c>
      <c r="B32" s="7">
        <v>131</v>
      </c>
      <c r="C32" s="8">
        <v>131</v>
      </c>
      <c r="D32" s="8">
        <v>87</v>
      </c>
      <c r="E32" s="8">
        <v>151</v>
      </c>
      <c r="F32" s="8">
        <v>1</v>
      </c>
      <c r="G32" s="11"/>
      <c r="H32" s="11"/>
      <c r="I32" s="11"/>
      <c r="J32" s="11"/>
      <c r="K32" s="11"/>
      <c r="L32" s="11"/>
      <c r="M32" s="11"/>
      <c r="N32" s="11"/>
    </row>
    <row r="33" ht="20.35" customHeight="1">
      <c r="A33" s="27">
        <v>26</v>
      </c>
      <c r="B33" s="7">
        <v>129</v>
      </c>
      <c r="C33" s="8">
        <v>129</v>
      </c>
      <c r="D33" s="8">
        <v>119</v>
      </c>
      <c r="E33" s="8">
        <v>155</v>
      </c>
      <c r="F33" s="8">
        <v>1</v>
      </c>
      <c r="G33" s="11"/>
      <c r="H33" s="8">
        <f>D33-D32</f>
        <v>32</v>
      </c>
      <c r="I33" s="8">
        <f>(H33*6.218)/60</f>
        <v>3.316266666666666</v>
      </c>
      <c r="J33" s="8">
        <f>E33-E32</f>
        <v>4</v>
      </c>
      <c r="K33" s="8">
        <f>J33*0.114395</f>
        <v>0.45758</v>
      </c>
      <c r="L33" s="8">
        <f>K33/I33</f>
        <v>0.1379804599549694</v>
      </c>
      <c r="M33" s="11"/>
      <c r="N33" s="11"/>
    </row>
    <row r="34" ht="20.35" customHeight="1">
      <c r="A34" s="27">
        <v>27</v>
      </c>
      <c r="B34" s="7">
        <v>70</v>
      </c>
      <c r="C34" s="8">
        <v>70</v>
      </c>
      <c r="D34" s="8">
        <v>166</v>
      </c>
      <c r="E34" s="8">
        <v>137</v>
      </c>
      <c r="F34" s="8">
        <v>1</v>
      </c>
      <c r="G34" s="11"/>
      <c r="H34" s="11"/>
      <c r="I34" s="11"/>
      <c r="J34" s="11"/>
      <c r="K34" s="11"/>
      <c r="L34" s="11"/>
      <c r="M34" s="11"/>
      <c r="N34" s="11"/>
    </row>
    <row r="35" ht="20.35" customHeight="1">
      <c r="A35" s="27">
        <v>28</v>
      </c>
      <c r="B35" s="7">
        <v>130</v>
      </c>
      <c r="C35" s="8">
        <v>130</v>
      </c>
      <c r="D35" s="8">
        <v>214</v>
      </c>
      <c r="E35" s="8">
        <v>106</v>
      </c>
      <c r="F35" s="8">
        <v>1</v>
      </c>
      <c r="G35" s="11"/>
      <c r="H35" s="8">
        <f>D35-D34</f>
        <v>48</v>
      </c>
      <c r="I35" s="8">
        <f>(H35*6.218)/60</f>
        <v>4.9744</v>
      </c>
      <c r="J35" s="8">
        <f>E35-E34</f>
        <v>-31</v>
      </c>
      <c r="K35" s="8">
        <f>J35*0.114395</f>
        <v>-3.546245</v>
      </c>
      <c r="L35" s="8">
        <f>K35/I35</f>
        <v>-0.7128990431006754</v>
      </c>
      <c r="M35" s="11"/>
      <c r="N35" s="11"/>
    </row>
    <row r="36" ht="20.35" customHeight="1">
      <c r="A36" s="27">
        <v>29</v>
      </c>
      <c r="B36" s="7">
        <v>38</v>
      </c>
      <c r="C36" s="8">
        <v>38</v>
      </c>
      <c r="D36" s="8">
        <v>266</v>
      </c>
      <c r="E36" s="8">
        <v>119</v>
      </c>
      <c r="F36" s="8">
        <v>1</v>
      </c>
      <c r="G36" s="11"/>
      <c r="H36" s="11"/>
      <c r="I36" s="11"/>
      <c r="J36" s="11"/>
      <c r="K36" s="11"/>
      <c r="L36" s="11"/>
      <c r="M36" s="11"/>
      <c r="N36" s="11"/>
    </row>
    <row r="37" ht="20.35" customHeight="1">
      <c r="A37" s="27">
        <v>30</v>
      </c>
      <c r="B37" s="7">
        <v>129</v>
      </c>
      <c r="C37" s="8">
        <v>129</v>
      </c>
      <c r="D37" s="8">
        <v>324</v>
      </c>
      <c r="E37" s="8">
        <v>150</v>
      </c>
      <c r="F37" s="8">
        <v>1</v>
      </c>
      <c r="G37" s="11"/>
      <c r="H37" s="8">
        <f>D37-D36</f>
        <v>58</v>
      </c>
      <c r="I37" s="8">
        <f>(H37*6.218)/60</f>
        <v>6.010733333333333</v>
      </c>
      <c r="J37" s="8">
        <f>E37-E36</f>
        <v>31</v>
      </c>
      <c r="K37" s="8">
        <f>J37*0.114395</f>
        <v>3.546245</v>
      </c>
      <c r="L37" s="8">
        <f>K37/I37</f>
        <v>0.5899854149798693</v>
      </c>
      <c r="M37" s="11"/>
      <c r="N37" s="11"/>
    </row>
    <row r="38" ht="20.35" customHeight="1">
      <c r="A38" s="27">
        <v>31</v>
      </c>
      <c r="B38" s="7">
        <v>131</v>
      </c>
      <c r="C38" s="8">
        <v>131</v>
      </c>
      <c r="D38" s="8">
        <v>372</v>
      </c>
      <c r="E38" s="8">
        <v>136</v>
      </c>
      <c r="F38" s="8">
        <v>1</v>
      </c>
      <c r="G38" s="11"/>
      <c r="H38" s="11"/>
      <c r="I38" s="11"/>
      <c r="J38" s="11"/>
      <c r="K38" s="11"/>
      <c r="L38" s="11"/>
      <c r="M38" s="11"/>
      <c r="N38" s="11"/>
    </row>
    <row r="39" ht="20.35" customHeight="1">
      <c r="A39" s="27">
        <v>32</v>
      </c>
      <c r="B39" s="7">
        <v>36</v>
      </c>
      <c r="C39" s="8">
        <v>36</v>
      </c>
      <c r="D39" s="8">
        <v>408</v>
      </c>
      <c r="E39" s="8">
        <v>175</v>
      </c>
      <c r="F39" s="8">
        <v>1</v>
      </c>
      <c r="G39" s="11"/>
      <c r="H39" s="8">
        <f>D39-D38</f>
        <v>36</v>
      </c>
      <c r="I39" s="8">
        <f>(H39*6.218)/60</f>
        <v>3.7308</v>
      </c>
      <c r="J39" s="8">
        <f>E39-E38</f>
        <v>39</v>
      </c>
      <c r="K39" s="8">
        <f>J39*0.114395</f>
        <v>4.461405</v>
      </c>
      <c r="L39" s="8">
        <f>K39/I39</f>
        <v>1.195830652943068</v>
      </c>
      <c r="M39" s="11"/>
      <c r="N39" s="11"/>
    </row>
    <row r="40" ht="20.35" customHeight="1">
      <c r="A40" s="27">
        <v>33</v>
      </c>
      <c r="B40" s="7">
        <v>73</v>
      </c>
      <c r="C40" s="8">
        <v>73</v>
      </c>
      <c r="D40" s="8">
        <v>494</v>
      </c>
      <c r="E40" s="8">
        <v>181</v>
      </c>
      <c r="F40" s="8">
        <v>1</v>
      </c>
      <c r="G40" s="11"/>
      <c r="H40" s="11"/>
      <c r="I40" s="11"/>
      <c r="J40" s="11"/>
      <c r="K40" s="11"/>
      <c r="L40" s="11"/>
      <c r="M40" s="11"/>
      <c r="N40" s="11"/>
    </row>
    <row r="41" ht="20.35" customHeight="1">
      <c r="A41" s="27">
        <v>34</v>
      </c>
      <c r="B41" s="7">
        <v>40</v>
      </c>
      <c r="C41" s="8">
        <v>40</v>
      </c>
      <c r="D41" s="8">
        <v>514</v>
      </c>
      <c r="E41" s="8">
        <v>202</v>
      </c>
      <c r="F41" s="8">
        <v>1</v>
      </c>
      <c r="G41" s="11"/>
      <c r="H41" s="8">
        <f>D41-D40</f>
        <v>20</v>
      </c>
      <c r="I41" s="8">
        <f>(H41*6.218)/60</f>
        <v>2.072666666666667</v>
      </c>
      <c r="J41" s="8">
        <f>E41-E40</f>
        <v>21</v>
      </c>
      <c r="K41" s="8">
        <f>J41*0.114395</f>
        <v>2.402295</v>
      </c>
      <c r="L41" s="8">
        <f>K41/I41</f>
        <v>1.159035863621743</v>
      </c>
      <c r="M41" s="11"/>
      <c r="N41" s="11"/>
    </row>
    <row r="42" ht="20.35" customHeight="1">
      <c r="A42" s="27">
        <v>35</v>
      </c>
      <c r="B42" s="7">
        <v>56</v>
      </c>
      <c r="C42" s="8">
        <v>56</v>
      </c>
      <c r="D42" s="8">
        <v>574</v>
      </c>
      <c r="E42" s="8">
        <v>169</v>
      </c>
      <c r="F42" s="8">
        <v>1</v>
      </c>
      <c r="G42" s="11"/>
      <c r="H42" s="11"/>
      <c r="I42" s="11"/>
      <c r="J42" s="11"/>
      <c r="K42" s="11"/>
      <c r="L42" s="11"/>
      <c r="M42" s="11"/>
      <c r="N42" s="11"/>
    </row>
    <row r="43" ht="20.35" customHeight="1">
      <c r="A43" s="27">
        <v>36</v>
      </c>
      <c r="B43" s="7">
        <v>132</v>
      </c>
      <c r="C43" s="8">
        <v>132</v>
      </c>
      <c r="D43" s="8">
        <v>623</v>
      </c>
      <c r="E43" s="8">
        <v>186</v>
      </c>
      <c r="F43" s="8">
        <v>1</v>
      </c>
      <c r="G43" s="11"/>
      <c r="H43" s="8">
        <f>D43-D42</f>
        <v>49</v>
      </c>
      <c r="I43" s="8">
        <f>(H43*6.218)/60</f>
        <v>5.078033333333334</v>
      </c>
      <c r="J43" s="8">
        <f>E43-E42</f>
        <v>17</v>
      </c>
      <c r="K43" s="8">
        <f>J43*0.114395</f>
        <v>1.944715</v>
      </c>
      <c r="L43" s="8">
        <f>K43/I43</f>
        <v>0.3829661745688948</v>
      </c>
      <c r="M43" s="11"/>
      <c r="N43" s="11"/>
    </row>
    <row r="44" ht="20.35" customHeight="1">
      <c r="A44" s="27">
        <v>37</v>
      </c>
      <c r="B44" s="7">
        <v>39</v>
      </c>
      <c r="C44" s="8">
        <v>39</v>
      </c>
      <c r="D44" s="8">
        <v>711</v>
      </c>
      <c r="E44" s="8">
        <v>230</v>
      </c>
      <c r="F44" s="8">
        <v>1</v>
      </c>
      <c r="G44" s="11"/>
      <c r="H44" s="11"/>
      <c r="I44" s="11"/>
      <c r="J44" s="11"/>
      <c r="K44" s="11"/>
      <c r="L44" s="11"/>
      <c r="M44" s="11"/>
      <c r="N44" s="11"/>
    </row>
    <row r="45" ht="20.35" customHeight="1">
      <c r="A45" s="27">
        <v>38</v>
      </c>
      <c r="B45" s="7">
        <v>130</v>
      </c>
      <c r="C45" s="8">
        <v>130</v>
      </c>
      <c r="D45" s="8">
        <v>733</v>
      </c>
      <c r="E45" s="8">
        <v>198</v>
      </c>
      <c r="F45" s="8">
        <v>1</v>
      </c>
      <c r="G45" s="11"/>
      <c r="H45" s="8">
        <f>D45-D44</f>
        <v>22</v>
      </c>
      <c r="I45" s="8">
        <f>(H45*6.218)/60</f>
        <v>2.279933333333333</v>
      </c>
      <c r="J45" s="8">
        <f>E45-E44</f>
        <v>-32</v>
      </c>
      <c r="K45" s="8">
        <f>J45*0.114395</f>
        <v>-3.66064</v>
      </c>
      <c r="L45" s="8">
        <f>K45/I45</f>
        <v>-1.605590806748735</v>
      </c>
      <c r="M45" s="11"/>
      <c r="N45" s="11"/>
    </row>
    <row r="46" ht="20.35" customHeight="1">
      <c r="A46" s="27">
        <v>39</v>
      </c>
      <c r="B46" s="7">
        <v>131</v>
      </c>
      <c r="C46" s="8">
        <v>131</v>
      </c>
      <c r="D46" s="8">
        <v>806</v>
      </c>
      <c r="E46" s="8">
        <v>188</v>
      </c>
      <c r="F46" s="8">
        <v>1</v>
      </c>
      <c r="G46" s="11"/>
      <c r="H46" s="11"/>
      <c r="I46" s="11"/>
      <c r="J46" s="11"/>
      <c r="K46" s="11"/>
      <c r="L46" s="11"/>
      <c r="M46" s="11"/>
      <c r="N46" s="11"/>
    </row>
    <row r="47" ht="20.35" customHeight="1">
      <c r="A47" s="27">
        <v>40</v>
      </c>
      <c r="B47" s="7">
        <v>37</v>
      </c>
      <c r="C47" s="8">
        <v>37</v>
      </c>
      <c r="D47" s="8">
        <v>854</v>
      </c>
      <c r="E47" s="8">
        <v>201</v>
      </c>
      <c r="F47" s="8">
        <v>1</v>
      </c>
      <c r="G47" s="11"/>
      <c r="H47" s="8">
        <f>D47-D46</f>
        <v>48</v>
      </c>
      <c r="I47" s="8">
        <f>(H47*6.218)/60</f>
        <v>4.9744</v>
      </c>
      <c r="J47" s="8">
        <f>E47-E46</f>
        <v>13</v>
      </c>
      <c r="K47" s="8">
        <f>J47*0.114395</f>
        <v>1.487135</v>
      </c>
      <c r="L47" s="8">
        <f>K47/I47</f>
        <v>0.2989576632357671</v>
      </c>
      <c r="M47" s="11"/>
      <c r="N47" s="11"/>
    </row>
    <row r="48" ht="20.35" customHeight="1">
      <c r="A48" s="27">
        <v>41</v>
      </c>
      <c r="B48" s="7">
        <v>42</v>
      </c>
      <c r="C48" s="8">
        <v>42</v>
      </c>
      <c r="D48" s="8">
        <v>890</v>
      </c>
      <c r="E48" s="8">
        <v>120</v>
      </c>
      <c r="F48" s="8">
        <v>1</v>
      </c>
      <c r="G48" s="11"/>
      <c r="H48" s="11"/>
      <c r="I48" s="11"/>
      <c r="J48" s="11"/>
      <c r="K48" s="11"/>
      <c r="L48" s="11"/>
      <c r="M48" s="11"/>
      <c r="N48" s="11"/>
    </row>
    <row r="49" ht="20.35" customHeight="1">
      <c r="A49" s="27">
        <v>42</v>
      </c>
      <c r="B49" s="7">
        <v>132</v>
      </c>
      <c r="C49" s="8">
        <v>132</v>
      </c>
      <c r="D49" s="8">
        <v>927</v>
      </c>
      <c r="E49" s="8">
        <v>197</v>
      </c>
      <c r="F49" s="8">
        <v>1</v>
      </c>
      <c r="G49" s="11"/>
      <c r="H49" s="8">
        <f>D49-D48</f>
        <v>37</v>
      </c>
      <c r="I49" s="8">
        <f>(H49*6.218)/60</f>
        <v>3.834433333333334</v>
      </c>
      <c r="J49" s="8">
        <f>E49-E48</f>
        <v>77</v>
      </c>
      <c r="K49" s="8">
        <f>J49*0.114395</f>
        <v>8.808415</v>
      </c>
      <c r="L49" s="8">
        <f>K49/I49</f>
        <v>2.297188198169221</v>
      </c>
      <c r="M49" s="11"/>
      <c r="N49" s="11"/>
    </row>
    <row r="50" ht="20.35" customHeight="1">
      <c r="A50" s="27">
        <v>43</v>
      </c>
      <c r="B50" s="7">
        <v>131</v>
      </c>
      <c r="C50" s="8">
        <v>131</v>
      </c>
      <c r="D50" s="8">
        <v>999</v>
      </c>
      <c r="E50" s="8">
        <v>117</v>
      </c>
      <c r="F50" s="8">
        <v>1</v>
      </c>
      <c r="G50" s="11"/>
      <c r="H50" s="11"/>
      <c r="I50" s="11"/>
      <c r="J50" s="11"/>
      <c r="K50" s="11"/>
      <c r="L50" s="11"/>
      <c r="M50" s="11"/>
      <c r="N50" s="11"/>
    </row>
    <row r="51" ht="20.35" customHeight="1">
      <c r="A51" s="27">
        <v>44</v>
      </c>
      <c r="B51" s="7">
        <v>141</v>
      </c>
      <c r="C51" s="8">
        <v>141</v>
      </c>
      <c r="D51" s="8">
        <v>1068</v>
      </c>
      <c r="E51" s="8">
        <v>213</v>
      </c>
      <c r="F51" s="8">
        <v>1</v>
      </c>
      <c r="G51" s="11"/>
      <c r="H51" s="8">
        <f>D51-D50</f>
        <v>69</v>
      </c>
      <c r="I51" s="8">
        <f>(H51*6.218)/60</f>
        <v>7.1507</v>
      </c>
      <c r="J51" s="8">
        <f>E51-E50</f>
        <v>96</v>
      </c>
      <c r="K51" s="8">
        <f>J51*0.114395</f>
        <v>10.98192</v>
      </c>
      <c r="L51" s="8">
        <f>K51/I51</f>
        <v>1.535782510803138</v>
      </c>
      <c r="M51" s="11"/>
      <c r="N51" s="11"/>
    </row>
    <row r="52" ht="20.35" customHeight="1">
      <c r="A52" s="27">
        <v>45</v>
      </c>
      <c r="B52" s="7">
        <v>37</v>
      </c>
      <c r="C52" s="8">
        <v>37</v>
      </c>
      <c r="D52" s="8">
        <v>1098</v>
      </c>
      <c r="E52" s="8">
        <v>105</v>
      </c>
      <c r="F52" s="8">
        <v>1</v>
      </c>
      <c r="G52" s="11"/>
      <c r="H52" s="11"/>
      <c r="I52" s="11"/>
      <c r="J52" s="11"/>
      <c r="K52" s="11"/>
      <c r="L52" s="11"/>
      <c r="M52" s="11"/>
      <c r="N52" s="11"/>
    </row>
    <row r="53" ht="20.35" customHeight="1">
      <c r="A53" s="27">
        <v>46</v>
      </c>
      <c r="B53" s="7">
        <v>130</v>
      </c>
      <c r="C53" s="8">
        <v>130</v>
      </c>
      <c r="D53" s="8">
        <v>1143</v>
      </c>
      <c r="E53" s="8">
        <v>173</v>
      </c>
      <c r="F53" s="8">
        <v>1</v>
      </c>
      <c r="G53" s="11"/>
      <c r="H53" s="8">
        <f>D53-D52</f>
        <v>45</v>
      </c>
      <c r="I53" s="8">
        <f>(H53*6.218)/60</f>
        <v>4.6635</v>
      </c>
      <c r="J53" s="8">
        <f>E53-E52</f>
        <v>68</v>
      </c>
      <c r="K53" s="8">
        <f>J53*0.114395</f>
        <v>7.77886</v>
      </c>
      <c r="L53" s="8">
        <f>K53/I53</f>
        <v>1.668030449233408</v>
      </c>
      <c r="M53" s="11"/>
      <c r="N53" s="11"/>
    </row>
    <row r="54" ht="20.35" customHeight="1">
      <c r="A54" s="27">
        <v>47</v>
      </c>
      <c r="B54" s="7">
        <v>37</v>
      </c>
      <c r="C54" s="8">
        <v>37</v>
      </c>
      <c r="D54" s="8">
        <v>1254</v>
      </c>
      <c r="E54" s="8">
        <v>138</v>
      </c>
      <c r="F54" s="8">
        <v>1</v>
      </c>
      <c r="G54" s="11"/>
      <c r="H54" s="11"/>
      <c r="I54" s="11"/>
      <c r="J54" s="11"/>
      <c r="K54" s="11"/>
      <c r="L54" s="11"/>
      <c r="M54" s="11"/>
      <c r="N54" s="11"/>
    </row>
    <row r="55" ht="20.35" customHeight="1">
      <c r="A55" s="27">
        <v>48</v>
      </c>
      <c r="B55" s="7">
        <v>24</v>
      </c>
      <c r="C55" s="8">
        <v>24</v>
      </c>
      <c r="D55" s="8">
        <v>1282</v>
      </c>
      <c r="E55" s="8">
        <v>170</v>
      </c>
      <c r="F55" s="8">
        <v>1</v>
      </c>
      <c r="G55" s="11"/>
      <c r="H55" s="8">
        <f>D55-D54</f>
        <v>28</v>
      </c>
      <c r="I55" s="8">
        <f>(H55*6.218)/60</f>
        <v>2.901733333333333</v>
      </c>
      <c r="J55" s="8">
        <f>E55-E54</f>
        <v>32</v>
      </c>
      <c r="K55" s="8">
        <f>J55*0.114395</f>
        <v>3.66064</v>
      </c>
      <c r="L55" s="8">
        <f>K55/I55</f>
        <v>1.261535633874006</v>
      </c>
      <c r="M55" s="11"/>
      <c r="N55" s="11"/>
    </row>
    <row r="56" ht="20.35" customHeight="1">
      <c r="A56" s="9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ht="20.35" customHeight="1">
      <c r="A57" s="9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ht="20.35" customHeight="1">
      <c r="A58" s="9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28" customWidth="1"/>
    <col min="2" max="2" width="19.6016" style="28" customWidth="1"/>
    <col min="3" max="3" width="19.6016" style="28" customWidth="1"/>
    <col min="4" max="4" width="19.6016" style="28" customWidth="1"/>
    <col min="5" max="5" width="19.6016" style="28" customWidth="1"/>
    <col min="6" max="256" width="19.6016" style="28" customWidth="1"/>
  </cols>
  <sheetData>
    <row r="1" ht="20.55" customHeight="1">
      <c r="A1" s="14"/>
      <c r="B1" s="14"/>
      <c r="C1" s="14"/>
      <c r="D1" s="14"/>
      <c r="E1" s="14"/>
    </row>
    <row r="2" ht="25.55" customHeight="1">
      <c r="A2" s="26">
        <v>0</v>
      </c>
      <c r="B2" s="24">
        <v>3.792028290330</v>
      </c>
      <c r="C2" s="5"/>
      <c r="D2" s="5"/>
      <c r="E2" s="5"/>
    </row>
    <row r="3" ht="25.35" customHeight="1">
      <c r="A3" s="27">
        <v>1</v>
      </c>
      <c r="B3" s="19">
        <v>18.0361974985</v>
      </c>
      <c r="C3" s="11"/>
      <c r="D3" s="11"/>
      <c r="E3" s="11"/>
    </row>
    <row r="4" ht="25.35" customHeight="1">
      <c r="A4" s="27">
        <v>2</v>
      </c>
      <c r="B4" s="19">
        <v>5.073708528910</v>
      </c>
      <c r="C4" s="11"/>
      <c r="D4" s="11"/>
      <c r="E4" s="11"/>
    </row>
    <row r="5" ht="25.35" customHeight="1">
      <c r="A5" s="27">
        <v>3</v>
      </c>
      <c r="B5" s="19">
        <v>5.201759725160</v>
      </c>
      <c r="C5" s="11"/>
      <c r="D5" s="11"/>
      <c r="E5" s="11"/>
    </row>
    <row r="6" ht="25.35" customHeight="1">
      <c r="A6" s="27">
        <v>4</v>
      </c>
      <c r="B6" s="19">
        <v>6.082359349920</v>
      </c>
      <c r="C6" s="11"/>
      <c r="D6" s="11"/>
      <c r="E6" s="11"/>
    </row>
    <row r="7" ht="25.35" customHeight="1">
      <c r="A7" s="27">
        <v>5</v>
      </c>
      <c r="B7" s="19">
        <v>2.645583342610</v>
      </c>
      <c r="C7" s="11"/>
      <c r="D7" s="11"/>
      <c r="E7" s="11"/>
    </row>
    <row r="8" ht="20.35" customHeight="1">
      <c r="A8" s="9"/>
      <c r="B8" s="10"/>
      <c r="C8" s="11"/>
      <c r="D8" t="s" s="22">
        <v>33</v>
      </c>
      <c r="E8" s="11"/>
    </row>
    <row r="9" ht="20.35" customHeight="1">
      <c r="A9" t="s" s="6">
        <v>16</v>
      </c>
      <c r="B9" s="7">
        <f>AVERAGE(B2:B7)</f>
        <v>6.805272789238334</v>
      </c>
      <c r="C9" s="11"/>
      <c r="D9" t="s" s="22">
        <v>34</v>
      </c>
      <c r="E9" s="11"/>
    </row>
    <row r="10" ht="20.35" customHeight="1">
      <c r="A10" t="s" s="6">
        <v>17</v>
      </c>
      <c r="B10" s="7">
        <f>STDEV(B2:B7)</f>
        <v>5.632202079165131</v>
      </c>
      <c r="C10" s="11"/>
      <c r="D10" t="s" s="22">
        <v>35</v>
      </c>
      <c r="E1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29" customWidth="1"/>
    <col min="2" max="2" width="19.6016" style="29" customWidth="1"/>
    <col min="3" max="3" width="19.6016" style="29" customWidth="1"/>
    <col min="4" max="4" width="19.6016" style="29" customWidth="1"/>
    <col min="5" max="5" width="19.6016" style="29" customWidth="1"/>
    <col min="6" max="256" width="19.6016" style="29" customWidth="1"/>
  </cols>
  <sheetData>
    <row r="1" ht="20.55" customHeight="1">
      <c r="A1" t="s" s="2">
        <v>36</v>
      </c>
      <c r="B1" t="s" s="2">
        <v>37</v>
      </c>
      <c r="C1" s="14"/>
      <c r="D1" s="14"/>
      <c r="E1" s="14"/>
    </row>
    <row r="2" ht="25.55" customHeight="1">
      <c r="A2" s="26">
        <v>0</v>
      </c>
      <c r="B2" s="24">
        <v>3.792028290330</v>
      </c>
      <c r="C2" s="5"/>
      <c r="D2" s="5"/>
      <c r="E2" s="5"/>
    </row>
    <row r="3" ht="25.35" customHeight="1">
      <c r="A3" s="27">
        <v>1</v>
      </c>
      <c r="B3" s="19">
        <v>18.0361974985</v>
      </c>
      <c r="C3" s="11"/>
      <c r="D3" s="11"/>
      <c r="E3" s="11"/>
    </row>
    <row r="4" ht="25.35" customHeight="1">
      <c r="A4" s="27">
        <v>2</v>
      </c>
      <c r="B4" s="19">
        <v>5.073708528910</v>
      </c>
      <c r="C4" s="11"/>
      <c r="D4" s="11"/>
      <c r="E4" s="11"/>
    </row>
    <row r="5" ht="25.35" customHeight="1">
      <c r="A5" s="27">
        <v>3</v>
      </c>
      <c r="B5" s="19">
        <v>5.201759725160</v>
      </c>
      <c r="C5" s="11"/>
      <c r="D5" s="11"/>
      <c r="E5" s="11"/>
    </row>
    <row r="6" ht="25.35" customHeight="1">
      <c r="A6" s="27">
        <v>4</v>
      </c>
      <c r="B6" s="19">
        <v>6.082359349920</v>
      </c>
      <c r="C6" s="11"/>
      <c r="D6" s="11"/>
      <c r="E6" s="11"/>
    </row>
    <row r="7" ht="25.35" customHeight="1">
      <c r="A7" s="27">
        <v>5</v>
      </c>
      <c r="B7" s="19">
        <v>2.645583342610</v>
      </c>
      <c r="C7" s="11"/>
      <c r="D7" s="11"/>
      <c r="E7" s="11"/>
    </row>
    <row r="8" ht="20.35" customHeight="1">
      <c r="A8" s="9"/>
      <c r="B8" s="10"/>
      <c r="C8" s="11"/>
      <c r="D8" s="11"/>
      <c r="E8" s="11"/>
    </row>
    <row r="9" ht="20.35" customHeight="1">
      <c r="A9" t="s" s="6">
        <v>16</v>
      </c>
      <c r="B9" s="7">
        <f>AVERAGE(B2:B7)</f>
        <v>6.805272789238334</v>
      </c>
      <c r="C9" s="11"/>
      <c r="D9" s="11"/>
      <c r="E9" s="11"/>
    </row>
    <row r="10" ht="20.35" customHeight="1">
      <c r="A10" t="s" s="6">
        <v>17</v>
      </c>
      <c r="B10" s="7">
        <f>STDEV(B2:B7)</f>
        <v>5.632202079165131</v>
      </c>
      <c r="C10" s="11"/>
      <c r="D10" s="11"/>
      <c r="E1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7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0" customWidth="1"/>
    <col min="2" max="2" width="19.6016" style="30" customWidth="1"/>
    <col min="3" max="3" width="19.6016" style="30" customWidth="1"/>
    <col min="4" max="4" width="19.6016" style="30" customWidth="1"/>
    <col min="5" max="5" width="19.6016" style="30" customWidth="1"/>
    <col min="6" max="6" width="19.6016" style="30" customWidth="1"/>
    <col min="7" max="7" width="19.6016" style="30" customWidth="1"/>
    <col min="8" max="8" width="19.6016" style="30" customWidth="1"/>
    <col min="9" max="9" width="19.6016" style="30" customWidth="1"/>
    <col min="10" max="10" width="19.6016" style="30" customWidth="1"/>
    <col min="11" max="11" width="19.6016" style="30" customWidth="1"/>
    <col min="12" max="12" width="19.6016" style="30" customWidth="1"/>
    <col min="13" max="13" width="19.6016" style="30" customWidth="1"/>
    <col min="14" max="14" width="19.6016" style="30" customWidth="1"/>
    <col min="15" max="256" width="19.6016" style="30" customWidth="1"/>
  </cols>
  <sheetData>
    <row r="1" ht="20.55" customHeight="1">
      <c r="A1" t="s" s="2">
        <v>20</v>
      </c>
      <c r="B1" t="s" s="2">
        <v>21</v>
      </c>
      <c r="C1" t="s" s="2">
        <v>22</v>
      </c>
      <c r="D1" t="s" s="2">
        <v>23</v>
      </c>
      <c r="E1" t="s" s="2">
        <v>24</v>
      </c>
      <c r="F1" t="s" s="2">
        <v>38</v>
      </c>
      <c r="G1" s="14"/>
      <c r="H1" t="s" s="2">
        <v>25</v>
      </c>
      <c r="I1" t="s" s="2">
        <v>26</v>
      </c>
      <c r="J1" t="s" s="2">
        <v>27</v>
      </c>
      <c r="K1" t="s" s="2">
        <v>28</v>
      </c>
      <c r="L1" t="s" s="2">
        <v>29</v>
      </c>
      <c r="M1" s="14"/>
      <c r="N1" t="s" s="2">
        <v>30</v>
      </c>
    </row>
    <row r="2" ht="20.55" customHeight="1">
      <c r="A2" s="26">
        <v>1</v>
      </c>
      <c r="B2" s="16">
        <v>125</v>
      </c>
      <c r="C2" s="17">
        <v>125</v>
      </c>
      <c r="D2" s="17">
        <v>354</v>
      </c>
      <c r="E2" s="17">
        <v>207</v>
      </c>
      <c r="F2" s="17">
        <v>1</v>
      </c>
      <c r="G2" s="5"/>
      <c r="H2" s="5"/>
      <c r="I2" s="5"/>
      <c r="J2" s="5"/>
      <c r="K2" s="5"/>
      <c r="L2" s="5"/>
      <c r="M2" s="5"/>
      <c r="N2" s="5"/>
    </row>
    <row r="3" ht="20.35" customHeight="1">
      <c r="A3" s="27">
        <v>2</v>
      </c>
      <c r="B3" s="7">
        <v>123</v>
      </c>
      <c r="C3" s="8">
        <v>123</v>
      </c>
      <c r="D3" s="8">
        <v>390</v>
      </c>
      <c r="E3" s="8">
        <v>303</v>
      </c>
      <c r="F3" s="8">
        <v>1</v>
      </c>
      <c r="G3" s="11"/>
      <c r="H3" s="8">
        <f>D3-D2</f>
        <v>36</v>
      </c>
      <c r="I3" s="8">
        <f>(H3*6.218)/60</f>
        <v>3.7308</v>
      </c>
      <c r="J3" s="8">
        <f>E3+E3-E2</f>
        <v>399</v>
      </c>
      <c r="K3" s="8">
        <f>J3*0.114395</f>
        <v>45.643605</v>
      </c>
      <c r="L3" s="8">
        <f>K3/I3</f>
        <v>12.23426744934062</v>
      </c>
      <c r="M3" s="11"/>
      <c r="N3" s="8">
        <f>L3-L17</f>
        <v>5.47322491154712</v>
      </c>
    </row>
    <row r="4" ht="20.35" customHeight="1">
      <c r="A4" s="27">
        <v>3</v>
      </c>
      <c r="B4" s="7">
        <v>124</v>
      </c>
      <c r="C4" s="8">
        <v>124</v>
      </c>
      <c r="D4" s="8">
        <v>573</v>
      </c>
      <c r="E4" s="8">
        <v>186</v>
      </c>
      <c r="F4" s="8">
        <v>1</v>
      </c>
      <c r="G4" s="11"/>
      <c r="H4" s="11"/>
      <c r="I4" s="11"/>
      <c r="J4" s="11"/>
      <c r="K4" s="11"/>
      <c r="L4" s="11"/>
      <c r="M4" s="11"/>
      <c r="N4" s="11"/>
    </row>
    <row r="5" ht="20.35" customHeight="1">
      <c r="A5" s="27">
        <v>4</v>
      </c>
      <c r="B5" s="7">
        <v>46</v>
      </c>
      <c r="C5" s="8">
        <v>46</v>
      </c>
      <c r="D5" s="8">
        <v>620</v>
      </c>
      <c r="E5" s="8">
        <v>324</v>
      </c>
      <c r="F5" s="8">
        <v>1</v>
      </c>
      <c r="G5" s="11"/>
      <c r="H5" s="8">
        <f>D5-D4</f>
        <v>47</v>
      </c>
      <c r="I5" s="8">
        <f>(H5*6.218)/60</f>
        <v>4.870766666666666</v>
      </c>
      <c r="J5" s="8">
        <f>E5+E5-E4</f>
        <v>462</v>
      </c>
      <c r="K5" s="8">
        <f>J5*0.114395</f>
        <v>52.85049</v>
      </c>
      <c r="L5" s="8">
        <f>K5/I5</f>
        <v>10.85054851050143</v>
      </c>
      <c r="M5" s="11"/>
      <c r="N5" s="8">
        <f>L5-L19</f>
        <v>5.33133011230265</v>
      </c>
    </row>
    <row r="6" ht="20.35" customHeight="1">
      <c r="A6" s="27">
        <v>5</v>
      </c>
      <c r="B6" s="7">
        <v>90</v>
      </c>
      <c r="C6" s="8">
        <v>90</v>
      </c>
      <c r="D6" s="8">
        <v>807</v>
      </c>
      <c r="E6" s="8">
        <v>221</v>
      </c>
      <c r="F6" s="8">
        <v>1</v>
      </c>
      <c r="G6" s="11"/>
      <c r="H6" s="11"/>
      <c r="I6" s="11"/>
      <c r="J6" s="11"/>
      <c r="K6" s="11"/>
      <c r="L6" s="11"/>
      <c r="M6" s="11"/>
      <c r="N6" s="11"/>
    </row>
    <row r="7" ht="20.35" customHeight="1">
      <c r="A7" s="27">
        <v>6</v>
      </c>
      <c r="B7" s="7">
        <v>51</v>
      </c>
      <c r="C7" s="8">
        <v>51</v>
      </c>
      <c r="D7" s="8">
        <v>856</v>
      </c>
      <c r="E7" s="8">
        <v>300</v>
      </c>
      <c r="F7" s="8">
        <v>1</v>
      </c>
      <c r="G7" s="11"/>
      <c r="H7" s="8">
        <f>D7-D6</f>
        <v>49</v>
      </c>
      <c r="I7" s="8">
        <f>(H7*6.218)/60</f>
        <v>5.078033333333334</v>
      </c>
      <c r="J7" s="8">
        <f>E7+E7-E6</f>
        <v>379</v>
      </c>
      <c r="K7" s="8">
        <f>J7*0.114395</f>
        <v>43.355705</v>
      </c>
      <c r="L7" s="8">
        <f>K7/I7</f>
        <v>8.537892950683007</v>
      </c>
      <c r="M7" s="11"/>
      <c r="N7" s="8">
        <f>L7-L21</f>
        <v>4.239948410809065</v>
      </c>
    </row>
    <row r="8" ht="20.35" customHeight="1">
      <c r="A8" s="27">
        <v>7</v>
      </c>
      <c r="B8" s="7">
        <v>131</v>
      </c>
      <c r="C8" s="8">
        <v>131</v>
      </c>
      <c r="D8" s="8">
        <v>1073</v>
      </c>
      <c r="E8" s="8">
        <v>157</v>
      </c>
      <c r="F8" s="8">
        <v>1</v>
      </c>
      <c r="G8" s="11"/>
      <c r="H8" s="11"/>
      <c r="I8" s="11"/>
      <c r="J8" s="11"/>
      <c r="K8" s="11"/>
      <c r="L8" s="11"/>
      <c r="M8" s="11"/>
      <c r="N8" s="11"/>
    </row>
    <row r="9" ht="20.35" customHeight="1">
      <c r="A9" s="27">
        <v>8</v>
      </c>
      <c r="B9" s="7">
        <v>127</v>
      </c>
      <c r="C9" s="8">
        <v>127</v>
      </c>
      <c r="D9" s="8">
        <v>1129</v>
      </c>
      <c r="E9" s="8">
        <v>307</v>
      </c>
      <c r="F9" s="8">
        <v>1</v>
      </c>
      <c r="G9" s="11"/>
      <c r="H9" s="8">
        <f>D9-D8</f>
        <v>56</v>
      </c>
      <c r="I9" s="8">
        <f>(H9*6.218)/60</f>
        <v>5.803466666666666</v>
      </c>
      <c r="J9" s="8">
        <f>E9+E9-E8</f>
        <v>457</v>
      </c>
      <c r="K9" s="8">
        <f>J9*0.114395</f>
        <v>52.278515</v>
      </c>
      <c r="L9" s="8">
        <f>K9/I9</f>
        <v>9.008152885631578</v>
      </c>
      <c r="M9" s="11"/>
      <c r="N9" s="8">
        <f>L9-L23</f>
        <v>3.945697389352699</v>
      </c>
    </row>
    <row r="10" ht="20.35" customHeight="1">
      <c r="A10" s="27">
        <v>9</v>
      </c>
      <c r="B10" s="7">
        <v>53</v>
      </c>
      <c r="C10" s="8">
        <v>53</v>
      </c>
      <c r="D10" s="8">
        <v>1344</v>
      </c>
      <c r="E10" s="8">
        <v>199</v>
      </c>
      <c r="F10" s="8">
        <v>1</v>
      </c>
      <c r="G10" s="11"/>
      <c r="H10" s="11"/>
      <c r="I10" s="11"/>
      <c r="J10" s="11"/>
      <c r="K10" s="11"/>
      <c r="L10" s="11"/>
      <c r="M10" s="11"/>
      <c r="N10" s="11"/>
    </row>
    <row r="11" ht="20.35" customHeight="1">
      <c r="A11" s="27">
        <v>10</v>
      </c>
      <c r="B11" s="7">
        <v>51</v>
      </c>
      <c r="C11" s="8">
        <v>51</v>
      </c>
      <c r="D11" s="8">
        <v>1376</v>
      </c>
      <c r="E11" s="8">
        <v>312</v>
      </c>
      <c r="F11" s="8">
        <v>1</v>
      </c>
      <c r="G11" s="11"/>
      <c r="H11" s="8">
        <f>D11-D10</f>
        <v>32</v>
      </c>
      <c r="I11" s="8">
        <f>(H11*6.218)/60</f>
        <v>3.316266666666666</v>
      </c>
      <c r="J11" s="8">
        <f>E11+E11-E10</f>
        <v>425</v>
      </c>
      <c r="K11" s="8">
        <f>J11*0.114395</f>
        <v>48.617875</v>
      </c>
      <c r="L11" s="8">
        <f>K11/I11</f>
        <v>14.6604238702155</v>
      </c>
      <c r="M11" s="11"/>
      <c r="N11" s="8">
        <f>L11-L25</f>
        <v>6.115856127818876</v>
      </c>
    </row>
    <row r="12" ht="20.35" customHeight="1">
      <c r="A12" s="27">
        <v>11</v>
      </c>
      <c r="B12" s="7">
        <v>126</v>
      </c>
      <c r="C12" s="8">
        <v>126</v>
      </c>
      <c r="D12" s="8">
        <v>1562</v>
      </c>
      <c r="E12" s="8">
        <v>197</v>
      </c>
      <c r="F12" s="8">
        <v>1</v>
      </c>
      <c r="G12" s="11"/>
      <c r="H12" s="11"/>
      <c r="I12" s="11"/>
      <c r="J12" s="11"/>
      <c r="K12" s="11"/>
      <c r="L12" s="11"/>
      <c r="M12" s="11"/>
      <c r="N12" s="11"/>
    </row>
    <row r="13" ht="20.35" customHeight="1">
      <c r="A13" s="27">
        <v>12</v>
      </c>
      <c r="B13" s="7">
        <v>255</v>
      </c>
      <c r="C13" s="8">
        <v>255</v>
      </c>
      <c r="D13" s="8">
        <v>1622</v>
      </c>
      <c r="E13" s="8">
        <v>267</v>
      </c>
      <c r="F13" s="8">
        <v>1</v>
      </c>
      <c r="G13" s="11"/>
      <c r="H13" s="8">
        <f>D13-D12</f>
        <v>60</v>
      </c>
      <c r="I13" s="8">
        <f>(H13*6.218)/60</f>
        <v>6.218</v>
      </c>
      <c r="J13" s="8">
        <f>E13+E13-E12</f>
        <v>337</v>
      </c>
      <c r="K13" s="8">
        <f>J13*0.114395</f>
        <v>38.551115</v>
      </c>
      <c r="L13" s="8">
        <f>K13/I13</f>
        <v>6.199922000643293</v>
      </c>
      <c r="M13" s="11"/>
      <c r="N13" s="8">
        <f>L13-L27</f>
        <v>1.878093356630013</v>
      </c>
    </row>
    <row r="14" ht="20.35" customHeight="1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ht="20.35" customHeight="1">
      <c r="A15" t="s" s="6">
        <v>32</v>
      </c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t="s" s="22">
        <v>16</v>
      </c>
      <c r="N15" s="8">
        <f>AVERAGE(N3:N13)</f>
        <v>4.497358384743404</v>
      </c>
    </row>
    <row r="16" ht="20.35" customHeight="1">
      <c r="A16" s="27">
        <v>13</v>
      </c>
      <c r="B16" s="7">
        <v>43</v>
      </c>
      <c r="C16" s="8">
        <v>43</v>
      </c>
      <c r="D16" s="8">
        <v>354</v>
      </c>
      <c r="E16" s="8">
        <v>174</v>
      </c>
      <c r="F16" s="8">
        <v>1</v>
      </c>
      <c r="G16" s="11"/>
      <c r="H16" s="11"/>
      <c r="I16" s="11"/>
      <c r="J16" s="11"/>
      <c r="K16" s="11"/>
      <c r="L16" s="11"/>
      <c r="M16" t="s" s="22">
        <v>17</v>
      </c>
      <c r="N16" s="8">
        <f>STDEV(N3:N13)</f>
        <v>1.516476066468487</v>
      </c>
    </row>
    <row r="17" ht="20.35" customHeight="1">
      <c r="A17" s="27">
        <v>14</v>
      </c>
      <c r="B17" s="7">
        <v>53</v>
      </c>
      <c r="C17" s="8">
        <v>53</v>
      </c>
      <c r="D17" s="8">
        <v>386</v>
      </c>
      <c r="E17" s="8">
        <v>185</v>
      </c>
      <c r="F17" s="8">
        <v>1</v>
      </c>
      <c r="G17" s="11"/>
      <c r="H17" s="8">
        <f>D17-D16</f>
        <v>32</v>
      </c>
      <c r="I17" s="8">
        <f>(H17*6.218)/60</f>
        <v>3.316266666666666</v>
      </c>
      <c r="J17" s="8">
        <f>E17+E17-E16</f>
        <v>196</v>
      </c>
      <c r="K17" s="8">
        <f>J17*0.114395</f>
        <v>22.42142</v>
      </c>
      <c r="L17" s="8">
        <f>K17/I17</f>
        <v>6.761042537793503</v>
      </c>
      <c r="M17" s="11"/>
      <c r="N17" s="11"/>
    </row>
    <row r="18" ht="20.35" customHeight="1">
      <c r="A18" s="27">
        <v>15</v>
      </c>
      <c r="B18" s="7">
        <v>200</v>
      </c>
      <c r="C18" s="8">
        <v>200</v>
      </c>
      <c r="D18" s="8">
        <v>572</v>
      </c>
      <c r="E18" s="8">
        <v>150</v>
      </c>
      <c r="F18" s="8">
        <v>1</v>
      </c>
      <c r="G18" s="11"/>
      <c r="H18" s="11"/>
      <c r="I18" s="11"/>
      <c r="J18" s="11"/>
      <c r="K18" s="11"/>
      <c r="L18" s="11"/>
      <c r="M18" s="11"/>
      <c r="N18" s="11"/>
    </row>
    <row r="19" ht="20.35" customHeight="1">
      <c r="A19" s="27">
        <v>16</v>
      </c>
      <c r="B19" s="7">
        <v>140</v>
      </c>
      <c r="C19" s="8">
        <v>140</v>
      </c>
      <c r="D19" s="8">
        <v>618</v>
      </c>
      <c r="E19" s="8">
        <v>190</v>
      </c>
      <c r="F19" s="8">
        <v>1</v>
      </c>
      <c r="G19" s="11"/>
      <c r="H19" s="8">
        <f>D19-D18</f>
        <v>46</v>
      </c>
      <c r="I19" s="8">
        <f>(H19*6.218)/60</f>
        <v>4.767133333333334</v>
      </c>
      <c r="J19" s="8">
        <f>E19+E19-E18</f>
        <v>230</v>
      </c>
      <c r="K19" s="8">
        <f>J19*0.114395</f>
        <v>26.31085</v>
      </c>
      <c r="L19" s="8">
        <f>K19/I19</f>
        <v>5.519218398198777</v>
      </c>
      <c r="M19" s="11"/>
      <c r="N19" s="11"/>
    </row>
    <row r="20" ht="20.35" customHeight="1">
      <c r="A20" s="27">
        <v>17</v>
      </c>
      <c r="B20" s="7">
        <v>137</v>
      </c>
      <c r="C20" s="8">
        <v>137</v>
      </c>
      <c r="D20" s="8">
        <v>808</v>
      </c>
      <c r="E20" s="8">
        <v>165</v>
      </c>
      <c r="F20" s="8">
        <v>1</v>
      </c>
      <c r="G20" s="11"/>
      <c r="H20" s="11"/>
      <c r="I20" s="11"/>
      <c r="J20" s="11"/>
      <c r="K20" s="11"/>
      <c r="L20" s="11"/>
      <c r="M20" s="11"/>
      <c r="N20" s="11"/>
    </row>
    <row r="21" ht="20.35" customHeight="1">
      <c r="A21" s="27">
        <v>18</v>
      </c>
      <c r="B21" s="7">
        <v>135</v>
      </c>
      <c r="C21" s="8">
        <v>135</v>
      </c>
      <c r="D21" s="8">
        <v>855</v>
      </c>
      <c r="E21" s="8">
        <v>174</v>
      </c>
      <c r="F21" s="8">
        <v>1</v>
      </c>
      <c r="G21" s="11"/>
      <c r="H21" s="8">
        <f>D21-D20</f>
        <v>47</v>
      </c>
      <c r="I21" s="8">
        <f>(H21*6.218)/60</f>
        <v>4.870766666666666</v>
      </c>
      <c r="J21" s="8">
        <f>E21+E21-E20</f>
        <v>183</v>
      </c>
      <c r="K21" s="8">
        <f>J21*0.114395</f>
        <v>20.934285</v>
      </c>
      <c r="L21" s="8">
        <f>K21/I21</f>
        <v>4.297944539873942</v>
      </c>
      <c r="M21" s="11"/>
      <c r="N21" s="11"/>
    </row>
    <row r="22" ht="20.35" customHeight="1">
      <c r="A22" s="27">
        <v>19</v>
      </c>
      <c r="B22" s="7">
        <v>145</v>
      </c>
      <c r="C22" s="8">
        <v>145</v>
      </c>
      <c r="D22" s="8">
        <v>1073</v>
      </c>
      <c r="E22" s="8">
        <v>148</v>
      </c>
      <c r="F22" s="8">
        <v>1</v>
      </c>
      <c r="G22" s="11"/>
      <c r="H22" s="11"/>
      <c r="I22" s="11"/>
      <c r="J22" s="11"/>
      <c r="K22" s="11"/>
      <c r="L22" s="11"/>
      <c r="M22" s="11"/>
      <c r="N22" s="11"/>
    </row>
    <row r="23" ht="20.35" customHeight="1">
      <c r="A23" s="27">
        <v>20</v>
      </c>
      <c r="B23" s="7">
        <v>51</v>
      </c>
      <c r="C23" s="8">
        <v>51</v>
      </c>
      <c r="D23" s="8">
        <v>1131</v>
      </c>
      <c r="E23" s="8">
        <v>207</v>
      </c>
      <c r="F23" s="8">
        <v>1</v>
      </c>
      <c r="G23" s="11"/>
      <c r="H23" s="8">
        <f>D23-D22</f>
        <v>58</v>
      </c>
      <c r="I23" s="8">
        <f>(H23*6.218)/60</f>
        <v>6.010733333333333</v>
      </c>
      <c r="J23" s="8">
        <f>E23+E23-E22</f>
        <v>266</v>
      </c>
      <c r="K23" s="8">
        <f>J23*0.114395</f>
        <v>30.42907</v>
      </c>
      <c r="L23" s="8">
        <f>K23/I23</f>
        <v>5.062455496278878</v>
      </c>
      <c r="M23" s="11"/>
      <c r="N23" s="11"/>
    </row>
    <row r="24" ht="20.35" customHeight="1">
      <c r="A24" s="27">
        <v>21</v>
      </c>
      <c r="B24" s="7">
        <v>143</v>
      </c>
      <c r="C24" s="8">
        <v>143</v>
      </c>
      <c r="D24" s="8">
        <v>1347</v>
      </c>
      <c r="E24" s="8">
        <v>155</v>
      </c>
      <c r="F24" s="8">
        <v>1</v>
      </c>
      <c r="G24" s="11"/>
      <c r="H24" s="11"/>
      <c r="I24" s="11"/>
      <c r="J24" s="11"/>
      <c r="K24" s="11"/>
      <c r="L24" s="11"/>
      <c r="M24" s="11"/>
      <c r="N24" s="11"/>
    </row>
    <row r="25" ht="20.35" customHeight="1">
      <c r="A25" s="27">
        <v>22</v>
      </c>
      <c r="B25" s="7">
        <v>80</v>
      </c>
      <c r="C25" s="8">
        <v>80</v>
      </c>
      <c r="D25" s="8">
        <v>1374</v>
      </c>
      <c r="E25" s="8">
        <v>182</v>
      </c>
      <c r="F25" s="8">
        <v>1</v>
      </c>
      <c r="G25" s="11"/>
      <c r="H25" s="8">
        <f>D25-D24</f>
        <v>27</v>
      </c>
      <c r="I25" s="8">
        <f>(H25*6.218)/60</f>
        <v>2.7981</v>
      </c>
      <c r="J25" s="8">
        <f>E25+E25-E24</f>
        <v>209</v>
      </c>
      <c r="K25" s="8">
        <f>J25*0.114395</f>
        <v>23.908555</v>
      </c>
      <c r="L25" s="8">
        <f>K25/I25</f>
        <v>8.544567742396627</v>
      </c>
      <c r="M25" s="11"/>
      <c r="N25" s="11"/>
    </row>
    <row r="26" ht="20.35" customHeight="1">
      <c r="A26" s="27">
        <v>23</v>
      </c>
      <c r="B26" s="7">
        <v>148</v>
      </c>
      <c r="C26" s="8">
        <v>148</v>
      </c>
      <c r="D26" s="8">
        <v>1562</v>
      </c>
      <c r="E26" s="8">
        <v>161</v>
      </c>
      <c r="F26" s="8">
        <v>1</v>
      </c>
      <c r="G26" s="11"/>
      <c r="H26" s="11"/>
      <c r="I26" s="11"/>
      <c r="J26" s="11"/>
      <c r="K26" s="11"/>
      <c r="L26" s="11"/>
      <c r="M26" s="11"/>
      <c r="N26" s="11"/>
    </row>
    <row r="27" ht="20.35" customHeight="1">
      <c r="A27" s="27">
        <v>24</v>
      </c>
      <c r="B27" s="7">
        <v>51</v>
      </c>
      <c r="C27" s="8">
        <v>51</v>
      </c>
      <c r="D27" s="8">
        <v>1621</v>
      </c>
      <c r="E27" s="8">
        <v>196</v>
      </c>
      <c r="F27" s="8">
        <v>1</v>
      </c>
      <c r="G27" s="11"/>
      <c r="H27" s="8">
        <f>D27-D26</f>
        <v>59</v>
      </c>
      <c r="I27" s="8">
        <f>(H27*6.218)/60</f>
        <v>6.114366666666667</v>
      </c>
      <c r="J27" s="8">
        <f>E27+E27-E26</f>
        <v>231</v>
      </c>
      <c r="K27" s="8">
        <f>J27*0.114395</f>
        <v>26.425245</v>
      </c>
      <c r="L27" s="8">
        <f>K27/I27</f>
        <v>4.32182864401328</v>
      </c>
      <c r="M27" s="11"/>
      <c r="N27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85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1" customWidth="1"/>
    <col min="2" max="2" width="19.6016" style="31" customWidth="1"/>
    <col min="3" max="3" width="19.6016" style="31" customWidth="1"/>
    <col min="4" max="4" width="19.6016" style="31" customWidth="1"/>
    <col min="5" max="5" width="19.6016" style="31" customWidth="1"/>
    <col min="6" max="6" width="4.42188" style="31" customWidth="1"/>
    <col min="7" max="7" width="2.8125" style="31" customWidth="1"/>
    <col min="8" max="8" width="2.8125" style="31" customWidth="1"/>
    <col min="9" max="9" width="9.30469" style="31" customWidth="1"/>
    <col min="10" max="10" width="19.6016" style="31" customWidth="1"/>
    <col min="11" max="11" width="19.6016" style="31" customWidth="1"/>
    <col min="12" max="12" width="19.6016" style="31" customWidth="1"/>
    <col min="13" max="13" width="19.6016" style="31" customWidth="1"/>
    <col min="14" max="14" width="19.6016" style="31" customWidth="1"/>
    <col min="15" max="256" width="19.6016" style="31" customWidth="1"/>
  </cols>
  <sheetData>
    <row r="1" ht="20.55" customHeight="1">
      <c r="A1" t="s" s="2">
        <v>39</v>
      </c>
      <c r="B1" t="s" s="2">
        <v>21</v>
      </c>
      <c r="C1" t="s" s="2">
        <v>22</v>
      </c>
      <c r="D1" t="s" s="2">
        <v>23</v>
      </c>
      <c r="E1" t="s" s="2">
        <v>24</v>
      </c>
      <c r="F1" t="s" s="2">
        <v>40</v>
      </c>
      <c r="G1" s="14"/>
      <c r="H1" s="14"/>
      <c r="I1" s="14"/>
      <c r="J1" t="s" s="2">
        <v>41</v>
      </c>
      <c r="K1" t="s" s="2">
        <v>42</v>
      </c>
      <c r="L1" t="s" s="2">
        <v>43</v>
      </c>
      <c r="M1" t="s" s="2">
        <v>44</v>
      </c>
      <c r="N1" t="s" s="2">
        <v>30</v>
      </c>
    </row>
    <row r="2" ht="20.55" customHeight="1">
      <c r="A2" s="26">
        <v>3</v>
      </c>
      <c r="B2" s="16">
        <v>187</v>
      </c>
      <c r="C2" s="17">
        <v>187</v>
      </c>
      <c r="D2" s="17">
        <v>75.667</v>
      </c>
      <c r="E2" s="17">
        <v>20.333</v>
      </c>
      <c r="F2" s="17">
        <v>2</v>
      </c>
      <c r="G2" s="17">
        <v>0</v>
      </c>
      <c r="H2" s="17">
        <v>4</v>
      </c>
      <c r="I2" s="5"/>
      <c r="J2" s="5"/>
      <c r="K2" s="5"/>
      <c r="L2" s="5"/>
      <c r="M2" s="5"/>
      <c r="N2" s="5"/>
    </row>
    <row r="3" ht="20.35" customHeight="1">
      <c r="A3" s="27">
        <v>4</v>
      </c>
      <c r="B3" s="7">
        <v>201</v>
      </c>
      <c r="C3" s="8">
        <v>201</v>
      </c>
      <c r="D3" s="8">
        <v>16.167</v>
      </c>
      <c r="E3" s="8">
        <v>37.667</v>
      </c>
      <c r="F3" s="8">
        <v>2</v>
      </c>
      <c r="G3" s="8">
        <v>0</v>
      </c>
      <c r="H3" s="8">
        <v>4</v>
      </c>
      <c r="I3" s="11"/>
      <c r="J3" s="8">
        <f>(D3-D2)*-1</f>
        <v>59.5</v>
      </c>
      <c r="K3" s="8">
        <f>J3*0.114395</f>
        <v>6.8065025</v>
      </c>
      <c r="L3" s="8">
        <f>E3-E2</f>
        <v>17.334</v>
      </c>
      <c r="M3" s="8">
        <f>(L3*6.218)/60</f>
        <v>1.7963802</v>
      </c>
      <c r="N3" s="8">
        <f>(K3/M3)-(K51/M51)</f>
        <v>2.801956957664084</v>
      </c>
    </row>
    <row r="4" ht="20.35" customHeight="1">
      <c r="A4" s="27">
        <v>1</v>
      </c>
      <c r="B4" s="7">
        <v>168</v>
      </c>
      <c r="C4" s="8">
        <v>168</v>
      </c>
      <c r="D4" s="8">
        <v>31.333</v>
      </c>
      <c r="E4" s="8">
        <v>0.167</v>
      </c>
      <c r="F4" s="8">
        <v>1</v>
      </c>
      <c r="G4" s="8">
        <v>0</v>
      </c>
      <c r="H4" s="8">
        <v>8</v>
      </c>
      <c r="I4" s="11"/>
      <c r="J4" s="11"/>
      <c r="K4" s="11"/>
      <c r="L4" s="11"/>
      <c r="M4" s="11"/>
      <c r="N4" s="11"/>
    </row>
    <row r="5" ht="20.35" customHeight="1">
      <c r="A5" s="27">
        <v>2</v>
      </c>
      <c r="B5" s="7">
        <v>170</v>
      </c>
      <c r="C5" s="8">
        <v>170</v>
      </c>
      <c r="D5" s="8">
        <v>15.667</v>
      </c>
      <c r="E5" s="8">
        <v>6.167</v>
      </c>
      <c r="F5" s="8">
        <v>1</v>
      </c>
      <c r="G5" s="8">
        <v>0</v>
      </c>
      <c r="H5" s="8">
        <v>8</v>
      </c>
      <c r="I5" s="11"/>
      <c r="J5" s="8">
        <f>(D5-D4)*-1</f>
        <v>15.666</v>
      </c>
      <c r="K5" s="8">
        <f>J5*0.114395</f>
        <v>1.79211207</v>
      </c>
      <c r="L5" s="8">
        <f>E5-E4</f>
        <v>6</v>
      </c>
      <c r="M5" s="8">
        <f>(L5*6.218)/60</f>
        <v>0.6218</v>
      </c>
      <c r="N5" s="8">
        <f>(K5/M5)-(K53/M53)</f>
        <v>2.931146506915406</v>
      </c>
    </row>
    <row r="6" ht="20.35" customHeight="1">
      <c r="A6" s="27">
        <v>3</v>
      </c>
      <c r="B6" s="7">
        <v>175</v>
      </c>
      <c r="C6" s="8">
        <v>175</v>
      </c>
      <c r="D6" s="8">
        <v>31.167</v>
      </c>
      <c r="E6" s="8">
        <v>27.5</v>
      </c>
      <c r="F6" s="8">
        <v>1</v>
      </c>
      <c r="G6" s="8">
        <v>0</v>
      </c>
      <c r="H6" s="8">
        <v>8</v>
      </c>
      <c r="I6" s="11"/>
      <c r="J6" s="11"/>
      <c r="K6" s="11"/>
      <c r="L6" s="11"/>
      <c r="M6" s="11"/>
      <c r="N6" s="11"/>
    </row>
    <row r="7" ht="20.35" customHeight="1">
      <c r="A7" s="27">
        <v>4</v>
      </c>
      <c r="B7" s="7">
        <v>167</v>
      </c>
      <c r="C7" s="8">
        <v>167</v>
      </c>
      <c r="D7" s="8">
        <v>3.5</v>
      </c>
      <c r="E7" s="8">
        <v>37.167</v>
      </c>
      <c r="F7" s="8">
        <v>1</v>
      </c>
      <c r="G7" s="8">
        <v>0</v>
      </c>
      <c r="H7" s="8">
        <v>8</v>
      </c>
      <c r="I7" s="11"/>
      <c r="J7" s="8">
        <f>(D7-D6)*-1</f>
        <v>27.667</v>
      </c>
      <c r="K7" s="8">
        <f>J7*0.114395</f>
        <v>3.164966465</v>
      </c>
      <c r="L7" s="8">
        <f>E7-E6</f>
        <v>9.667000000000002</v>
      </c>
      <c r="M7" s="8">
        <f>(L7*6.218)/60</f>
        <v>1.001823433333333</v>
      </c>
      <c r="N7" s="8">
        <f>(K7/M7)-(K55/M55)</f>
        <v>2.525599591608009</v>
      </c>
    </row>
    <row r="8" ht="20.35" customHeight="1">
      <c r="A8" s="27">
        <v>1</v>
      </c>
      <c r="B8" s="7">
        <v>150</v>
      </c>
      <c r="C8" s="8">
        <v>150</v>
      </c>
      <c r="D8" s="8">
        <v>50.167</v>
      </c>
      <c r="E8" s="8">
        <v>10.5</v>
      </c>
      <c r="F8" s="8">
        <v>1</v>
      </c>
      <c r="G8" s="8">
        <v>0</v>
      </c>
      <c r="H8" s="8">
        <v>8</v>
      </c>
      <c r="I8" s="11"/>
      <c r="J8" s="11"/>
      <c r="K8" s="11"/>
      <c r="L8" s="11"/>
      <c r="M8" s="11"/>
      <c r="N8" s="11"/>
    </row>
    <row r="9" ht="20.35" customHeight="1">
      <c r="A9" s="27">
        <v>2</v>
      </c>
      <c r="B9" s="7">
        <v>175</v>
      </c>
      <c r="C9" s="8">
        <v>175</v>
      </c>
      <c r="D9" s="8">
        <v>28.5</v>
      </c>
      <c r="E9" s="8">
        <v>13.5</v>
      </c>
      <c r="F9" s="8">
        <v>1</v>
      </c>
      <c r="G9" s="8">
        <v>0</v>
      </c>
      <c r="H9" s="8">
        <v>8</v>
      </c>
      <c r="I9" s="11"/>
      <c r="J9" s="8">
        <f>(D9-D8)*-1</f>
        <v>21.667</v>
      </c>
      <c r="K9" s="8">
        <f>J9*0.114395</f>
        <v>2.478596465</v>
      </c>
      <c r="L9" s="8">
        <f>E9-E8</f>
        <v>3</v>
      </c>
      <c r="M9" s="8">
        <f>(L9*6.218)/60</f>
        <v>0.3109</v>
      </c>
      <c r="N9" s="8">
        <f>(K9/M9)-(K57/M57)</f>
        <v>6.148234681135375</v>
      </c>
    </row>
    <row r="10" ht="20.35" customHeight="1">
      <c r="A10" s="27">
        <v>3</v>
      </c>
      <c r="B10" s="7">
        <v>155</v>
      </c>
      <c r="C10" s="8">
        <v>155</v>
      </c>
      <c r="D10" s="8">
        <v>43.5</v>
      </c>
      <c r="E10" s="8">
        <v>16.5</v>
      </c>
      <c r="F10" s="8">
        <v>1</v>
      </c>
      <c r="G10" s="8">
        <v>0</v>
      </c>
      <c r="H10" s="8">
        <v>8</v>
      </c>
      <c r="I10" s="11"/>
      <c r="J10" s="11"/>
      <c r="K10" s="11"/>
      <c r="L10" s="11"/>
      <c r="M10" s="11"/>
      <c r="N10" s="11"/>
    </row>
    <row r="11" ht="20.35" customHeight="1">
      <c r="A11" s="27">
        <v>4</v>
      </c>
      <c r="B11" s="7">
        <v>152</v>
      </c>
      <c r="C11" s="8">
        <v>152</v>
      </c>
      <c r="D11" s="8">
        <v>28.167</v>
      </c>
      <c r="E11" s="8">
        <v>20.667</v>
      </c>
      <c r="F11" s="8">
        <v>1</v>
      </c>
      <c r="G11" s="8">
        <v>0</v>
      </c>
      <c r="H11" s="8">
        <v>8</v>
      </c>
      <c r="I11" s="11"/>
      <c r="J11" s="8">
        <f>(D11-D10)*-1</f>
        <v>15.333</v>
      </c>
      <c r="K11" s="8">
        <f>J11*0.114395</f>
        <v>1.754018535</v>
      </c>
      <c r="L11" s="8">
        <f>E11-E10</f>
        <v>4.167000000000002</v>
      </c>
      <c r="M11" s="8">
        <f>(L11*6.218)/60</f>
        <v>0.4318401000000002</v>
      </c>
      <c r="N11" s="8">
        <f>(K11/M11)-(K59/M59)</f>
        <v>5.349475531728061</v>
      </c>
    </row>
    <row r="12" ht="20.35" customHeight="1">
      <c r="A12" s="27">
        <v>1</v>
      </c>
      <c r="B12" s="7">
        <v>153</v>
      </c>
      <c r="C12" s="8">
        <v>153</v>
      </c>
      <c r="D12" s="8">
        <v>38</v>
      </c>
      <c r="E12" s="8">
        <v>15.25</v>
      </c>
      <c r="F12" s="8">
        <v>1</v>
      </c>
      <c r="G12" s="8">
        <v>0</v>
      </c>
      <c r="H12" s="8">
        <v>8</v>
      </c>
      <c r="I12" s="11"/>
      <c r="J12" s="11"/>
      <c r="K12" s="11"/>
      <c r="L12" s="11"/>
      <c r="M12" s="11"/>
      <c r="N12" s="11"/>
    </row>
    <row r="13" ht="20.35" customHeight="1">
      <c r="A13" s="27">
        <v>2</v>
      </c>
      <c r="B13" s="7">
        <v>193</v>
      </c>
      <c r="C13" s="8">
        <v>193</v>
      </c>
      <c r="D13" s="8">
        <v>16.125</v>
      </c>
      <c r="E13" s="8">
        <v>19.5</v>
      </c>
      <c r="F13" s="8">
        <v>1</v>
      </c>
      <c r="G13" s="8">
        <v>0</v>
      </c>
      <c r="H13" s="8">
        <v>8</v>
      </c>
      <c r="I13" s="11"/>
      <c r="J13" s="8">
        <f>(D13-D12)*-1</f>
        <v>21.875</v>
      </c>
      <c r="K13" s="8">
        <f>J13*0.114395</f>
        <v>2.502390625</v>
      </c>
      <c r="L13" s="8">
        <f>E13-E12</f>
        <v>4.25</v>
      </c>
      <c r="M13" s="8">
        <f>(L13*6.218)/60</f>
        <v>0.4404416666666667</v>
      </c>
      <c r="N13" s="8">
        <f>(K13/M13)-(K61/M61)</f>
        <v>5.800882802939923</v>
      </c>
    </row>
    <row r="14" ht="20.35" customHeight="1">
      <c r="A14" s="27">
        <v>3</v>
      </c>
      <c r="B14" s="7">
        <v>145</v>
      </c>
      <c r="C14" s="8">
        <v>145</v>
      </c>
      <c r="D14" s="8">
        <v>40.5</v>
      </c>
      <c r="E14" s="8">
        <v>23.625</v>
      </c>
      <c r="F14" s="8">
        <v>1</v>
      </c>
      <c r="G14" s="8">
        <v>0</v>
      </c>
      <c r="H14" s="8">
        <v>8</v>
      </c>
      <c r="I14" s="11"/>
      <c r="J14" s="11"/>
      <c r="K14" s="11"/>
      <c r="L14" s="11"/>
      <c r="M14" s="11"/>
      <c r="N14" s="11"/>
    </row>
    <row r="15" ht="20.35" customHeight="1">
      <c r="A15" s="27">
        <v>4</v>
      </c>
      <c r="B15" s="7">
        <v>183</v>
      </c>
      <c r="C15" s="8">
        <v>183</v>
      </c>
      <c r="D15" s="8">
        <v>17.375</v>
      </c>
      <c r="E15" s="8">
        <v>32.5</v>
      </c>
      <c r="F15" s="8">
        <v>1</v>
      </c>
      <c r="G15" s="8">
        <v>0</v>
      </c>
      <c r="H15" s="8">
        <v>8</v>
      </c>
      <c r="I15" s="11"/>
      <c r="J15" s="8">
        <f>(D15-D14)*-1</f>
        <v>23.125</v>
      </c>
      <c r="K15" s="8">
        <f>J15*0.114395</f>
        <v>2.645384375</v>
      </c>
      <c r="L15" s="8">
        <f>E15-E14</f>
        <v>8.875</v>
      </c>
      <c r="M15" s="8">
        <f>(L15*6.218)/60</f>
        <v>0.9197458333333334</v>
      </c>
      <c r="N15" s="8">
        <f>(K15/M15)-(K63/M63)</f>
        <v>2.00557513624688</v>
      </c>
    </row>
    <row r="16" ht="20.35" customHeight="1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ht="20.35" customHeight="1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ht="20.35" customHeight="1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t="s" s="22">
        <v>45</v>
      </c>
      <c r="N18" s="8">
        <f>AVERAGE(N3:N15)</f>
        <v>3.937553029748248</v>
      </c>
    </row>
    <row r="19" ht="20.35" customHeight="1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t="s" s="22">
        <v>17</v>
      </c>
      <c r="N19" s="8">
        <f>STDEV(N3:N15)</f>
        <v>1.750296164445068</v>
      </c>
    </row>
    <row r="20" ht="20.35" customHeight="1">
      <c r="A20" s="9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ht="20.35" customHeight="1">
      <c r="A21" s="9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ht="20.35" customHeight="1">
      <c r="A22" s="9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ht="20.35" customHeight="1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ht="20.35" customHeight="1">
      <c r="A24" s="9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ht="20.35" customHeight="1">
      <c r="A25" s="9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ht="20.35" customHeight="1">
      <c r="A26" s="9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ht="20.35" customHeight="1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ht="20.35" customHeight="1">
      <c r="A28" s="9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ht="20.35" customHeight="1">
      <c r="A29" s="9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ht="20.35" customHeight="1">
      <c r="A30" s="9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ht="20.35" customHeight="1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ht="20.35" customHeight="1">
      <c r="A32" s="9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ht="20.35" customHeight="1">
      <c r="A33" s="9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ht="20.35" customHeight="1">
      <c r="A34" s="9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ht="20.35" customHeight="1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ht="20.35" customHeight="1">
      <c r="A36" s="9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ht="20.35" customHeight="1">
      <c r="A37" s="9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ht="20.35" customHeight="1">
      <c r="A38" s="9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ht="20.35" customHeight="1">
      <c r="A39" s="9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ht="20.35" customHeight="1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ht="20.35" customHeight="1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ht="20.35" customHeight="1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ht="20.35" customHeight="1">
      <c r="A43" s="9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ht="20.35" customHeight="1">
      <c r="A44" s="9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ht="20.35" customHeight="1">
      <c r="A45" s="9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ht="20.35" customHeight="1">
      <c r="A46" s="9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ht="20.35" customHeight="1">
      <c r="A47" s="9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ht="20.35" customHeight="1">
      <c r="A48" s="9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ht="20.35" customHeight="1">
      <c r="A49" t="s" s="6">
        <v>32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ht="20.35" customHeight="1">
      <c r="A50" s="27">
        <v>5</v>
      </c>
      <c r="B50" s="7">
        <v>220</v>
      </c>
      <c r="C50" s="8">
        <v>220</v>
      </c>
      <c r="D50" s="8">
        <v>81.167</v>
      </c>
      <c r="E50" s="8">
        <v>20.333</v>
      </c>
      <c r="F50" s="8">
        <v>2</v>
      </c>
      <c r="G50" s="8">
        <v>0</v>
      </c>
      <c r="H50" s="8">
        <v>4</v>
      </c>
      <c r="I50" s="11"/>
      <c r="J50" s="11"/>
      <c r="K50" s="11"/>
      <c r="L50" s="11"/>
      <c r="M50" s="11"/>
      <c r="N50" s="11"/>
    </row>
    <row r="51" ht="20.35" customHeight="1">
      <c r="A51" s="27">
        <v>6</v>
      </c>
      <c r="B51" s="7">
        <v>271</v>
      </c>
      <c r="C51" s="8">
        <v>271</v>
      </c>
      <c r="D51" s="8">
        <v>65.667</v>
      </c>
      <c r="E51" s="8">
        <v>37.667</v>
      </c>
      <c r="F51" s="8">
        <v>2</v>
      </c>
      <c r="G51" s="8">
        <v>0</v>
      </c>
      <c r="H51" s="8">
        <v>4</v>
      </c>
      <c r="I51" s="11"/>
      <c r="J51" s="8">
        <f>(D51-D50)*-1</f>
        <v>15.5</v>
      </c>
      <c r="K51" s="8">
        <f>J51*0.114395</f>
        <v>1.7731225</v>
      </c>
      <c r="L51" s="8">
        <f>E51-E50</f>
        <v>17.334</v>
      </c>
      <c r="M51" s="8">
        <f>(L51*6.218)/60</f>
        <v>1.7963802</v>
      </c>
      <c r="N51" s="11"/>
    </row>
    <row r="52" ht="20.35" customHeight="1">
      <c r="A52" s="27">
        <v>5</v>
      </c>
      <c r="B52" s="7">
        <v>178</v>
      </c>
      <c r="C52" s="8">
        <v>178</v>
      </c>
      <c r="D52" s="8">
        <v>92.167</v>
      </c>
      <c r="E52" s="8">
        <v>0.333</v>
      </c>
      <c r="F52" s="8">
        <v>1</v>
      </c>
      <c r="G52" s="8">
        <v>0</v>
      </c>
      <c r="H52" s="8">
        <v>8</v>
      </c>
      <c r="I52" s="11"/>
      <c r="J52" s="11"/>
      <c r="K52" s="11"/>
      <c r="L52" s="11"/>
      <c r="M52" s="11"/>
      <c r="N52" s="11"/>
    </row>
    <row r="53" ht="20.35" customHeight="1">
      <c r="A53" s="27">
        <v>6</v>
      </c>
      <c r="B53" s="7">
        <v>129</v>
      </c>
      <c r="C53" s="8">
        <v>129</v>
      </c>
      <c r="D53" s="8">
        <v>92.5</v>
      </c>
      <c r="E53" s="8">
        <v>7.833</v>
      </c>
      <c r="F53" s="8">
        <v>1</v>
      </c>
      <c r="G53" s="8">
        <v>0</v>
      </c>
      <c r="H53" s="8">
        <v>8</v>
      </c>
      <c r="I53" s="11"/>
      <c r="J53" s="8">
        <f>(D53-D52)*-1</f>
        <v>-0.3329999999999984</v>
      </c>
      <c r="K53" s="8">
        <f>J53*0.114395</f>
        <v>-0.03809353499999982</v>
      </c>
      <c r="L53" s="8">
        <f>E53-E52</f>
        <v>7.5</v>
      </c>
      <c r="M53" s="8">
        <f>(L53*6.218)/60</f>
        <v>0.77725</v>
      </c>
      <c r="N53" s="11"/>
    </row>
    <row r="54" ht="20.35" customHeight="1">
      <c r="A54" s="27">
        <v>7</v>
      </c>
      <c r="B54" s="7">
        <v>154</v>
      </c>
      <c r="C54" s="8">
        <v>154</v>
      </c>
      <c r="D54" s="8">
        <v>80.833</v>
      </c>
      <c r="E54" s="8">
        <v>27.833</v>
      </c>
      <c r="F54" s="8">
        <v>1</v>
      </c>
      <c r="G54" s="8">
        <v>0</v>
      </c>
      <c r="H54" s="8">
        <v>8</v>
      </c>
      <c r="I54" s="11"/>
      <c r="J54" s="11"/>
      <c r="K54" s="11"/>
      <c r="L54" s="11"/>
      <c r="M54" s="11"/>
      <c r="N54" s="11"/>
    </row>
    <row r="55" ht="20.35" customHeight="1">
      <c r="A55" s="27">
        <v>8</v>
      </c>
      <c r="B55" s="7">
        <v>133</v>
      </c>
      <c r="C55" s="8">
        <v>133</v>
      </c>
      <c r="D55" s="8">
        <v>75.667</v>
      </c>
      <c r="E55" s="8">
        <v>36.833</v>
      </c>
      <c r="F55" s="8">
        <v>1</v>
      </c>
      <c r="G55" s="8">
        <v>0</v>
      </c>
      <c r="H55" s="8">
        <v>8</v>
      </c>
      <c r="I55" s="11"/>
      <c r="J55" s="8">
        <f>(D55-D54)*-1</f>
        <v>5.165999999999997</v>
      </c>
      <c r="K55" s="8">
        <f>J55*0.114395</f>
        <v>0.5909645699999996</v>
      </c>
      <c r="L55" s="8">
        <f>E55-E54</f>
        <v>9</v>
      </c>
      <c r="M55" s="8">
        <f>(L55*6.218)/60</f>
        <v>0.9327000000000001</v>
      </c>
      <c r="N55" s="11"/>
    </row>
    <row r="56" ht="20.35" customHeight="1">
      <c r="A56" s="27">
        <v>5</v>
      </c>
      <c r="B56" s="7">
        <v>150</v>
      </c>
      <c r="C56" s="8">
        <v>150</v>
      </c>
      <c r="D56" s="8">
        <v>70.167</v>
      </c>
      <c r="E56" s="8">
        <v>10.667</v>
      </c>
      <c r="F56" s="8">
        <v>1</v>
      </c>
      <c r="G56" s="8">
        <v>0</v>
      </c>
      <c r="H56" s="8">
        <v>8</v>
      </c>
      <c r="I56" s="11"/>
      <c r="J56" s="11"/>
      <c r="K56" s="11"/>
      <c r="L56" s="11"/>
      <c r="M56" s="11"/>
      <c r="N56" s="11"/>
    </row>
    <row r="57" ht="20.35" customHeight="1">
      <c r="A57" s="27">
        <v>6</v>
      </c>
      <c r="B57" s="7">
        <v>136</v>
      </c>
      <c r="C57" s="8">
        <v>136</v>
      </c>
      <c r="D57" s="8">
        <v>63.833</v>
      </c>
      <c r="E57" s="8">
        <v>14.5</v>
      </c>
      <c r="F57" s="8">
        <v>1</v>
      </c>
      <c r="G57" s="8">
        <v>0</v>
      </c>
      <c r="H57" s="8">
        <v>8</v>
      </c>
      <c r="I57" s="11"/>
      <c r="J57" s="8">
        <f>(D57-D56)*-1</f>
        <v>6.334000000000003</v>
      </c>
      <c r="K57" s="8">
        <f>J57*0.114395</f>
        <v>0.7245779300000004</v>
      </c>
      <c r="L57" s="8">
        <f>E57-E56</f>
        <v>3.833</v>
      </c>
      <c r="M57" s="8">
        <f>(L57*6.218)/60</f>
        <v>0.3972265666666667</v>
      </c>
      <c r="N57" s="11"/>
    </row>
    <row r="58" ht="20.35" customHeight="1">
      <c r="A58" s="27">
        <v>7</v>
      </c>
      <c r="B58" s="7">
        <v>139</v>
      </c>
      <c r="C58" s="8">
        <v>139</v>
      </c>
      <c r="D58" s="8">
        <v>57.5</v>
      </c>
      <c r="E58" s="8">
        <v>16.5</v>
      </c>
      <c r="F58" s="8">
        <v>1</v>
      </c>
      <c r="G58" s="8">
        <v>0</v>
      </c>
      <c r="H58" s="8">
        <v>8</v>
      </c>
      <c r="I58" s="11"/>
      <c r="J58" s="11"/>
      <c r="K58" s="11"/>
      <c r="L58" s="11"/>
      <c r="M58" s="11"/>
      <c r="N58" s="11"/>
    </row>
    <row r="59" ht="20.35" customHeight="1">
      <c r="A59" s="27">
        <v>8</v>
      </c>
      <c r="B59" s="7">
        <v>148</v>
      </c>
      <c r="C59" s="8">
        <v>148</v>
      </c>
      <c r="D59" s="8">
        <v>63.333</v>
      </c>
      <c r="E59" s="8">
        <v>21.5</v>
      </c>
      <c r="F59" s="8">
        <v>1</v>
      </c>
      <c r="G59" s="8">
        <v>0</v>
      </c>
      <c r="H59" s="8">
        <v>8</v>
      </c>
      <c r="I59" s="11"/>
      <c r="J59" s="8">
        <f>(D59-D58)*-1</f>
        <v>-5.832999999999998</v>
      </c>
      <c r="K59" s="8">
        <f>J59*0.114395</f>
        <v>-0.6672660349999998</v>
      </c>
      <c r="L59" s="8">
        <f>E59-E58</f>
        <v>5</v>
      </c>
      <c r="M59" s="8">
        <f>(L59*6.218)/60</f>
        <v>0.5181666666666667</v>
      </c>
      <c r="N59" s="11"/>
    </row>
    <row r="60" ht="20.35" customHeight="1">
      <c r="A60" s="27">
        <v>5</v>
      </c>
      <c r="B60" s="7">
        <v>131</v>
      </c>
      <c r="C60" s="8">
        <v>131</v>
      </c>
      <c r="D60" s="8">
        <v>48.375</v>
      </c>
      <c r="E60" s="8">
        <v>15.125</v>
      </c>
      <c r="F60" s="8">
        <v>1</v>
      </c>
      <c r="G60" s="8">
        <v>0</v>
      </c>
      <c r="H60" s="8">
        <v>8</v>
      </c>
      <c r="I60" s="11"/>
      <c r="J60" s="11"/>
      <c r="K60" s="11"/>
      <c r="L60" s="11"/>
      <c r="M60" s="11"/>
      <c r="N60" s="11"/>
    </row>
    <row r="61" ht="20.35" customHeight="1">
      <c r="A61" s="27">
        <v>6</v>
      </c>
      <c r="B61" s="7">
        <v>124</v>
      </c>
      <c r="C61" s="8">
        <v>124</v>
      </c>
      <c r="D61" s="8">
        <v>48.875</v>
      </c>
      <c r="E61" s="8">
        <v>19.75</v>
      </c>
      <c r="F61" s="8">
        <v>1</v>
      </c>
      <c r="G61" s="8">
        <v>0</v>
      </c>
      <c r="H61" s="8">
        <v>8</v>
      </c>
      <c r="I61" s="11"/>
      <c r="J61" s="8">
        <f>(D61-D60)*-1</f>
        <v>-0.5</v>
      </c>
      <c r="K61" s="8">
        <f>J61*0.114395</f>
        <v>-0.0571975</v>
      </c>
      <c r="L61" s="8">
        <f>E61-E60</f>
        <v>4.625</v>
      </c>
      <c r="M61" s="8">
        <f>(L61*6.218)/60</f>
        <v>0.4793041666666667</v>
      </c>
      <c r="N61" s="11"/>
    </row>
    <row r="62" ht="20.35" customHeight="1">
      <c r="A62" s="27">
        <v>7</v>
      </c>
      <c r="B62" s="7">
        <v>128</v>
      </c>
      <c r="C62" s="8">
        <v>128</v>
      </c>
      <c r="D62" s="8">
        <v>58</v>
      </c>
      <c r="E62" s="8">
        <v>23.5</v>
      </c>
      <c r="F62" s="8">
        <v>1</v>
      </c>
      <c r="G62" s="8">
        <v>0</v>
      </c>
      <c r="H62" s="8">
        <v>8</v>
      </c>
      <c r="I62" s="11"/>
      <c r="J62" s="11"/>
      <c r="K62" s="11"/>
      <c r="L62" s="11"/>
      <c r="M62" s="11"/>
      <c r="N62" s="11"/>
    </row>
    <row r="63" ht="20.35" customHeight="1">
      <c r="A63" s="27">
        <v>8</v>
      </c>
      <c r="B63" s="7">
        <v>133</v>
      </c>
      <c r="C63" s="8">
        <v>133</v>
      </c>
      <c r="D63" s="8">
        <v>51</v>
      </c>
      <c r="E63" s="8">
        <v>32.375</v>
      </c>
      <c r="F63" s="8">
        <v>1</v>
      </c>
      <c r="G63" s="8">
        <v>0</v>
      </c>
      <c r="H63" s="8">
        <v>8</v>
      </c>
      <c r="I63" s="11"/>
      <c r="J63" s="8">
        <f>(D63-D62)*-1</f>
        <v>7</v>
      </c>
      <c r="K63" s="8">
        <f>J63*0.114395</f>
        <v>0.8007649999999999</v>
      </c>
      <c r="L63" s="8">
        <f>E63-E62</f>
        <v>8.875</v>
      </c>
      <c r="M63" s="8">
        <f>(L63*6.218)/60</f>
        <v>0.9197458333333334</v>
      </c>
      <c r="N63" s="11"/>
    </row>
    <row r="64" ht="20.35" customHeight="1">
      <c r="A64" s="9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ht="20.35" customHeight="1">
      <c r="A65" s="9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ht="20.35" customHeight="1">
      <c r="A66" s="9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ht="20.35" customHeight="1">
      <c r="A67" s="9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ht="20.35" customHeight="1">
      <c r="A68" s="9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ht="20.35" customHeight="1">
      <c r="A69" s="9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ht="20.35" customHeight="1">
      <c r="A70" s="9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ht="20.35" customHeight="1">
      <c r="A71" s="9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ht="20.35" customHeight="1">
      <c r="A72" s="9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ht="20.35" customHeight="1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ht="20.35" customHeight="1">
      <c r="A74" s="9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ht="20.35" customHeight="1">
      <c r="A75" s="9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ht="20.35" customHeight="1">
      <c r="A76" s="9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ht="20.35" customHeight="1">
      <c r="A77" s="9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ht="20.35" customHeight="1">
      <c r="A78" s="9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ht="20.35" customHeight="1">
      <c r="A79" s="9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ht="20.35" customHeight="1">
      <c r="A80" s="9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ht="20.35" customHeight="1">
      <c r="A81" s="9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ht="20.35" customHeight="1">
      <c r="A82" s="9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ht="20.35" customHeight="1">
      <c r="A83" s="9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ht="20.35" customHeight="1">
      <c r="A84" s="9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ht="20.35" customHeight="1">
      <c r="A85" s="9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3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32" customWidth="1"/>
    <col min="2" max="2" width="28.2969" style="32" customWidth="1"/>
    <col min="3" max="3" width="19.6016" style="32" customWidth="1"/>
    <col min="4" max="4" width="19.6016" style="32" customWidth="1"/>
    <col min="5" max="5" width="19.6016" style="32" customWidth="1"/>
    <col min="6" max="6" width="19.6016" style="32" customWidth="1"/>
    <col min="7" max="256" width="19.6016" style="32" customWidth="1"/>
  </cols>
  <sheetData>
    <row r="1" ht="32.55" customHeight="1">
      <c r="A1" t="s" s="13">
        <v>12</v>
      </c>
      <c r="B1" t="s" s="2">
        <v>13</v>
      </c>
      <c r="C1" t="s" s="2">
        <v>14</v>
      </c>
      <c r="D1" t="s" s="2">
        <v>15</v>
      </c>
      <c r="E1" s="14"/>
      <c r="F1" s="14"/>
    </row>
    <row r="2" ht="25.55" customHeight="1">
      <c r="A2" s="15">
        <v>0</v>
      </c>
      <c r="B2" s="24">
        <v>0.741722950741</v>
      </c>
      <c r="C2" s="17">
        <v>36</v>
      </c>
      <c r="D2" s="17">
        <f>(C2*6.218)/60</f>
        <v>3.7308</v>
      </c>
      <c r="E2" s="5"/>
      <c r="F2" s="5"/>
    </row>
    <row r="3" ht="25.35" customHeight="1">
      <c r="A3" s="18">
        <f>$A2+1</f>
        <v>1</v>
      </c>
      <c r="B3" s="19">
        <v>6.251417478650</v>
      </c>
      <c r="C3" s="11"/>
      <c r="D3" s="11"/>
      <c r="E3" s="11"/>
      <c r="F3" s="11"/>
    </row>
    <row r="4" ht="25.35" customHeight="1">
      <c r="A4" s="18">
        <f>$A3+1</f>
        <v>2</v>
      </c>
      <c r="B4" s="19">
        <v>-1.021814054660</v>
      </c>
      <c r="C4" s="11"/>
      <c r="D4" s="11"/>
      <c r="E4" s="11"/>
      <c r="F4" s="11"/>
    </row>
    <row r="5" ht="25.35" customHeight="1">
      <c r="A5" s="18">
        <f>$A4+1</f>
        <v>3</v>
      </c>
      <c r="B5" s="19">
        <v>6.874279947010</v>
      </c>
      <c r="C5" s="11"/>
      <c r="D5" s="11"/>
      <c r="E5" s="11"/>
      <c r="F5" s="11"/>
    </row>
    <row r="6" ht="25.35" customHeight="1">
      <c r="A6" s="18">
        <f>$A5+1</f>
        <v>4</v>
      </c>
      <c r="B6" s="19">
        <v>8.024144551810</v>
      </c>
      <c r="C6" s="11"/>
      <c r="D6" s="11"/>
      <c r="E6" s="11"/>
      <c r="F6" s="11"/>
    </row>
    <row r="7" ht="25.35" customHeight="1">
      <c r="A7" s="18">
        <f>$A6+1</f>
        <v>5</v>
      </c>
      <c r="B7" s="19">
        <v>3.934281284220</v>
      </c>
      <c r="C7" s="11"/>
      <c r="D7" s="11"/>
      <c r="E7" s="11"/>
      <c r="F7" s="11"/>
    </row>
    <row r="8" ht="25.35" customHeight="1">
      <c r="A8" s="18">
        <f>$A7+1</f>
        <v>6</v>
      </c>
      <c r="B8" s="19">
        <v>5.323639147170</v>
      </c>
      <c r="C8" s="11"/>
      <c r="D8" s="11"/>
      <c r="E8" s="11"/>
      <c r="F8" s="11"/>
    </row>
    <row r="9" ht="25.35" customHeight="1">
      <c r="A9" s="18">
        <f>$A8+1</f>
        <v>7</v>
      </c>
      <c r="B9" s="19">
        <v>12.454236365</v>
      </c>
      <c r="C9" s="11"/>
      <c r="D9" s="11"/>
      <c r="E9" s="11"/>
      <c r="F9" s="11"/>
    </row>
    <row r="10" ht="25.35" customHeight="1">
      <c r="A10" s="18">
        <f>$A9+1</f>
        <v>8</v>
      </c>
      <c r="B10" s="19">
        <v>1.723181719460</v>
      </c>
      <c r="C10" s="11"/>
      <c r="D10" s="11"/>
      <c r="E10" s="11"/>
      <c r="F10" s="11"/>
    </row>
    <row r="11" ht="25.35" customHeight="1">
      <c r="A11" s="18">
        <f>$A10+1</f>
        <v>9</v>
      </c>
      <c r="B11" s="19">
        <v>4.471713025170</v>
      </c>
      <c r="C11" s="11"/>
      <c r="D11" s="11"/>
      <c r="E11" s="11"/>
      <c r="F11" s="11"/>
    </row>
    <row r="12" ht="25.35" customHeight="1">
      <c r="A12" s="18">
        <f>$A11+1</f>
        <v>10</v>
      </c>
      <c r="B12" s="19">
        <v>5.2429896811</v>
      </c>
      <c r="C12" s="11"/>
      <c r="D12" s="11"/>
      <c r="E12" s="11"/>
      <c r="F12" s="11"/>
    </row>
    <row r="13" ht="25.35" customHeight="1">
      <c r="A13" s="18">
        <f>$A12+1</f>
        <v>11</v>
      </c>
      <c r="B13" s="19">
        <v>0.498406383774</v>
      </c>
      <c r="C13" s="11"/>
      <c r="D13" s="11"/>
      <c r="E13" s="11"/>
      <c r="F13" s="11"/>
    </row>
    <row r="14" ht="25.35" customHeight="1">
      <c r="A14" s="18">
        <f>$A13+1</f>
        <v>12</v>
      </c>
      <c r="B14" s="19">
        <v>1.114042839390</v>
      </c>
      <c r="C14" s="11"/>
      <c r="D14" s="11"/>
      <c r="E14" s="11"/>
      <c r="F14" s="11"/>
    </row>
    <row r="15" ht="25.35" customHeight="1">
      <c r="A15" s="18">
        <f>$A14+1</f>
        <v>13</v>
      </c>
      <c r="B15" s="19">
        <v>4.162863652670</v>
      </c>
      <c r="C15" s="11"/>
      <c r="D15" s="11"/>
      <c r="E15" s="11"/>
      <c r="F15" s="11"/>
    </row>
    <row r="16" ht="25.35" customHeight="1">
      <c r="A16" s="18">
        <f>$A15+1</f>
        <v>14</v>
      </c>
      <c r="B16" s="19">
        <v>-1.200200853760</v>
      </c>
      <c r="C16" s="11"/>
      <c r="D16" s="11"/>
      <c r="E16" s="11"/>
      <c r="F16" s="11"/>
    </row>
    <row r="17" ht="25.35" customHeight="1">
      <c r="A17" s="18">
        <f>$A16+1</f>
        <v>15</v>
      </c>
      <c r="B17" s="19">
        <v>-1.164019874490</v>
      </c>
      <c r="C17" s="11"/>
      <c r="D17" s="11"/>
      <c r="E17" s="11"/>
      <c r="F17" s="11"/>
    </row>
    <row r="18" ht="20.35" customHeight="1">
      <c r="A18" s="20"/>
      <c r="B18" s="10"/>
      <c r="C18" s="11"/>
      <c r="D18" s="11"/>
      <c r="E18" s="11"/>
      <c r="F18" s="11"/>
    </row>
    <row r="19" ht="20.35" customHeight="1">
      <c r="A19" s="20"/>
      <c r="B19" s="10"/>
      <c r="C19" s="11"/>
      <c r="D19" s="11"/>
      <c r="E19" s="11"/>
      <c r="F19" s="11"/>
    </row>
    <row r="20" ht="20.35" customHeight="1">
      <c r="A20" t="s" s="21">
        <v>16</v>
      </c>
      <c r="B20" s="7">
        <f>AVERAGE(B2:B17)</f>
        <v>3.589430265203437</v>
      </c>
      <c r="C20" s="8">
        <f>B20*0.114395</f>
        <v>0.4106128751879471</v>
      </c>
      <c r="D20" s="11"/>
      <c r="E20" s="8">
        <f>C20/D2</f>
        <v>0.1100602753264574</v>
      </c>
      <c r="F20" s="11"/>
    </row>
    <row r="21" ht="20.35" customHeight="1">
      <c r="A21" t="s" s="21">
        <v>17</v>
      </c>
      <c r="B21" s="7">
        <f>STDEV(B2:B17)</f>
        <v>3.804992529733243</v>
      </c>
      <c r="C21" s="8">
        <f>B21*0.114395</f>
        <v>0.4352721204388343</v>
      </c>
      <c r="D21" s="11"/>
      <c r="E21" s="8">
        <f>C21/D2</f>
        <v>0.1166699154172923</v>
      </c>
      <c r="F21" s="11"/>
    </row>
    <row r="22" ht="20.35" customHeight="1">
      <c r="A22" s="20"/>
      <c r="B22" t="s" s="33">
        <v>46</v>
      </c>
      <c r="C22" t="s" s="22">
        <v>18</v>
      </c>
      <c r="D22" s="11"/>
      <c r="E22" t="s" s="22">
        <v>19</v>
      </c>
      <c r="F22" s="11"/>
    </row>
    <row r="23" ht="20.35" customHeight="1">
      <c r="A23" s="20"/>
      <c r="B23" s="10"/>
      <c r="C23" s="11"/>
      <c r="D23" s="11"/>
      <c r="E23" s="11"/>
      <c r="F23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