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5430" activeTab="2"/>
  </bookViews>
  <sheets>
    <sheet name="SetConstructionMortPeriod" sheetId="1" r:id="rId1"/>
    <sheet name="SetBasicInfo" sheetId="3" r:id="rId2"/>
    <sheet name="SetLoanInfo" sheetId="4" r:id="rId3"/>
    <sheet name="SetProjectData" sheetId="5" r:id="rId4"/>
    <sheet name="LotLandDetails" sheetId="2" r:id="rId5"/>
  </sheets>
  <definedNames>
    <definedName name="_xlnm._FilterDatabase" localSheetId="0" hidden="1">SetConstructionMortPeriod!$A$1:$AI$18</definedName>
  </definedNames>
  <calcPr calcId="152511"/>
</workbook>
</file>

<file path=xl/calcChain.xml><?xml version="1.0" encoding="utf-8"?>
<calcChain xmlns="http://schemas.openxmlformats.org/spreadsheetml/2006/main">
  <c r="AF25" i="4" l="1"/>
  <c r="H11" i="3" l="1"/>
  <c r="G11" i="3"/>
  <c r="AF51" i="4" l="1"/>
  <c r="AF52" i="4" l="1"/>
  <c r="AF48" i="4" l="1"/>
  <c r="AF47" i="4" l="1"/>
  <c r="AF22" i="4" l="1"/>
  <c r="AF27" i="4" l="1"/>
  <c r="AF26" i="4"/>
  <c r="AF24" i="4" l="1"/>
  <c r="AU27" i="4" l="1"/>
  <c r="AU26" i="4" l="1"/>
  <c r="AU25" i="4" l="1"/>
  <c r="AU24" i="4" l="1"/>
  <c r="AU22" i="4" l="1"/>
  <c r="AF19" i="4" l="1"/>
  <c r="AS19" i="4"/>
  <c r="AF17" i="4" l="1"/>
  <c r="AC11" i="1" l="1"/>
  <c r="AC6" i="1"/>
  <c r="AC12" i="1" l="1"/>
  <c r="AC9" i="1"/>
  <c r="AC8" i="1"/>
  <c r="AC7" i="1"/>
  <c r="AC5" i="1"/>
  <c r="AC4" i="1"/>
  <c r="AC3" i="1"/>
</calcChain>
</file>

<file path=xl/sharedStrings.xml><?xml version="1.0" encoding="utf-8"?>
<sst xmlns="http://schemas.openxmlformats.org/spreadsheetml/2006/main" count="698" uniqueCount="260">
  <si>
    <t>RowID</t>
  </si>
  <si>
    <t>19_PurposeofLoan</t>
  </si>
  <si>
    <t>1172_LoanType</t>
  </si>
  <si>
    <t>420_LienPosition</t>
  </si>
  <si>
    <t>1811_PropertyWillbe</t>
  </si>
  <si>
    <t>608_AmortizationType</t>
  </si>
  <si>
    <t>1109_LoanAmount</t>
  </si>
  <si>
    <t>3_NoteRate</t>
  </si>
  <si>
    <t>1014_QualRate</t>
  </si>
  <si>
    <t>4_Term</t>
  </si>
  <si>
    <t>325_DueIn</t>
  </si>
  <si>
    <t>1176_RegZLEperiod</t>
  </si>
  <si>
    <t>1178_BorrowerEmail</t>
  </si>
  <si>
    <t>naveen.pamidikonda@elliemae.com</t>
  </si>
  <si>
    <t>ATRQMLoanProgramType</t>
  </si>
  <si>
    <t>18,10,12</t>
  </si>
  <si>
    <t>682_FirstPaymentDate</t>
  </si>
  <si>
    <t>SYS6_EstInterestOn</t>
  </si>
  <si>
    <t>1962_NoOfdays</t>
  </si>
  <si>
    <t>1677_InterestRate</t>
  </si>
  <si>
    <t>1177_InterestOnly</t>
  </si>
  <si>
    <t>RegZ_1stIntChangeAdj</t>
  </si>
  <si>
    <t>ON</t>
  </si>
  <si>
    <t>ConstructionManagement_13MoNoInterest</t>
  </si>
  <si>
    <t>A (Half Loan)</t>
  </si>
  <si>
    <t>360/360</t>
  </si>
  <si>
    <t>Constr First Pmt Date</t>
  </si>
  <si>
    <t>ConstructionManagement_12MoNoInterest</t>
  </si>
  <si>
    <t>ConstructionManagement_9MoNoInterest</t>
  </si>
  <si>
    <t>ConstructionManagement_9Mo60Interest</t>
  </si>
  <si>
    <t>ConstructionManagement_12Mo6MInterest</t>
  </si>
  <si>
    <t>ConstructionManagement_13Mo6MInterest</t>
  </si>
  <si>
    <t>strFirstChangeFieldvalue</t>
  </si>
  <si>
    <t>sMaxiPaymentFieldvalue</t>
  </si>
  <si>
    <t>$955 starting at </t>
  </si>
  <si>
    <t>955 at </t>
  </si>
  <si>
    <t>1766_Min</t>
  </si>
  <si>
    <t>1198_Months</t>
  </si>
  <si>
    <t>ConstructionManagement_9Mo6MInterest_withMortage</t>
  </si>
  <si>
    <t>ConstructionManagement_12Mo36MInterest240Ballons_withMortage</t>
  </si>
  <si>
    <t>ConstructionManagement_13Mo60MInterest240Ballons_withMortage</t>
  </si>
  <si>
    <t>ConstructionManagement_12MoNoInterest180Ballons_withMortage</t>
  </si>
  <si>
    <t>strExpIntOnly</t>
  </si>
  <si>
    <t>intExppayments</t>
  </si>
  <si>
    <t>Yes</t>
  </si>
  <si>
    <t>strExpOptionalPayments</t>
  </si>
  <si>
    <t>strExpStepPayments</t>
  </si>
  <si>
    <t>strExpSeasonalPayments</t>
  </si>
  <si>
    <t>strExpSubsuquentChanges</t>
  </si>
  <si>
    <t>No</t>
  </si>
  <si>
    <t>No subsequent changes</t>
  </si>
  <si>
    <t>1176_RegZLEperiod-I</t>
  </si>
  <si>
    <t>PTAC-1352_ConstructionPerm</t>
  </si>
  <si>
    <t>ConstructionManagement_9MoNoInterest_with5InterestMonths</t>
  </si>
  <si>
    <t>19_PurposeofLoan1</t>
  </si>
  <si>
    <t>ConstructionManagement_9MoNoInterest_with7InterestMonths</t>
  </si>
  <si>
    <t>ConstructionManagement_12MoNoInterest_with5InterestMonths</t>
  </si>
  <si>
    <t>PTAC_1288_ConstructionManagement</t>
  </si>
  <si>
    <t>1240_HomeEmail</t>
  </si>
  <si>
    <t>4084_ConstructionPerm</t>
  </si>
  <si>
    <t>1964_Acquistion</t>
  </si>
  <si>
    <t>F20</t>
  </si>
  <si>
    <t>21_OriginalCost</t>
  </si>
  <si>
    <t>10_ExistingLien</t>
  </si>
  <si>
    <t>22_Presentvalue</t>
  </si>
  <si>
    <t>23_CostOfImprovement</t>
  </si>
  <si>
    <t>365/365</t>
  </si>
  <si>
    <t>763_EstClosingDate</t>
  </si>
  <si>
    <t>1963_ConstructionCompletionDate</t>
  </si>
  <si>
    <t>PTAC-1352_1308_ConstructionOnly</t>
  </si>
  <si>
    <t>PTAC-1352_1402_ConstPerm9_MonthlyPI</t>
  </si>
  <si>
    <t>20_YearAqd</t>
  </si>
  <si>
    <t>22_PresentValOfLot(a)</t>
  </si>
  <si>
    <t>23_CostofImprovements(b)</t>
  </si>
  <si>
    <t>CONST.X5_MaxLTV</t>
  </si>
  <si>
    <t>CONST.X7_Holdback</t>
  </si>
  <si>
    <t>CONST.X8_Holdback</t>
  </si>
  <si>
    <t>4086_Req.IntrestReserves</t>
  </si>
  <si>
    <t>CONST.X9_ProjectDelaySurchrge</t>
  </si>
  <si>
    <t>4087_CreProhBorrIntPayments</t>
  </si>
  <si>
    <t>CONST.X10_ConstContrDT</t>
  </si>
  <si>
    <t>CONST.X11_CommExpDT</t>
  </si>
  <si>
    <t>CONST.X14_ReturnLenderPeriod</t>
  </si>
  <si>
    <t>4089_UnimprEstValue</t>
  </si>
  <si>
    <t>4090_UnimpEstValue</t>
  </si>
  <si>
    <t>PTAC-1352_ConstPerm9_MonthlyPI</t>
  </si>
  <si>
    <t>PTAC-1352_1402_LoanTermsTable</t>
  </si>
  <si>
    <t>CONST.X12_CommLetterDT</t>
  </si>
  <si>
    <t>PTAC-1352_1402_LoanTermsTable_01</t>
  </si>
  <si>
    <t>QM.X25_LoanEligible</t>
  </si>
  <si>
    <t>N/A</t>
  </si>
  <si>
    <t>QualifiedMortLoan</t>
  </si>
  <si>
    <t>QM.X23_AbilityToRepayGreaterthan12</t>
  </si>
  <si>
    <t>General ATR</t>
  </si>
  <si>
    <t>QM.X23_AbilityToRepayLessThanEqual12</t>
  </si>
  <si>
    <t>Exempt</t>
  </si>
  <si>
    <t>19_LoanPurpose</t>
  </si>
  <si>
    <t>ConstructionOnly</t>
  </si>
  <si>
    <t>PTAC-1352_ConstructionOnly</t>
  </si>
  <si>
    <t>4084_ConstructionPermDisclose</t>
  </si>
  <si>
    <t>Y</t>
  </si>
  <si>
    <t>1811_PropertyWillBe</t>
  </si>
  <si>
    <t>Conventional</t>
  </si>
  <si>
    <t>FirstLien</t>
  </si>
  <si>
    <t>PrimaryResidence</t>
  </si>
  <si>
    <t>Fixed</t>
  </si>
  <si>
    <t>SyncTemplateName</t>
  </si>
  <si>
    <t>Const-to-Perm Sync</t>
  </si>
  <si>
    <t>EncompassTxt</t>
  </si>
  <si>
    <t>Do you want to synchronize data between two loans?</t>
  </si>
  <si>
    <t>AppraisedValue</t>
  </si>
  <si>
    <t>LoanPurpose</t>
  </si>
  <si>
    <t>Construction</t>
  </si>
  <si>
    <t>LinktoLoanTxt</t>
  </si>
  <si>
    <t>Link to a Loan</t>
  </si>
  <si>
    <t>SynctemplateTxt</t>
  </si>
  <si>
    <t>Select Sync Template</t>
  </si>
  <si>
    <t>#0</t>
  </si>
  <si>
    <t>1352_ConstrMgmt_9MoNoInterest_5MoInterest</t>
  </si>
  <si>
    <t>1176_Period</t>
  </si>
  <si>
    <t>ConstructionToPermanent</t>
  </si>
  <si>
    <t>1352_ConstrMgmt_9MoNoInterest_7MoInterest</t>
  </si>
  <si>
    <t>1352_ConstnMgmt_12MoNoInterest_5InterestMo</t>
  </si>
  <si>
    <t>will not</t>
  </si>
  <si>
    <t>675_PrePayment</t>
  </si>
  <si>
    <t>1352_ConstrBtn_NewPermBtn</t>
  </si>
  <si>
    <t>You must save both loans before you can switch the input position. Do you want to save the loans now?</t>
  </si>
  <si>
    <t>EncompassTxt(b)</t>
  </si>
  <si>
    <t>The permanent loan has been switched to current input screen.</t>
  </si>
  <si>
    <t>EncompassTxt(c)</t>
  </si>
  <si>
    <t>The construction loan has been switched to current input screen.</t>
  </si>
  <si>
    <t>137_EstimatedClosingCosts</t>
  </si>
  <si>
    <t>1352_ConstrBtn_NewPermBtnRight</t>
  </si>
  <si>
    <t>1352_ConstrPerm_LEandCD_A714</t>
  </si>
  <si>
    <t>1352_ConstrPerm_LEandCD_A794</t>
  </si>
  <si>
    <t>1352_ConstrPerm_LEandCD_A798</t>
  </si>
  <si>
    <t>CONST.X13_AmortizationType</t>
  </si>
  <si>
    <t>1352_ConstrPerm_LEandCD_A902</t>
  </si>
  <si>
    <t>1352_ConstrPerm_LEandCD_A783</t>
  </si>
  <si>
    <t>1352_ConstrPerm_LEandCD_A792</t>
  </si>
  <si>
    <t>1352_ConstrPerm_LEandCD_A784</t>
  </si>
  <si>
    <t>1352_EscrowPayment_CD4</t>
  </si>
  <si>
    <t>1352_EscrowPayment_CD4Validate</t>
  </si>
  <si>
    <t>PurchasePrice</t>
  </si>
  <si>
    <t>233_HomeownersAssociationDues</t>
  </si>
  <si>
    <t>1352_EscrowPayment_CD4_A</t>
  </si>
  <si>
    <t>2533_DisbursementDate</t>
  </si>
  <si>
    <t>ConstructionOnly;Cash-Out Refinance;NoCash-Out Refinance;Other;ConstructionToPermanent</t>
  </si>
  <si>
    <t>EScrow1stPaymentDateBasis</t>
  </si>
  <si>
    <t>1st Amort Date</t>
  </si>
  <si>
    <t>1352_ConstrPerm_NonUSDA</t>
  </si>
  <si>
    <t>1265_ReqdIntReserves</t>
  </si>
  <si>
    <t>1352_ConstrPerm_USDA</t>
  </si>
  <si>
    <t>FarmersHomeAdministration</t>
  </si>
  <si>
    <t>ApplicationDate</t>
  </si>
  <si>
    <t>Shared_ConstrPerm_EstEscrow</t>
  </si>
  <si>
    <t>1352_ConstrPerm_Fixed_CD4_672</t>
  </si>
  <si>
    <t>initialescrow_001@yopmail.com</t>
  </si>
  <si>
    <t>1352_Constr_Disclosed</t>
  </si>
  <si>
    <t>1963_ConstrCompDt</t>
  </si>
  <si>
    <t>Property</t>
  </si>
  <si>
    <t>Primary</t>
  </si>
  <si>
    <t>GotoPermButtonLabel</t>
  </si>
  <si>
    <t>EncompassTxt(a)</t>
  </si>
  <si>
    <t>Go to Perm</t>
  </si>
  <si>
    <t>1352_ConstrPerm_Fixed_CD4_763</t>
  </si>
  <si>
    <t>1352_ConstrPerm_Fixed_CD4_1338</t>
  </si>
  <si>
    <t>1352_ConstrPerm_Fixed_CD4_1449</t>
  </si>
  <si>
    <t>2015_Date</t>
  </si>
  <si>
    <t>19_PurposeOfLoan</t>
  </si>
  <si>
    <t>1352_ConstrLoan_AsAppraisedVal_IntAqChck</t>
  </si>
  <si>
    <t>1352_ConstrLoan_AsAppraisedVal_IntAqUnChck</t>
  </si>
  <si>
    <t>ConstructionToPermanent;ConstructionOnly</t>
  </si>
  <si>
    <t>697_1stAdjCap</t>
  </si>
  <si>
    <t>696_1stChange</t>
  </si>
  <si>
    <t>695_AdjCap</t>
  </si>
  <si>
    <t>694_AdjPeriod</t>
  </si>
  <si>
    <t>247_LifeCap</t>
  </si>
  <si>
    <t>689_Margin</t>
  </si>
  <si>
    <t>688_Index</t>
  </si>
  <si>
    <t>2625_MaxLifeInterestRate</t>
  </si>
  <si>
    <t>1959_ARMIndexType</t>
  </si>
  <si>
    <t>1352_ConstrMgmt_F2F_ProjPayTable_774_Step1</t>
  </si>
  <si>
    <t>1352_ConstrMgmt_F2F_ProjPayTable_774_Step2</t>
  </si>
  <si>
    <t>1352_ConstrMgmt_F2F_ProjPayTable_774_Step3</t>
  </si>
  <si>
    <t>1352_ConstrMgmt_F2F_ProjPayTable_774_Step4</t>
  </si>
  <si>
    <t>1352_ConstrMgmt_F2A_ProjPayTable_862_Step1</t>
  </si>
  <si>
    <t>1352_ConstrMgmt_F2A_ProjPayTable_862_Step2</t>
  </si>
  <si>
    <t>1352_ConstrMgmt_F2A_ProjPayTable_862_Step3</t>
  </si>
  <si>
    <t>1352_ConstrMgmt_F2A_ProjPayTable_862_Step4</t>
  </si>
  <si>
    <t>1352_ConstrMgmt_F2A_ProjPayTable_862_Step5</t>
  </si>
  <si>
    <t>1352_ConstrMgmt_F2A_ProjPayTable_862_Step6</t>
  </si>
  <si>
    <t>1352_ConstrMgmt_F2A_ProjPayTable_862_Step7</t>
  </si>
  <si>
    <t>CONST.X1_ConstrPeriodIncLoanTerms</t>
  </si>
  <si>
    <t>AdjustableRate</t>
  </si>
  <si>
    <t>1352_ConstrMgmt_F2F_ProjPayTable_703_Step1</t>
  </si>
  <si>
    <t>1352_ConstrMgmt_F2F_ProjPayTable_703_Step2</t>
  </si>
  <si>
    <t>1352_ConstrMgmt_F2F_ProjPayTable_703_Step3</t>
  </si>
  <si>
    <t>1352_ConstrMgmt_F2F_ProjPayTable_703_Step4</t>
  </si>
  <si>
    <t>1352_ConstOnly_Fixed</t>
  </si>
  <si>
    <t>1961_FinalPaymentdate</t>
  </si>
  <si>
    <t>Changing the loan purpose will remove the link between the two loan files for your construction-to-permanent transaction. Both loans will be saved after the link is removed. Do you want to continue?</t>
  </si>
  <si>
    <t>EncompassTxt(d)</t>
  </si>
  <si>
    <t>1352_Constr_Perm_AfterDisclosure</t>
  </si>
  <si>
    <t>1964_InitialAcquistion</t>
  </si>
  <si>
    <t>E2E_WrkFlow_2015_FundWrkSheet</t>
  </si>
  <si>
    <t>PTAC-3103</t>
  </si>
  <si>
    <t>EstEscrow_PDF</t>
  </si>
  <si>
    <t>StandardForm</t>
  </si>
  <si>
    <t>Mortgage Insurance + 256 + 171 + - + -</t>
  </si>
  <si>
    <t>Estimated Escrow + 185 + 185 + 185 + 185</t>
  </si>
  <si>
    <t>LoanEstimate</t>
  </si>
  <si>
    <t>Estimated Escrow + 185.42 + 185.42 + 185.42 + 185.42</t>
  </si>
  <si>
    <t>ClosingDisclosure</t>
  </si>
  <si>
    <t>Mortgage Insurance + 256.25 + 170.83 + — + —</t>
  </si>
  <si>
    <t>1352_ConstrMgmt_EscrowMI78</t>
  </si>
  <si>
    <t>1352_ConstrMgmt_EscrowMI78_LE_PDF_3229</t>
  </si>
  <si>
    <t>1352_ConstrMgmt_EscrowMI78_CD_PDF_3207</t>
  </si>
  <si>
    <t>1352_ConstrMgmt_EscrowMI78_CD_PDF_3229</t>
  </si>
  <si>
    <t>1352_ConstrMgmt_EscrowMI78_LE_PDF_3207</t>
  </si>
  <si>
    <t>1352_ConstrMgmt_EscrowMI78_LE_PDF_3228</t>
  </si>
  <si>
    <t>1352_ConstrMgmt_EscrowMI78_CD_PDF_3228</t>
  </si>
  <si>
    <t>1352_ConstrMgmt_EscrowMI78_LE_PDF_3210</t>
  </si>
  <si>
    <t>1352_ConstrMgmt_EscrowMI78_CD_PDF_3210</t>
  </si>
  <si>
    <t>Mortgage Insurance + 0 + 256 + 171 + -</t>
  </si>
  <si>
    <t>Estimated Escrow + 0 + 185 + 185 + 185</t>
  </si>
  <si>
    <t>Mortgage Insurance + 0 + 256.25 + 170.83 + —</t>
  </si>
  <si>
    <t>Estimated Escrow + 0 + 185.42 + 185.42 + 185.42</t>
  </si>
  <si>
    <t>Mortgage Insurance + 0 + 256 + 171 + 171</t>
  </si>
  <si>
    <t>Mortgage Insurance + 0 + 256.25 + 170.83 + 170.83</t>
  </si>
  <si>
    <t>1352_ConstrMgmt_EscrowMI78_LE_PDF_3196</t>
  </si>
  <si>
    <t>1352_ConstrMgmt_EscrowMI78_CD_PDF_3196</t>
  </si>
  <si>
    <t>Mortgage Insurance + 0 + 0 + 0 + 0</t>
  </si>
  <si>
    <t>Estimated Escrow + 0 + 0 + 0 + 0</t>
  </si>
  <si>
    <t>MortgageInsurance_PDF</t>
  </si>
  <si>
    <t>Estimated Escrow + 185 + 185 + 185 + -</t>
  </si>
  <si>
    <t>1352_ConstrMgmt_EscrowMI78_LE_PDF_3230</t>
  </si>
  <si>
    <t>1352_ConstrMgmt_EscrowMI78_CD_PDF_3204</t>
  </si>
  <si>
    <t>Estimated Escrow + 185.42 + 185.42 + 185.42 + —</t>
  </si>
  <si>
    <t>1352_ConstrMgmt_EscrowMI78_CD_PDF_3230</t>
  </si>
  <si>
    <t>1352_ConstrMgmt_EscrowMI78_LE_PDF_3204</t>
  </si>
  <si>
    <t>Do you want to save the changes to the current loan?</t>
  </si>
  <si>
    <t>Mortgage Insurance + 256 + 171 + 171 + 171</t>
  </si>
  <si>
    <t>Mortgage Insurance + 256.25 + 170.83 + 170.83 + 170.83</t>
  </si>
  <si>
    <t>1352_LEandCD_AfterDisclose</t>
  </si>
  <si>
    <t>PTAC3673_VerifyDisclosureTrackingRecord</t>
  </si>
  <si>
    <t>2770_WorkFlow_2015Item_FundingSheet</t>
  </si>
  <si>
    <t>FirstName</t>
  </si>
  <si>
    <t>LastName</t>
  </si>
  <si>
    <t>1352_LEandCD_AfterDisclose_1</t>
  </si>
  <si>
    <t>You cannot change the loan purpose for linked loan files in a construction-to-permanent transaction after disclosures have been ordered.</t>
  </si>
  <si>
    <t>TabCount</t>
  </si>
  <si>
    <t>1352_ConstructionOnly</t>
  </si>
  <si>
    <t>1352_ConstructionPerm</t>
  </si>
  <si>
    <t>E2E_DisclosureTracking</t>
  </si>
  <si>
    <t>CONST.X3_ConstCompletionDate</t>
  </si>
  <si>
    <t>E2E_KBYO2_CBIZ_12965</t>
  </si>
  <si>
    <t>E2E_KBYO2_CBIZ_12965_1</t>
  </si>
  <si>
    <t>E2E_KBYO2_CBIZ_14310</t>
  </si>
  <si>
    <t>CBIZ_14310_ConstrPerm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</si>
</sst>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name val="Calibri"/>
      <family val="2"/>
      <scheme val="minor"/>
    </font>
    <font>
      <sz val="9.6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Alignment="1"/>
    <xf numFmtId="0" fontId="5" fillId="0" borderId="0" xfId="0" applyFont="1"/>
    <xf numFmtId="3" fontId="1" fillId="0" borderId="0" xfId="0" applyNumberFormat="1" applyFont="1"/>
    <xf numFmtId="0" fontId="0" fillId="0" borderId="0" xfId="0" applyFill="1"/>
    <xf numFmtId="0" fontId="1" fillId="0" borderId="1" xfId="0" applyFont="1" applyBorder="1"/>
    <xf numFmtId="164" fontId="0" fillId="0" borderId="0" xfId="0" applyNumberFormat="1"/>
    <xf numFmtId="0" fontId="2" fillId="0" borderId="0" xfId="0" applyFont="1" applyFill="1"/>
    <xf numFmtId="3" fontId="0" fillId="0" borderId="0" xfId="0" applyNumberFormat="1" applyFill="1"/>
    <xf numFmtId="14" fontId="0" fillId="0" borderId="0" xfId="0" applyNumberFormat="1" applyFill="1"/>
    <xf numFmtId="0" fontId="0" fillId="0" borderId="1" xfId="0" applyFill="1" applyBorder="1"/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2" borderId="0" xfId="0" applyFill="1"/>
    <xf numFmtId="38" fontId="0" fillId="0" borderId="0" xfId="0" applyNumberFormat="1"/>
    <xf numFmtId="0" fontId="6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opLeftCell="A11" workbookViewId="0">
      <selection activeCell="B21" sqref="B21"/>
    </sheetView>
  </sheetViews>
  <sheetFormatPr defaultRowHeight="15" x14ac:dyDescent="0.25"/>
  <cols>
    <col min="1" max="1" width="64.28515625" bestFit="1" customWidth="1"/>
    <col min="2" max="2" width="19.7109375" bestFit="1" customWidth="1"/>
    <col min="3" max="3" width="20.7109375" bestFit="1" customWidth="1"/>
    <col min="4" max="4" width="16.7109375" bestFit="1" customWidth="1"/>
    <col min="5" max="5" width="18.28515625" bestFit="1" customWidth="1"/>
    <col min="6" max="6" width="22.140625" bestFit="1" customWidth="1"/>
    <col min="7" max="8" width="22.140625" customWidth="1"/>
    <col min="9" max="9" width="23.28515625" bestFit="1" customWidth="1"/>
    <col min="10" max="10" width="19.7109375" bestFit="1" customWidth="1"/>
    <col min="11" max="11" width="13.5703125" bestFit="1" customWidth="1"/>
    <col min="12" max="12" width="16.42578125" bestFit="1" customWidth="1"/>
    <col min="13" max="13" width="9.7109375" bestFit="1" customWidth="1"/>
    <col min="14" max="14" width="12.42578125" bestFit="1" customWidth="1"/>
    <col min="15" max="15" width="20.42578125" bestFit="1" customWidth="1"/>
    <col min="16" max="16" width="34.5703125" bestFit="1" customWidth="1"/>
    <col min="17" max="17" width="26.140625" bestFit="1" customWidth="1"/>
    <col min="18" max="18" width="23.28515625" bestFit="1" customWidth="1"/>
    <col min="19" max="19" width="20.7109375" bestFit="1" customWidth="1"/>
    <col min="20" max="20" width="17" bestFit="1" customWidth="1"/>
    <col min="21" max="21" width="19.42578125" bestFit="1" customWidth="1"/>
    <col min="22" max="22" width="19.5703125" bestFit="1" customWidth="1"/>
    <col min="23" max="23" width="23.28515625" bestFit="1" customWidth="1"/>
    <col min="24" max="24" width="25.5703125" bestFit="1" customWidth="1"/>
    <col min="25" max="25" width="26" bestFit="1" customWidth="1"/>
    <col min="26" max="26" width="11.7109375" bestFit="1" customWidth="1"/>
    <col min="27" max="27" width="15" bestFit="1" customWidth="1"/>
    <col min="28" max="28" width="15.28515625" bestFit="1" customWidth="1"/>
    <col min="29" max="29" width="17.5703125" bestFit="1" customWidth="1"/>
    <col min="30" max="30" width="25.42578125" bestFit="1" customWidth="1"/>
    <col min="31" max="31" width="21.5703125" bestFit="1" customWidth="1"/>
    <col min="32" max="32" width="25.5703125" bestFit="1" customWidth="1"/>
    <col min="33" max="33" width="27" bestFit="1" customWidth="1"/>
    <col min="34" max="34" width="21.7109375" bestFit="1" customWidth="1"/>
    <col min="35" max="35" width="33.140625" bestFit="1" customWidth="1"/>
    <col min="36" max="36" width="18.42578125" bestFit="1" customWidth="1"/>
    <col min="37" max="37" width="32.5703125" bestFit="1" customWidth="1"/>
    <col min="38" max="38" width="20" bestFit="1" customWidth="1"/>
    <col min="39" max="39" width="18.140625" bestFit="1" customWidth="1"/>
    <col min="40" max="40" width="36.140625" bestFit="1" customWidth="1"/>
    <col min="41" max="41" width="38.28515625" bestFit="1" customWidth="1"/>
    <col min="42" max="42" width="16" bestFit="1" customWidth="1"/>
    <col min="43" max="43" width="44.7109375" bestFit="1" customWidth="1"/>
    <col min="44" max="44" width="47.42578125" bestFit="1" customWidth="1"/>
    <col min="45" max="45" width="16.7109375" bestFit="1" customWidth="1"/>
  </cols>
  <sheetData>
    <row r="1" spans="1:45" s="1" customFormat="1" x14ac:dyDescent="0.25">
      <c r="A1" s="1" t="s">
        <v>0</v>
      </c>
      <c r="B1" s="1" t="s">
        <v>1</v>
      </c>
      <c r="C1" s="1" t="s">
        <v>54</v>
      </c>
      <c r="D1" s="1" t="s">
        <v>2</v>
      </c>
      <c r="E1" s="1" t="s">
        <v>3</v>
      </c>
      <c r="F1" s="1" t="s">
        <v>4</v>
      </c>
      <c r="G1" s="1" t="s">
        <v>59</v>
      </c>
      <c r="H1" s="1" t="s">
        <v>60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32</v>
      </c>
      <c r="Y1" s="1" t="s">
        <v>33</v>
      </c>
      <c r="Z1" s="1" t="s">
        <v>36</v>
      </c>
      <c r="AA1" s="1" t="s">
        <v>37</v>
      </c>
      <c r="AB1" s="1" t="s">
        <v>42</v>
      </c>
      <c r="AC1" s="1" t="s">
        <v>43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51</v>
      </c>
      <c r="AI1" s="1" t="s">
        <v>58</v>
      </c>
      <c r="AJ1" s="1" t="s">
        <v>67</v>
      </c>
      <c r="AK1" s="1" t="s">
        <v>68</v>
      </c>
      <c r="AL1" s="1" t="s">
        <v>89</v>
      </c>
      <c r="AM1" s="1" t="s">
        <v>91</v>
      </c>
      <c r="AN1" s="1" t="s">
        <v>92</v>
      </c>
      <c r="AO1" s="1" t="s">
        <v>94</v>
      </c>
      <c r="AP1" s="9" t="s">
        <v>124</v>
      </c>
      <c r="AQ1" s="1" t="s">
        <v>234</v>
      </c>
      <c r="AR1" s="1" t="s">
        <v>207</v>
      </c>
      <c r="AS1" s="1" t="s">
        <v>208</v>
      </c>
    </row>
    <row r="2" spans="1:45" x14ac:dyDescent="0.25">
      <c r="A2" t="s">
        <v>69</v>
      </c>
      <c r="B2" t="s">
        <v>22</v>
      </c>
      <c r="D2" t="s">
        <v>22</v>
      </c>
      <c r="E2" t="s">
        <v>22</v>
      </c>
      <c r="F2" t="s">
        <v>22</v>
      </c>
      <c r="I2" t="s">
        <v>22</v>
      </c>
      <c r="J2">
        <v>100000</v>
      </c>
      <c r="K2">
        <v>5</v>
      </c>
      <c r="L2">
        <v>5</v>
      </c>
      <c r="M2">
        <v>360</v>
      </c>
      <c r="N2">
        <v>360</v>
      </c>
      <c r="O2" t="s">
        <v>15</v>
      </c>
      <c r="P2" t="s">
        <v>13</v>
      </c>
      <c r="AL2" t="s">
        <v>90</v>
      </c>
      <c r="AM2" t="s">
        <v>117</v>
      </c>
      <c r="AN2" t="s">
        <v>93</v>
      </c>
      <c r="AO2" t="s">
        <v>95</v>
      </c>
    </row>
    <row r="3" spans="1:45" x14ac:dyDescent="0.25">
      <c r="A3" s="4" t="s">
        <v>23</v>
      </c>
      <c r="B3" t="s">
        <v>22</v>
      </c>
      <c r="D3" t="s">
        <v>22</v>
      </c>
      <c r="E3" t="s">
        <v>22</v>
      </c>
      <c r="I3" t="s">
        <v>22</v>
      </c>
      <c r="J3">
        <v>200000</v>
      </c>
      <c r="K3">
        <v>4</v>
      </c>
      <c r="M3">
        <v>360</v>
      </c>
      <c r="N3">
        <v>360</v>
      </c>
      <c r="O3">
        <v>13</v>
      </c>
      <c r="P3" t="s">
        <v>13</v>
      </c>
      <c r="R3" s="3">
        <v>42674</v>
      </c>
      <c r="S3" t="s">
        <v>24</v>
      </c>
      <c r="T3" t="s">
        <v>25</v>
      </c>
      <c r="U3">
        <v>7</v>
      </c>
      <c r="W3" t="s">
        <v>26</v>
      </c>
      <c r="X3" s="2" t="s">
        <v>35</v>
      </c>
      <c r="Y3" s="2" t="s">
        <v>34</v>
      </c>
      <c r="AB3" t="s">
        <v>44</v>
      </c>
      <c r="AC3">
        <f>V3+O3</f>
        <v>13</v>
      </c>
      <c r="AD3" t="s">
        <v>49</v>
      </c>
      <c r="AE3" t="s">
        <v>49</v>
      </c>
      <c r="AF3" t="s">
        <v>49</v>
      </c>
      <c r="AG3" s="2" t="s">
        <v>50</v>
      </c>
    </row>
    <row r="4" spans="1:45" x14ac:dyDescent="0.25">
      <c r="A4" s="4" t="s">
        <v>27</v>
      </c>
      <c r="B4" t="s">
        <v>22</v>
      </c>
      <c r="D4" t="s">
        <v>22</v>
      </c>
      <c r="E4" t="s">
        <v>22</v>
      </c>
      <c r="I4" t="s">
        <v>22</v>
      </c>
      <c r="J4">
        <v>200000</v>
      </c>
      <c r="K4">
        <v>4</v>
      </c>
      <c r="M4">
        <v>360</v>
      </c>
      <c r="N4">
        <v>360</v>
      </c>
      <c r="O4">
        <v>12</v>
      </c>
      <c r="P4" t="s">
        <v>13</v>
      </c>
      <c r="R4" s="3">
        <v>42674</v>
      </c>
      <c r="S4" t="s">
        <v>24</v>
      </c>
      <c r="T4" t="s">
        <v>25</v>
      </c>
      <c r="U4">
        <v>7</v>
      </c>
      <c r="W4" t="s">
        <v>26</v>
      </c>
      <c r="AB4" t="s">
        <v>44</v>
      </c>
      <c r="AC4">
        <f t="shared" ref="AC4:AC12" si="0">V4+O4</f>
        <v>12</v>
      </c>
      <c r="AD4" t="s">
        <v>49</v>
      </c>
      <c r="AE4" t="s">
        <v>49</v>
      </c>
      <c r="AF4" t="s">
        <v>49</v>
      </c>
      <c r="AG4" s="2" t="s">
        <v>50</v>
      </c>
    </row>
    <row r="5" spans="1:45" x14ac:dyDescent="0.25">
      <c r="A5" s="4" t="s">
        <v>28</v>
      </c>
      <c r="B5" t="s">
        <v>22</v>
      </c>
      <c r="D5" t="s">
        <v>22</v>
      </c>
      <c r="E5" t="s">
        <v>22</v>
      </c>
      <c r="I5" t="s">
        <v>22</v>
      </c>
      <c r="J5">
        <v>200000</v>
      </c>
      <c r="K5">
        <v>4</v>
      </c>
      <c r="M5">
        <v>360</v>
      </c>
      <c r="N5">
        <v>360</v>
      </c>
      <c r="O5">
        <v>9</v>
      </c>
      <c r="P5" t="s">
        <v>13</v>
      </c>
      <c r="R5" s="3">
        <v>42674</v>
      </c>
      <c r="S5" t="s">
        <v>24</v>
      </c>
      <c r="T5" t="s">
        <v>25</v>
      </c>
      <c r="U5">
        <v>7</v>
      </c>
      <c r="W5" t="s">
        <v>26</v>
      </c>
      <c r="AB5" t="s">
        <v>44</v>
      </c>
      <c r="AC5">
        <f t="shared" si="0"/>
        <v>9</v>
      </c>
      <c r="AD5" t="s">
        <v>49</v>
      </c>
      <c r="AE5" t="s">
        <v>49</v>
      </c>
      <c r="AF5" t="s">
        <v>49</v>
      </c>
      <c r="AG5" s="2" t="s">
        <v>50</v>
      </c>
    </row>
    <row r="6" spans="1:45" x14ac:dyDescent="0.25">
      <c r="A6" s="4" t="s">
        <v>29</v>
      </c>
      <c r="B6" t="s">
        <v>22</v>
      </c>
      <c r="D6" t="s">
        <v>22</v>
      </c>
      <c r="E6" t="s">
        <v>22</v>
      </c>
      <c r="I6" t="s">
        <v>22</v>
      </c>
      <c r="J6">
        <v>200000</v>
      </c>
      <c r="K6">
        <v>4</v>
      </c>
      <c r="M6">
        <v>360</v>
      </c>
      <c r="N6">
        <v>360</v>
      </c>
      <c r="O6">
        <v>9</v>
      </c>
      <c r="P6" t="s">
        <v>13</v>
      </c>
      <c r="R6" s="3">
        <v>42674</v>
      </c>
      <c r="S6" t="s">
        <v>24</v>
      </c>
      <c r="T6" t="s">
        <v>25</v>
      </c>
      <c r="U6">
        <v>7</v>
      </c>
      <c r="V6">
        <v>60</v>
      </c>
      <c r="W6" t="s">
        <v>26</v>
      </c>
      <c r="AB6" t="s">
        <v>44</v>
      </c>
      <c r="AC6">
        <f t="shared" si="0"/>
        <v>69</v>
      </c>
      <c r="AD6" t="s">
        <v>49</v>
      </c>
      <c r="AE6" t="s">
        <v>49</v>
      </c>
      <c r="AF6" t="s">
        <v>49</v>
      </c>
      <c r="AG6" s="2" t="s">
        <v>50</v>
      </c>
    </row>
    <row r="7" spans="1:45" x14ac:dyDescent="0.25">
      <c r="A7" s="4" t="s">
        <v>30</v>
      </c>
      <c r="B7" t="s">
        <v>22</v>
      </c>
      <c r="D7" t="s">
        <v>22</v>
      </c>
      <c r="E7" t="s">
        <v>22</v>
      </c>
      <c r="I7" t="s">
        <v>22</v>
      </c>
      <c r="J7">
        <v>200000</v>
      </c>
      <c r="K7">
        <v>4</v>
      </c>
      <c r="M7">
        <v>360</v>
      </c>
      <c r="N7">
        <v>360</v>
      </c>
      <c r="O7">
        <v>12</v>
      </c>
      <c r="P7" t="s">
        <v>13</v>
      </c>
      <c r="R7" s="3">
        <v>42674</v>
      </c>
      <c r="S7" t="s">
        <v>24</v>
      </c>
      <c r="T7" t="s">
        <v>25</v>
      </c>
      <c r="U7">
        <v>7</v>
      </c>
      <c r="V7">
        <v>6</v>
      </c>
      <c r="W7" t="s">
        <v>26</v>
      </c>
      <c r="AB7" t="s">
        <v>44</v>
      </c>
      <c r="AC7">
        <f t="shared" si="0"/>
        <v>18</v>
      </c>
      <c r="AD7" t="s">
        <v>49</v>
      </c>
      <c r="AE7" t="s">
        <v>49</v>
      </c>
      <c r="AF7" t="s">
        <v>49</v>
      </c>
      <c r="AG7" s="2" t="s">
        <v>50</v>
      </c>
    </row>
    <row r="8" spans="1:45" x14ac:dyDescent="0.25">
      <c r="A8" s="4" t="s">
        <v>31</v>
      </c>
      <c r="B8" t="s">
        <v>22</v>
      </c>
      <c r="D8" t="s">
        <v>22</v>
      </c>
      <c r="E8" t="s">
        <v>22</v>
      </c>
      <c r="I8" t="s">
        <v>22</v>
      </c>
      <c r="J8">
        <v>200000</v>
      </c>
      <c r="K8">
        <v>4</v>
      </c>
      <c r="M8">
        <v>360</v>
      </c>
      <c r="N8">
        <v>360</v>
      </c>
      <c r="O8">
        <v>13</v>
      </c>
      <c r="P8" t="s">
        <v>13</v>
      </c>
      <c r="R8" s="3">
        <v>42674</v>
      </c>
      <c r="S8" t="s">
        <v>24</v>
      </c>
      <c r="T8" t="s">
        <v>25</v>
      </c>
      <c r="U8">
        <v>7</v>
      </c>
      <c r="V8">
        <v>6</v>
      </c>
      <c r="W8" t="s">
        <v>26</v>
      </c>
      <c r="AB8" t="s">
        <v>44</v>
      </c>
      <c r="AC8">
        <f t="shared" si="0"/>
        <v>19</v>
      </c>
      <c r="AD8" t="s">
        <v>49</v>
      </c>
      <c r="AE8" t="s">
        <v>49</v>
      </c>
      <c r="AF8" t="s">
        <v>49</v>
      </c>
      <c r="AG8" s="2" t="s">
        <v>50</v>
      </c>
    </row>
    <row r="9" spans="1:45" x14ac:dyDescent="0.25">
      <c r="A9" s="4" t="s">
        <v>38</v>
      </c>
      <c r="B9" t="s">
        <v>22</v>
      </c>
      <c r="D9" t="s">
        <v>22</v>
      </c>
      <c r="E9" t="s">
        <v>22</v>
      </c>
      <c r="I9" t="s">
        <v>22</v>
      </c>
      <c r="J9">
        <v>200000</v>
      </c>
      <c r="K9">
        <v>9</v>
      </c>
      <c r="M9">
        <v>360</v>
      </c>
      <c r="N9">
        <v>240</v>
      </c>
      <c r="O9">
        <v>9</v>
      </c>
      <c r="P9" t="s">
        <v>13</v>
      </c>
      <c r="R9" s="3">
        <v>42674</v>
      </c>
      <c r="S9" t="s">
        <v>24</v>
      </c>
      <c r="T9" t="s">
        <v>25</v>
      </c>
      <c r="U9">
        <v>5</v>
      </c>
      <c r="V9">
        <v>6</v>
      </c>
      <c r="W9" t="s">
        <v>26</v>
      </c>
      <c r="Z9">
        <v>1</v>
      </c>
      <c r="AA9">
        <v>1</v>
      </c>
      <c r="AB9" t="s">
        <v>44</v>
      </c>
      <c r="AC9">
        <f t="shared" si="0"/>
        <v>15</v>
      </c>
      <c r="AD9" t="s">
        <v>49</v>
      </c>
      <c r="AE9" t="s">
        <v>49</v>
      </c>
      <c r="AF9" t="s">
        <v>49</v>
      </c>
      <c r="AG9" s="2" t="s">
        <v>50</v>
      </c>
    </row>
    <row r="10" spans="1:45" ht="22.5" customHeight="1" x14ac:dyDescent="0.25">
      <c r="A10" s="4" t="s">
        <v>39</v>
      </c>
      <c r="B10" t="s">
        <v>22</v>
      </c>
      <c r="D10" t="s">
        <v>22</v>
      </c>
      <c r="E10" t="s">
        <v>22</v>
      </c>
      <c r="I10" t="s">
        <v>22</v>
      </c>
      <c r="J10">
        <v>200000</v>
      </c>
      <c r="K10">
        <v>9</v>
      </c>
      <c r="M10">
        <v>360</v>
      </c>
      <c r="N10">
        <v>240</v>
      </c>
      <c r="O10">
        <v>12</v>
      </c>
      <c r="P10" t="s">
        <v>13</v>
      </c>
      <c r="R10" s="3">
        <v>42674</v>
      </c>
      <c r="S10" t="s">
        <v>24</v>
      </c>
      <c r="T10" t="s">
        <v>25</v>
      </c>
      <c r="U10">
        <v>5</v>
      </c>
      <c r="V10">
        <v>36</v>
      </c>
      <c r="W10" t="s">
        <v>26</v>
      </c>
      <c r="Z10">
        <v>1</v>
      </c>
      <c r="AA10">
        <v>1</v>
      </c>
      <c r="AB10" t="s">
        <v>44</v>
      </c>
      <c r="AC10">
        <v>48</v>
      </c>
      <c r="AD10" t="s">
        <v>49</v>
      </c>
      <c r="AE10" t="s">
        <v>49</v>
      </c>
      <c r="AF10" t="s">
        <v>49</v>
      </c>
      <c r="AG10" s="2" t="s">
        <v>50</v>
      </c>
    </row>
    <row r="11" spans="1:45" ht="25.5" customHeight="1" x14ac:dyDescent="0.25">
      <c r="A11" s="4" t="s">
        <v>40</v>
      </c>
      <c r="B11" t="s">
        <v>22</v>
      </c>
      <c r="D11" t="s">
        <v>22</v>
      </c>
      <c r="E11" t="s">
        <v>22</v>
      </c>
      <c r="I11" t="s">
        <v>22</v>
      </c>
      <c r="J11">
        <v>200000</v>
      </c>
      <c r="K11">
        <v>9</v>
      </c>
      <c r="M11">
        <v>360</v>
      </c>
      <c r="N11">
        <v>240</v>
      </c>
      <c r="O11">
        <v>13</v>
      </c>
      <c r="P11" t="s">
        <v>13</v>
      </c>
      <c r="R11" s="3">
        <v>42674</v>
      </c>
      <c r="S11" t="s">
        <v>24</v>
      </c>
      <c r="T11" t="s">
        <v>25</v>
      </c>
      <c r="U11">
        <v>5</v>
      </c>
      <c r="V11">
        <v>60</v>
      </c>
      <c r="W11" t="s">
        <v>26</v>
      </c>
      <c r="Z11">
        <v>1</v>
      </c>
      <c r="AA11">
        <v>1</v>
      </c>
      <c r="AB11" t="s">
        <v>44</v>
      </c>
      <c r="AC11">
        <f>V11+O11</f>
        <v>73</v>
      </c>
      <c r="AD11" t="s">
        <v>49</v>
      </c>
      <c r="AE11" t="s">
        <v>49</v>
      </c>
      <c r="AF11" t="s">
        <v>49</v>
      </c>
      <c r="AG11" s="2" t="s">
        <v>50</v>
      </c>
    </row>
    <row r="12" spans="1:45" x14ac:dyDescent="0.25">
      <c r="A12" s="4" t="s">
        <v>41</v>
      </c>
      <c r="B12" t="s">
        <v>22</v>
      </c>
      <c r="D12" t="s">
        <v>22</v>
      </c>
      <c r="E12" t="s">
        <v>22</v>
      </c>
      <c r="I12" t="s">
        <v>22</v>
      </c>
      <c r="J12">
        <v>200000</v>
      </c>
      <c r="K12">
        <v>4</v>
      </c>
      <c r="M12">
        <v>360</v>
      </c>
      <c r="N12">
        <v>180</v>
      </c>
      <c r="O12">
        <v>12</v>
      </c>
      <c r="P12" t="s">
        <v>13</v>
      </c>
      <c r="R12" s="3">
        <v>42674</v>
      </c>
      <c r="S12" t="s">
        <v>24</v>
      </c>
      <c r="T12" t="s">
        <v>25</v>
      </c>
      <c r="U12">
        <v>7</v>
      </c>
      <c r="W12" t="s">
        <v>26</v>
      </c>
      <c r="Z12">
        <v>1</v>
      </c>
      <c r="AA12">
        <v>120</v>
      </c>
      <c r="AB12" t="s">
        <v>44</v>
      </c>
      <c r="AC12">
        <f t="shared" si="0"/>
        <v>12</v>
      </c>
      <c r="AD12" t="s">
        <v>49</v>
      </c>
      <c r="AE12" t="s">
        <v>49</v>
      </c>
      <c r="AF12" t="s">
        <v>49</v>
      </c>
      <c r="AG12" s="2" t="s">
        <v>50</v>
      </c>
    </row>
    <row r="13" spans="1:45" x14ac:dyDescent="0.25">
      <c r="A13" s="4" t="s">
        <v>52</v>
      </c>
      <c r="M13">
        <v>360</v>
      </c>
      <c r="N13">
        <v>360</v>
      </c>
      <c r="O13" t="s">
        <v>15</v>
      </c>
      <c r="AH13">
        <v>18</v>
      </c>
      <c r="AP13" t="s">
        <v>123</v>
      </c>
    </row>
    <row r="14" spans="1:45" x14ac:dyDescent="0.25">
      <c r="A14" s="2" t="s">
        <v>53</v>
      </c>
      <c r="B14" t="s">
        <v>22</v>
      </c>
      <c r="D14" t="s">
        <v>22</v>
      </c>
      <c r="E14" t="s">
        <v>22</v>
      </c>
      <c r="I14" t="s">
        <v>22</v>
      </c>
      <c r="J14">
        <v>200000</v>
      </c>
      <c r="K14">
        <v>9</v>
      </c>
      <c r="M14">
        <v>360</v>
      </c>
      <c r="N14">
        <v>360</v>
      </c>
      <c r="O14">
        <v>9</v>
      </c>
      <c r="P14" t="s">
        <v>13</v>
      </c>
      <c r="R14" s="3">
        <v>42674</v>
      </c>
      <c r="S14" t="s">
        <v>24</v>
      </c>
      <c r="T14" t="s">
        <v>25</v>
      </c>
      <c r="U14">
        <v>5</v>
      </c>
      <c r="W14" t="s">
        <v>26</v>
      </c>
    </row>
    <row r="15" spans="1:45" x14ac:dyDescent="0.25">
      <c r="A15" s="2" t="s">
        <v>55</v>
      </c>
      <c r="B15" t="s">
        <v>22</v>
      </c>
      <c r="D15" t="s">
        <v>22</v>
      </c>
      <c r="E15" t="s">
        <v>22</v>
      </c>
      <c r="I15" t="s">
        <v>22</v>
      </c>
      <c r="J15">
        <v>200000</v>
      </c>
      <c r="K15">
        <v>4</v>
      </c>
      <c r="M15">
        <v>360</v>
      </c>
      <c r="N15">
        <v>360</v>
      </c>
      <c r="O15">
        <v>9</v>
      </c>
      <c r="P15" t="s">
        <v>13</v>
      </c>
      <c r="R15" s="3">
        <v>42674</v>
      </c>
      <c r="S15" t="s">
        <v>24</v>
      </c>
      <c r="T15" t="s">
        <v>25</v>
      </c>
      <c r="U15">
        <v>7</v>
      </c>
      <c r="W15" t="s">
        <v>26</v>
      </c>
    </row>
    <row r="16" spans="1:45" x14ac:dyDescent="0.25">
      <c r="A16" s="2" t="s">
        <v>56</v>
      </c>
      <c r="B16" t="s">
        <v>22</v>
      </c>
      <c r="D16" t="s">
        <v>22</v>
      </c>
      <c r="E16" t="s">
        <v>22</v>
      </c>
      <c r="I16" t="s">
        <v>22</v>
      </c>
      <c r="J16">
        <v>200000</v>
      </c>
      <c r="K16">
        <v>9</v>
      </c>
      <c r="M16">
        <v>360</v>
      </c>
      <c r="N16">
        <v>360</v>
      </c>
      <c r="O16">
        <v>12</v>
      </c>
      <c r="P16" t="s">
        <v>13</v>
      </c>
      <c r="R16" s="3">
        <v>42674</v>
      </c>
      <c r="S16" t="s">
        <v>24</v>
      </c>
      <c r="T16" t="s">
        <v>25</v>
      </c>
      <c r="U16">
        <v>5</v>
      </c>
      <c r="V16">
        <v>7</v>
      </c>
      <c r="W16" t="s">
        <v>26</v>
      </c>
    </row>
    <row r="17" spans="1:45" x14ac:dyDescent="0.25">
      <c r="A17" s="2" t="s">
        <v>57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J17">
        <v>100000</v>
      </c>
      <c r="K17">
        <v>4</v>
      </c>
      <c r="L17">
        <v>5</v>
      </c>
      <c r="M17">
        <v>365</v>
      </c>
      <c r="N17">
        <v>365</v>
      </c>
      <c r="P17" t="s">
        <v>13</v>
      </c>
      <c r="R17" s="3">
        <v>42767</v>
      </c>
      <c r="S17" t="s">
        <v>24</v>
      </c>
      <c r="T17" t="s">
        <v>66</v>
      </c>
      <c r="AI17" t="s">
        <v>13</v>
      </c>
      <c r="AJ17" s="3">
        <v>42735</v>
      </c>
      <c r="AK17" s="3">
        <v>42766</v>
      </c>
    </row>
    <row r="18" spans="1:45" x14ac:dyDescent="0.25">
      <c r="A18" t="s">
        <v>70</v>
      </c>
    </row>
    <row r="19" spans="1:45" x14ac:dyDescent="0.25">
      <c r="A19" s="2" t="s">
        <v>216</v>
      </c>
      <c r="AQ19" t="s">
        <v>209</v>
      </c>
      <c r="AR19" t="s">
        <v>210</v>
      </c>
      <c r="AS19" t="s">
        <v>211</v>
      </c>
    </row>
    <row r="20" spans="1:45" x14ac:dyDescent="0.25">
      <c r="A20" s="2" t="s">
        <v>218</v>
      </c>
      <c r="AQ20" t="s">
        <v>214</v>
      </c>
      <c r="AR20" t="s">
        <v>212</v>
      </c>
      <c r="AS20" s="2" t="s">
        <v>213</v>
      </c>
    </row>
    <row r="21" spans="1:45" x14ac:dyDescent="0.25">
      <c r="A21" s="2" t="s">
        <v>219</v>
      </c>
      <c r="AQ21" t="s">
        <v>209</v>
      </c>
      <c r="AR21" t="s">
        <v>210</v>
      </c>
      <c r="AS21" t="s">
        <v>211</v>
      </c>
    </row>
    <row r="22" spans="1:45" x14ac:dyDescent="0.25">
      <c r="A22" s="2" t="s">
        <v>217</v>
      </c>
      <c r="AQ22" t="s">
        <v>214</v>
      </c>
      <c r="AR22" t="s">
        <v>212</v>
      </c>
      <c r="AS22" s="2" t="s">
        <v>213</v>
      </c>
    </row>
    <row r="23" spans="1:45" x14ac:dyDescent="0.25">
      <c r="A23" s="2" t="s">
        <v>220</v>
      </c>
      <c r="AQ23" t="s">
        <v>224</v>
      </c>
      <c r="AR23" t="s">
        <v>225</v>
      </c>
      <c r="AS23" t="s">
        <v>211</v>
      </c>
    </row>
    <row r="24" spans="1:45" x14ac:dyDescent="0.25">
      <c r="A24" s="2" t="s">
        <v>221</v>
      </c>
      <c r="AQ24" t="s">
        <v>226</v>
      </c>
      <c r="AR24" t="s">
        <v>227</v>
      </c>
      <c r="AS24" s="2" t="s">
        <v>213</v>
      </c>
    </row>
    <row r="25" spans="1:45" x14ac:dyDescent="0.25">
      <c r="A25" s="2" t="s">
        <v>222</v>
      </c>
      <c r="AQ25" t="s">
        <v>228</v>
      </c>
      <c r="AR25" t="s">
        <v>225</v>
      </c>
      <c r="AS25" t="s">
        <v>211</v>
      </c>
    </row>
    <row r="26" spans="1:45" x14ac:dyDescent="0.25">
      <c r="A26" s="2" t="s">
        <v>223</v>
      </c>
      <c r="AQ26" t="s">
        <v>229</v>
      </c>
      <c r="AR26" t="s">
        <v>227</v>
      </c>
      <c r="AS26" s="2" t="s">
        <v>213</v>
      </c>
    </row>
    <row r="27" spans="1:45" x14ac:dyDescent="0.25">
      <c r="A27" s="2" t="s">
        <v>230</v>
      </c>
      <c r="AQ27" t="s">
        <v>232</v>
      </c>
      <c r="AR27" t="s">
        <v>233</v>
      </c>
      <c r="AS27" t="s">
        <v>211</v>
      </c>
    </row>
    <row r="28" spans="1:45" x14ac:dyDescent="0.25">
      <c r="A28" s="2" t="s">
        <v>231</v>
      </c>
      <c r="O28" s="3"/>
      <c r="AQ28" t="s">
        <v>232</v>
      </c>
      <c r="AR28" t="s">
        <v>233</v>
      </c>
      <c r="AS28" s="2" t="s">
        <v>213</v>
      </c>
    </row>
    <row r="29" spans="1:45" x14ac:dyDescent="0.25">
      <c r="A29" s="2" t="s">
        <v>236</v>
      </c>
      <c r="AQ29" t="s">
        <v>209</v>
      </c>
      <c r="AR29" t="s">
        <v>235</v>
      </c>
      <c r="AS29" t="s">
        <v>211</v>
      </c>
    </row>
    <row r="30" spans="1:45" x14ac:dyDescent="0.25">
      <c r="A30" s="2" t="s">
        <v>239</v>
      </c>
      <c r="AQ30" t="s">
        <v>214</v>
      </c>
      <c r="AR30" t="s">
        <v>238</v>
      </c>
      <c r="AS30" s="2" t="s">
        <v>213</v>
      </c>
    </row>
    <row r="31" spans="1:45" x14ac:dyDescent="0.25">
      <c r="A31" s="2" t="s">
        <v>240</v>
      </c>
      <c r="AQ31" t="s">
        <v>242</v>
      </c>
      <c r="AR31" t="s">
        <v>210</v>
      </c>
      <c r="AS31" t="s">
        <v>211</v>
      </c>
    </row>
    <row r="32" spans="1:45" x14ac:dyDescent="0.25">
      <c r="A32" s="2" t="s">
        <v>237</v>
      </c>
      <c r="AQ32" t="s">
        <v>243</v>
      </c>
      <c r="AR32" t="s">
        <v>212</v>
      </c>
      <c r="AS32" s="2" t="s">
        <v>213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5" workbookViewId="0">
      <selection activeCell="B23" sqref="B23:H26"/>
    </sheetView>
  </sheetViews>
  <sheetFormatPr defaultRowHeight="15" x14ac:dyDescent="0.25"/>
  <cols>
    <col min="1" max="1" width="55.5703125" bestFit="1" customWidth="1"/>
    <col min="2" max="2" width="32.7109375" customWidth="1"/>
    <col min="3" max="3" width="19.85546875" bestFit="1" customWidth="1"/>
    <col min="4" max="4" width="34.5703125" bestFit="1" customWidth="1"/>
    <col min="5" max="5" width="14.5703125" bestFit="1" customWidth="1"/>
    <col min="6" max="6" width="16.140625" bestFit="1" customWidth="1"/>
    <col min="7" max="7" width="17.85546875" bestFit="1" customWidth="1"/>
    <col min="8" max="8" width="21.7109375" bestFit="1" customWidth="1"/>
  </cols>
  <sheetData>
    <row r="1" spans="1:8" x14ac:dyDescent="0.25">
      <c r="A1" s="1" t="s">
        <v>0</v>
      </c>
      <c r="B1" s="1" t="s">
        <v>83</v>
      </c>
      <c r="C1" s="1" t="s">
        <v>84</v>
      </c>
      <c r="D1" s="1" t="s">
        <v>58</v>
      </c>
      <c r="E1" s="1" t="s">
        <v>2</v>
      </c>
      <c r="F1" s="1" t="s">
        <v>3</v>
      </c>
      <c r="G1" s="1" t="s">
        <v>247</v>
      </c>
      <c r="H1" s="1" t="s">
        <v>248</v>
      </c>
    </row>
    <row r="2" spans="1:8" x14ac:dyDescent="0.25">
      <c r="A2" t="s">
        <v>85</v>
      </c>
      <c r="B2">
        <v>50000</v>
      </c>
      <c r="C2">
        <v>50000</v>
      </c>
    </row>
    <row r="3" spans="1:8" x14ac:dyDescent="0.25">
      <c r="A3" s="6" t="s">
        <v>86</v>
      </c>
      <c r="B3">
        <v>50000</v>
      </c>
      <c r="C3">
        <v>50000</v>
      </c>
    </row>
    <row r="4" spans="1:8" x14ac:dyDescent="0.25">
      <c r="A4" s="15" t="s">
        <v>133</v>
      </c>
      <c r="B4">
        <v>50000</v>
      </c>
      <c r="C4">
        <v>50000</v>
      </c>
    </row>
    <row r="5" spans="1:8" x14ac:dyDescent="0.25">
      <c r="A5" s="15" t="s">
        <v>134</v>
      </c>
      <c r="B5">
        <v>50000</v>
      </c>
      <c r="C5">
        <v>50000</v>
      </c>
    </row>
    <row r="6" spans="1:8" x14ac:dyDescent="0.25">
      <c r="A6" s="15" t="s">
        <v>135</v>
      </c>
      <c r="B6">
        <v>50000</v>
      </c>
      <c r="C6">
        <v>50000</v>
      </c>
    </row>
    <row r="7" spans="1:8" x14ac:dyDescent="0.25">
      <c r="A7" s="15" t="s">
        <v>137</v>
      </c>
      <c r="B7">
        <v>50000</v>
      </c>
      <c r="C7">
        <v>50000</v>
      </c>
    </row>
    <row r="8" spans="1:8" x14ac:dyDescent="0.25">
      <c r="A8" s="15" t="s">
        <v>138</v>
      </c>
      <c r="B8">
        <v>50000</v>
      </c>
      <c r="C8">
        <v>50000</v>
      </c>
    </row>
    <row r="9" spans="1:8" x14ac:dyDescent="0.25">
      <c r="A9" s="15" t="s">
        <v>140</v>
      </c>
      <c r="B9">
        <v>50000</v>
      </c>
      <c r="C9">
        <v>50000</v>
      </c>
    </row>
    <row r="10" spans="1:8" x14ac:dyDescent="0.25">
      <c r="A10" s="15" t="s">
        <v>139</v>
      </c>
      <c r="B10">
        <v>50000</v>
      </c>
      <c r="C10">
        <v>50000</v>
      </c>
    </row>
    <row r="11" spans="1:8" x14ac:dyDescent="0.25">
      <c r="A11" t="s">
        <v>158</v>
      </c>
      <c r="D11" t="s">
        <v>157</v>
      </c>
      <c r="G11" t="str">
        <f ca="1">"ContFName"&amp;YEAR(NOW())&amp;DAY(NOW())&amp;HOUR(NOW())&amp;MINUTE(NOW())&amp;SECOND(NOW())</f>
        <v>ContFName201821115458</v>
      </c>
      <c r="H11" t="str">
        <f ca="1">"ContLName"&amp;YEAR(NOW())&amp;DAY(NOW())&amp;HOUR(NOW())&amp;MINUTE(NOW())&amp;SECOND(NOW())</f>
        <v>ContLName201821115458</v>
      </c>
    </row>
    <row r="12" spans="1:8" x14ac:dyDescent="0.25">
      <c r="A12" s="24" t="s">
        <v>182</v>
      </c>
      <c r="D12" t="s">
        <v>13</v>
      </c>
    </row>
    <row r="13" spans="1:8" x14ac:dyDescent="0.25">
      <c r="A13" s="24" t="s">
        <v>183</v>
      </c>
      <c r="D13" t="s">
        <v>13</v>
      </c>
    </row>
    <row r="14" spans="1:8" x14ac:dyDescent="0.25">
      <c r="A14" s="24" t="s">
        <v>184</v>
      </c>
      <c r="D14" t="s">
        <v>13</v>
      </c>
    </row>
    <row r="15" spans="1:8" x14ac:dyDescent="0.25">
      <c r="A15" t="s">
        <v>185</v>
      </c>
      <c r="D15" t="s">
        <v>13</v>
      </c>
    </row>
    <row r="16" spans="1:8" x14ac:dyDescent="0.25">
      <c r="A16" s="24" t="s">
        <v>186</v>
      </c>
      <c r="D16" t="s">
        <v>13</v>
      </c>
    </row>
    <row r="17" spans="1:4" x14ac:dyDescent="0.25">
      <c r="A17" s="24" t="s">
        <v>187</v>
      </c>
      <c r="D17" t="s">
        <v>13</v>
      </c>
    </row>
    <row r="18" spans="1:4" x14ac:dyDescent="0.25">
      <c r="A18" s="24" t="s">
        <v>188</v>
      </c>
      <c r="D18" t="s">
        <v>13</v>
      </c>
    </row>
    <row r="19" spans="1:4" x14ac:dyDescent="0.25">
      <c r="A19" s="24" t="s">
        <v>189</v>
      </c>
      <c r="D19" t="s">
        <v>13</v>
      </c>
    </row>
    <row r="20" spans="1:4" x14ac:dyDescent="0.25">
      <c r="A20" s="24" t="s">
        <v>190</v>
      </c>
      <c r="D20" t="s">
        <v>13</v>
      </c>
    </row>
    <row r="21" spans="1:4" x14ac:dyDescent="0.25">
      <c r="A21" s="24" t="s">
        <v>191</v>
      </c>
      <c r="D21" t="s">
        <v>13</v>
      </c>
    </row>
    <row r="22" spans="1:4" x14ac:dyDescent="0.25">
      <c r="A22" s="24" t="s">
        <v>192</v>
      </c>
      <c r="D22" t="s">
        <v>13</v>
      </c>
    </row>
    <row r="23" spans="1:4" x14ac:dyDescent="0.25">
      <c r="A23" s="24" t="s">
        <v>195</v>
      </c>
      <c r="D23" t="s">
        <v>13</v>
      </c>
    </row>
    <row r="24" spans="1:4" x14ac:dyDescent="0.25">
      <c r="A24" s="24" t="s">
        <v>196</v>
      </c>
      <c r="D24" t="s">
        <v>13</v>
      </c>
    </row>
    <row r="25" spans="1:4" x14ac:dyDescent="0.25">
      <c r="A25" s="24" t="s">
        <v>197</v>
      </c>
      <c r="D25" t="s">
        <v>13</v>
      </c>
    </row>
    <row r="26" spans="1:4" x14ac:dyDescent="0.25">
      <c r="A26" s="24" t="s">
        <v>198</v>
      </c>
      <c r="D26" t="s">
        <v>13</v>
      </c>
    </row>
    <row r="27" spans="1:4" x14ac:dyDescent="0.25">
      <c r="A27" s="24" t="s">
        <v>203</v>
      </c>
    </row>
    <row r="28" spans="1:4" x14ac:dyDescent="0.25">
      <c r="A28" s="2" t="s">
        <v>158</v>
      </c>
    </row>
  </sheetData>
  <pageMargins left="0.7" right="0.7" top="0.75" bottom="0.75" header="0.3" footer="0.3"/>
  <pageSetup orientation="portrait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48576"/>
  <sheetViews>
    <sheetView tabSelected="1" zoomScale="85" zoomScaleNormal="85" workbookViewId="0">
      <pane ySplit="1" topLeftCell="A46" activePane="bottomLeft" state="frozen"/>
      <selection pane="bottomLeft" activeCell="AZ63" sqref="AZ63"/>
    </sheetView>
  </sheetViews>
  <sheetFormatPr defaultRowHeight="15" x14ac:dyDescent="0.25"/>
  <cols>
    <col min="1" max="1" width="65" bestFit="1" customWidth="1"/>
    <col min="2" max="2" width="87.140625" bestFit="1" customWidth="1"/>
    <col min="3" max="3" width="11.5703125" bestFit="1" customWidth="1"/>
    <col min="4" max="4" width="15" bestFit="1" customWidth="1"/>
    <col min="5" max="5" width="14.7109375" bestFit="1" customWidth="1"/>
    <col min="6" max="6" width="21.42578125" bestFit="1" customWidth="1"/>
    <col min="7" max="7" width="25.85546875" bestFit="1" customWidth="1"/>
    <col min="8" max="8" width="19.7109375" customWidth="1"/>
    <col min="9" max="10" width="19.140625" bestFit="1" customWidth="1"/>
    <col min="11" max="11" width="31.42578125" bestFit="1" customWidth="1"/>
    <col min="12" max="12" width="24.28515625" bestFit="1" customWidth="1"/>
    <col min="13" max="13" width="28.5703125" bestFit="1" customWidth="1"/>
    <col min="14" max="14" width="32.7109375" customWidth="1"/>
    <col min="15" max="15" width="25.5703125" bestFit="1" customWidth="1"/>
    <col min="16" max="16" width="14.5703125" bestFit="1" customWidth="1"/>
    <col min="17" max="17" width="16.140625" bestFit="1" customWidth="1"/>
    <col min="18" max="18" width="20" bestFit="1" customWidth="1"/>
    <col min="19" max="19" width="21.140625" bestFit="1" customWidth="1"/>
    <col min="20" max="20" width="11.42578125" bestFit="1" customWidth="1"/>
    <col min="21" max="21" width="14.28515625" bestFit="1" customWidth="1"/>
    <col min="23" max="23" width="10.28515625" bestFit="1" customWidth="1"/>
    <col min="24" max="24" width="17.5703125" bestFit="1" customWidth="1"/>
    <col min="25" max="25" width="19" bestFit="1" customWidth="1"/>
    <col min="26" max="26" width="49.28515625" bestFit="1" customWidth="1"/>
    <col min="27" max="27" width="15.28515625" style="5" bestFit="1" customWidth="1"/>
    <col min="28" max="28" width="38.140625" customWidth="1"/>
    <col min="29" max="29" width="13.42578125" bestFit="1" customWidth="1"/>
    <col min="30" max="30" width="20" bestFit="1" customWidth="1"/>
    <col min="31" max="31" width="20" customWidth="1"/>
    <col min="32" max="32" width="21.140625" bestFit="1" customWidth="1"/>
    <col min="33" max="33" width="18.5703125" bestFit="1" customWidth="1"/>
    <col min="34" max="34" width="14.85546875" bestFit="1" customWidth="1"/>
    <col min="35" max="35" width="11.85546875" bestFit="1" customWidth="1"/>
    <col min="36" max="36" width="17.28515625" style="6" bestFit="1" customWidth="1"/>
    <col min="37" max="37" width="17.42578125" bestFit="1" customWidth="1"/>
    <col min="38" max="38" width="94.7109375" style="12" bestFit="1" customWidth="1"/>
    <col min="39" max="39" width="58.42578125" style="7" bestFit="1" customWidth="1"/>
    <col min="40" max="40" width="59.7109375" bestFit="1" customWidth="1"/>
    <col min="41" max="41" width="25.5703125" bestFit="1" customWidth="1"/>
    <col min="42" max="42" width="28.140625" bestFit="1" customWidth="1"/>
    <col min="43" max="43" width="20.5703125" customWidth="1"/>
    <col min="44" max="44" width="32.140625" bestFit="1" customWidth="1"/>
    <col min="45" max="45" width="23" bestFit="1" customWidth="1"/>
    <col min="46" max="46" width="26.85546875" bestFit="1" customWidth="1"/>
    <col min="47" max="47" width="15.140625" bestFit="1" customWidth="1"/>
    <col min="48" max="48" width="18.42578125" bestFit="1" customWidth="1"/>
    <col min="49" max="49" width="19.140625" bestFit="1" customWidth="1"/>
    <col min="51" max="51" width="21.140625" bestFit="1" customWidth="1"/>
    <col min="52" max="52" width="41.28515625" bestFit="1" customWidth="1"/>
    <col min="53" max="53" width="14" bestFit="1" customWidth="1"/>
    <col min="54" max="54" width="14.28515625" bestFit="1" customWidth="1"/>
    <col min="55" max="55" width="11.28515625" bestFit="1" customWidth="1"/>
    <col min="56" max="56" width="14" bestFit="1" customWidth="1"/>
    <col min="57" max="57" width="11.5703125" bestFit="1" customWidth="1"/>
    <col min="58" max="58" width="11.28515625" bestFit="1" customWidth="1"/>
    <col min="59" max="59" width="10" bestFit="1" customWidth="1"/>
    <col min="60" max="60" width="24.5703125" bestFit="1" customWidth="1"/>
    <col min="61" max="61" width="19.85546875" bestFit="1" customWidth="1"/>
    <col min="62" max="62" width="35.28515625" bestFit="1" customWidth="1"/>
    <col min="63" max="63" width="22.5703125" bestFit="1" customWidth="1"/>
    <col min="64" max="64" width="35" style="7" customWidth="1"/>
    <col min="65" max="65" width="20.85546875" bestFit="1" customWidth="1"/>
    <col min="66" max="66" width="59.7109375" bestFit="1" customWidth="1"/>
  </cols>
  <sheetData>
    <row r="1" spans="1:68" s="1" customFormat="1" x14ac:dyDescent="0.25">
      <c r="A1" s="1" t="s">
        <v>0</v>
      </c>
      <c r="B1" s="1" t="s">
        <v>96</v>
      </c>
      <c r="C1" s="1" t="s">
        <v>71</v>
      </c>
      <c r="D1" s="1" t="s">
        <v>62</v>
      </c>
      <c r="E1" s="1" t="s">
        <v>63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78</v>
      </c>
      <c r="L1" s="1" t="s">
        <v>77</v>
      </c>
      <c r="M1" s="1" t="s">
        <v>79</v>
      </c>
      <c r="N1" s="1" t="s">
        <v>99</v>
      </c>
      <c r="O1" s="1" t="s">
        <v>151</v>
      </c>
      <c r="P1" s="1" t="s">
        <v>2</v>
      </c>
      <c r="Q1" s="1" t="s">
        <v>3</v>
      </c>
      <c r="R1" s="1" t="s">
        <v>101</v>
      </c>
      <c r="S1" s="1" t="s">
        <v>5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6</v>
      </c>
      <c r="Y1" s="1" t="s">
        <v>106</v>
      </c>
      <c r="Z1" s="1" t="s">
        <v>108</v>
      </c>
      <c r="AA1" s="14" t="s">
        <v>110</v>
      </c>
      <c r="AB1" s="1" t="s">
        <v>111</v>
      </c>
      <c r="AC1" s="1" t="s">
        <v>113</v>
      </c>
      <c r="AD1" s="1" t="s">
        <v>115</v>
      </c>
      <c r="AE1" s="1" t="s">
        <v>168</v>
      </c>
      <c r="AF1" s="1" t="s">
        <v>16</v>
      </c>
      <c r="AG1" s="1" t="s">
        <v>17</v>
      </c>
      <c r="AH1" s="1" t="s">
        <v>18</v>
      </c>
      <c r="AI1" s="1" t="s">
        <v>119</v>
      </c>
      <c r="AJ1" s="16" t="s">
        <v>19</v>
      </c>
      <c r="AK1" s="1" t="s">
        <v>20</v>
      </c>
      <c r="AL1" s="11" t="s">
        <v>163</v>
      </c>
      <c r="AM1" s="10" t="s">
        <v>127</v>
      </c>
      <c r="AN1" s="9" t="s">
        <v>129</v>
      </c>
      <c r="AO1" s="13" t="s">
        <v>131</v>
      </c>
      <c r="AP1" s="1" t="s">
        <v>136</v>
      </c>
      <c r="AQ1" s="1" t="s">
        <v>143</v>
      </c>
      <c r="AR1" s="9" t="s">
        <v>144</v>
      </c>
      <c r="AS1" s="1" t="s">
        <v>146</v>
      </c>
      <c r="AT1" s="1" t="s">
        <v>148</v>
      </c>
      <c r="AU1" s="9" t="s">
        <v>154</v>
      </c>
      <c r="AV1" s="9" t="s">
        <v>67</v>
      </c>
      <c r="AW1" s="9" t="s">
        <v>159</v>
      </c>
      <c r="AX1" s="9" t="s">
        <v>160</v>
      </c>
      <c r="AY1" s="9" t="s">
        <v>162</v>
      </c>
      <c r="AZ1" s="9" t="s">
        <v>169</v>
      </c>
      <c r="BA1" s="1" t="s">
        <v>173</v>
      </c>
      <c r="BB1" s="1" t="s">
        <v>174</v>
      </c>
      <c r="BC1" s="1" t="s">
        <v>175</v>
      </c>
      <c r="BD1" s="1" t="s">
        <v>176</v>
      </c>
      <c r="BE1" s="1" t="s">
        <v>177</v>
      </c>
      <c r="BF1" s="1" t="s">
        <v>178</v>
      </c>
      <c r="BG1" s="1" t="s">
        <v>179</v>
      </c>
      <c r="BH1" s="1" t="s">
        <v>180</v>
      </c>
      <c r="BI1" s="1" t="s">
        <v>181</v>
      </c>
      <c r="BJ1" s="1" t="s">
        <v>193</v>
      </c>
      <c r="BK1" s="1" t="s">
        <v>200</v>
      </c>
      <c r="BL1" s="28" t="s">
        <v>202</v>
      </c>
      <c r="BM1" s="1" t="s">
        <v>204</v>
      </c>
      <c r="BN1" s="1" t="s">
        <v>202</v>
      </c>
      <c r="BO1" s="1" t="s">
        <v>251</v>
      </c>
      <c r="BP1" s="1" t="s">
        <v>255</v>
      </c>
    </row>
    <row r="2" spans="1:68" x14ac:dyDescent="0.25">
      <c r="A2" t="s">
        <v>86</v>
      </c>
      <c r="C2">
        <v>2016</v>
      </c>
      <c r="D2" s="5">
        <v>50000</v>
      </c>
      <c r="E2" s="5">
        <v>50000</v>
      </c>
      <c r="F2" s="5">
        <v>65000</v>
      </c>
      <c r="G2" s="5">
        <v>145000</v>
      </c>
      <c r="H2" s="5">
        <v>80</v>
      </c>
      <c r="I2" s="5">
        <v>5</v>
      </c>
      <c r="J2" s="5">
        <v>10000</v>
      </c>
      <c r="K2" s="5">
        <v>2</v>
      </c>
      <c r="L2" t="s">
        <v>22</v>
      </c>
    </row>
    <row r="3" spans="1:68" x14ac:dyDescent="0.25">
      <c r="A3" t="s">
        <v>88</v>
      </c>
      <c r="C3">
        <v>2016</v>
      </c>
      <c r="D3" s="5">
        <v>50000</v>
      </c>
      <c r="E3" s="5">
        <v>50000</v>
      </c>
      <c r="F3" s="5">
        <v>65000</v>
      </c>
      <c r="G3" s="5">
        <v>145000</v>
      </c>
      <c r="H3" s="5">
        <v>80</v>
      </c>
      <c r="I3" s="5">
        <v>5</v>
      </c>
      <c r="J3" s="5">
        <v>10000</v>
      </c>
      <c r="K3" s="5">
        <v>2</v>
      </c>
      <c r="L3" t="s">
        <v>22</v>
      </c>
      <c r="N3" t="s">
        <v>100</v>
      </c>
      <c r="AF3" s="3"/>
    </row>
    <row r="4" spans="1:68" x14ac:dyDescent="0.25">
      <c r="A4" s="7" t="s">
        <v>98</v>
      </c>
      <c r="B4" t="s">
        <v>97</v>
      </c>
      <c r="N4" t="s">
        <v>100</v>
      </c>
      <c r="P4" t="s">
        <v>102</v>
      </c>
      <c r="Q4" t="s">
        <v>103</v>
      </c>
      <c r="R4" t="s">
        <v>104</v>
      </c>
      <c r="S4" t="s">
        <v>105</v>
      </c>
      <c r="T4">
        <v>5</v>
      </c>
      <c r="U4" s="8">
        <v>5</v>
      </c>
      <c r="V4">
        <v>360</v>
      </c>
      <c r="W4">
        <v>360</v>
      </c>
      <c r="X4" s="5">
        <v>500000</v>
      </c>
      <c r="Y4" s="8" t="s">
        <v>107</v>
      </c>
      <c r="Z4" t="s">
        <v>109</v>
      </c>
      <c r="AA4" s="5">
        <v>650000</v>
      </c>
      <c r="AB4" t="s">
        <v>112</v>
      </c>
      <c r="AC4" t="s">
        <v>114</v>
      </c>
      <c r="AD4" t="s">
        <v>116</v>
      </c>
      <c r="AF4" s="3"/>
      <c r="AL4" s="12" t="s">
        <v>126</v>
      </c>
      <c r="AM4" s="2" t="s">
        <v>241</v>
      </c>
      <c r="AN4" s="7" t="s">
        <v>128</v>
      </c>
      <c r="AX4" t="s">
        <v>161</v>
      </c>
      <c r="BN4" t="s">
        <v>130</v>
      </c>
    </row>
    <row r="5" spans="1:68" x14ac:dyDescent="0.25">
      <c r="A5" s="9" t="s">
        <v>118</v>
      </c>
      <c r="B5" t="s">
        <v>120</v>
      </c>
      <c r="P5" t="s">
        <v>102</v>
      </c>
      <c r="Q5" t="s">
        <v>103</v>
      </c>
      <c r="S5" t="s">
        <v>105</v>
      </c>
      <c r="T5">
        <v>9</v>
      </c>
      <c r="V5">
        <v>360</v>
      </c>
      <c r="W5">
        <v>360</v>
      </c>
      <c r="X5" s="5">
        <v>200000</v>
      </c>
      <c r="AF5" s="3">
        <v>42674</v>
      </c>
      <c r="AG5" t="s">
        <v>24</v>
      </c>
      <c r="AH5" t="s">
        <v>25</v>
      </c>
      <c r="AI5">
        <v>9</v>
      </c>
      <c r="AJ5" s="6">
        <v>5</v>
      </c>
    </row>
    <row r="6" spans="1:68" x14ac:dyDescent="0.25">
      <c r="A6" s="2" t="s">
        <v>121</v>
      </c>
      <c r="T6">
        <v>4</v>
      </c>
      <c r="X6" s="5"/>
      <c r="AF6" s="3"/>
      <c r="AI6">
        <v>4</v>
      </c>
      <c r="AJ6" s="6">
        <v>7</v>
      </c>
    </row>
    <row r="7" spans="1:68" x14ac:dyDescent="0.25">
      <c r="A7" s="2" t="s">
        <v>122</v>
      </c>
      <c r="T7">
        <v>9</v>
      </c>
      <c r="X7" s="5"/>
      <c r="AF7" s="3"/>
      <c r="AI7">
        <v>12</v>
      </c>
      <c r="AJ7" s="6">
        <v>5</v>
      </c>
      <c r="AK7">
        <v>7</v>
      </c>
    </row>
    <row r="8" spans="1:68" x14ac:dyDescent="0.25">
      <c r="A8" s="2" t="s">
        <v>125</v>
      </c>
      <c r="B8" t="s">
        <v>97</v>
      </c>
      <c r="N8" t="s">
        <v>100</v>
      </c>
      <c r="P8" t="s">
        <v>102</v>
      </c>
      <c r="Q8" t="s">
        <v>103</v>
      </c>
      <c r="R8" t="s">
        <v>104</v>
      </c>
      <c r="S8" t="s">
        <v>105</v>
      </c>
      <c r="T8">
        <v>5</v>
      </c>
      <c r="U8">
        <v>5</v>
      </c>
      <c r="V8">
        <v>360</v>
      </c>
      <c r="W8">
        <v>360</v>
      </c>
      <c r="X8" s="5">
        <v>500000</v>
      </c>
      <c r="Y8" s="8" t="s">
        <v>107</v>
      </c>
      <c r="Z8" t="s">
        <v>109</v>
      </c>
      <c r="AA8" s="26">
        <v>650000</v>
      </c>
      <c r="AD8" t="s">
        <v>116</v>
      </c>
      <c r="AF8" s="3"/>
      <c r="AL8" s="12" t="s">
        <v>126</v>
      </c>
      <c r="AM8" s="7" t="s">
        <v>128</v>
      </c>
      <c r="AN8" t="s">
        <v>130</v>
      </c>
      <c r="AO8">
        <v>19565.650000000001</v>
      </c>
      <c r="AX8" t="s">
        <v>161</v>
      </c>
      <c r="AY8" s="27" t="s">
        <v>164</v>
      </c>
    </row>
    <row r="9" spans="1:68" x14ac:dyDescent="0.25">
      <c r="A9" s="2" t="s">
        <v>132</v>
      </c>
      <c r="B9" t="s">
        <v>97</v>
      </c>
      <c r="N9" t="s">
        <v>100</v>
      </c>
      <c r="P9" t="s">
        <v>102</v>
      </c>
      <c r="Q9" t="s">
        <v>103</v>
      </c>
      <c r="R9" t="s">
        <v>104</v>
      </c>
      <c r="S9" t="s">
        <v>105</v>
      </c>
      <c r="T9">
        <v>5</v>
      </c>
      <c r="U9">
        <v>5</v>
      </c>
      <c r="V9">
        <v>360</v>
      </c>
      <c r="W9">
        <v>360</v>
      </c>
      <c r="X9" s="5">
        <v>500000</v>
      </c>
      <c r="Y9" s="8" t="s">
        <v>107</v>
      </c>
      <c r="Z9" t="s">
        <v>109</v>
      </c>
      <c r="AA9" s="5">
        <v>650000</v>
      </c>
      <c r="AD9" t="s">
        <v>116</v>
      </c>
    </row>
    <row r="10" spans="1:68" x14ac:dyDescent="0.25">
      <c r="A10" s="15" t="s">
        <v>133</v>
      </c>
      <c r="C10">
        <v>2016</v>
      </c>
      <c r="D10">
        <v>50000</v>
      </c>
      <c r="E10">
        <v>50000</v>
      </c>
      <c r="F10">
        <v>65000</v>
      </c>
      <c r="G10">
        <v>145000</v>
      </c>
      <c r="H10">
        <v>80</v>
      </c>
      <c r="I10">
        <v>5</v>
      </c>
      <c r="J10">
        <v>10000</v>
      </c>
      <c r="K10">
        <v>2</v>
      </c>
      <c r="L10" t="s">
        <v>22</v>
      </c>
      <c r="M10" t="s">
        <v>22</v>
      </c>
      <c r="O10">
        <v>5000</v>
      </c>
      <c r="AF10" s="3"/>
      <c r="AJ10" s="6">
        <v>4</v>
      </c>
    </row>
    <row r="11" spans="1:68" x14ac:dyDescent="0.25">
      <c r="A11" s="15" t="s">
        <v>134</v>
      </c>
      <c r="C11">
        <v>2016</v>
      </c>
      <c r="D11">
        <v>50000</v>
      </c>
      <c r="E11">
        <v>50000</v>
      </c>
      <c r="F11">
        <v>65000</v>
      </c>
      <c r="G11">
        <v>145000</v>
      </c>
      <c r="H11">
        <v>80</v>
      </c>
      <c r="I11">
        <v>5</v>
      </c>
      <c r="J11">
        <v>10000</v>
      </c>
      <c r="K11">
        <v>2</v>
      </c>
      <c r="L11" t="s">
        <v>22</v>
      </c>
      <c r="M11" t="s">
        <v>22</v>
      </c>
      <c r="O11">
        <v>5000</v>
      </c>
      <c r="AF11" s="3"/>
      <c r="AJ11" s="6">
        <v>6</v>
      </c>
      <c r="AP11" t="s">
        <v>105</v>
      </c>
    </row>
    <row r="12" spans="1:68" x14ac:dyDescent="0.25">
      <c r="A12" s="15" t="s">
        <v>135</v>
      </c>
      <c r="C12">
        <v>2016</v>
      </c>
      <c r="D12">
        <v>50000</v>
      </c>
      <c r="E12">
        <v>50000</v>
      </c>
      <c r="F12">
        <v>65000</v>
      </c>
      <c r="G12">
        <v>145000</v>
      </c>
      <c r="H12">
        <v>80</v>
      </c>
      <c r="I12">
        <v>5</v>
      </c>
      <c r="J12">
        <v>10000</v>
      </c>
      <c r="K12">
        <v>2</v>
      </c>
      <c r="L12" t="s">
        <v>22</v>
      </c>
      <c r="M12" t="s">
        <v>22</v>
      </c>
      <c r="O12">
        <v>5000</v>
      </c>
      <c r="AF12" s="3"/>
      <c r="AJ12" s="6">
        <v>6</v>
      </c>
    </row>
    <row r="13" spans="1:68" x14ac:dyDescent="0.25">
      <c r="A13" s="15" t="s">
        <v>137</v>
      </c>
      <c r="C13">
        <v>2016</v>
      </c>
      <c r="D13">
        <v>50000</v>
      </c>
      <c r="E13">
        <v>50000</v>
      </c>
      <c r="F13">
        <v>65000</v>
      </c>
      <c r="G13">
        <v>145000</v>
      </c>
      <c r="H13">
        <v>80</v>
      </c>
      <c r="I13">
        <v>5</v>
      </c>
      <c r="J13">
        <v>10000</v>
      </c>
      <c r="K13">
        <v>2</v>
      </c>
      <c r="L13" t="s">
        <v>22</v>
      </c>
      <c r="M13" t="s">
        <v>22</v>
      </c>
      <c r="AF13" s="3"/>
      <c r="AJ13" s="6">
        <v>6</v>
      </c>
    </row>
    <row r="14" spans="1:68" x14ac:dyDescent="0.25">
      <c r="A14" s="15" t="s">
        <v>138</v>
      </c>
      <c r="C14">
        <v>2016</v>
      </c>
      <c r="D14">
        <v>50000</v>
      </c>
      <c r="E14">
        <v>50000</v>
      </c>
      <c r="F14">
        <v>65000</v>
      </c>
      <c r="G14">
        <v>145000</v>
      </c>
      <c r="H14">
        <v>80</v>
      </c>
      <c r="I14">
        <v>5</v>
      </c>
      <c r="J14">
        <v>10000</v>
      </c>
      <c r="K14">
        <v>2</v>
      </c>
      <c r="L14" t="s">
        <v>22</v>
      </c>
      <c r="M14" t="s">
        <v>22</v>
      </c>
      <c r="AF14" s="3"/>
      <c r="AJ14" s="6">
        <v>6</v>
      </c>
    </row>
    <row r="15" spans="1:68" x14ac:dyDescent="0.25">
      <c r="A15" s="15" t="s">
        <v>140</v>
      </c>
      <c r="C15">
        <v>2016</v>
      </c>
      <c r="D15">
        <v>50000</v>
      </c>
      <c r="E15">
        <v>50000</v>
      </c>
      <c r="F15">
        <v>65000</v>
      </c>
      <c r="G15">
        <v>145000</v>
      </c>
      <c r="H15">
        <v>80</v>
      </c>
      <c r="I15">
        <v>5</v>
      </c>
      <c r="J15">
        <v>10000</v>
      </c>
      <c r="K15">
        <v>2</v>
      </c>
      <c r="L15" t="s">
        <v>22</v>
      </c>
      <c r="M15" t="s">
        <v>22</v>
      </c>
      <c r="AF15" s="3"/>
      <c r="AJ15" s="6">
        <v>6</v>
      </c>
      <c r="AP15" t="s">
        <v>105</v>
      </c>
    </row>
    <row r="16" spans="1:68" x14ac:dyDescent="0.25">
      <c r="A16" s="15" t="s">
        <v>139</v>
      </c>
      <c r="C16">
        <v>2016</v>
      </c>
      <c r="D16">
        <v>50000</v>
      </c>
      <c r="E16">
        <v>50000</v>
      </c>
      <c r="F16">
        <v>65000</v>
      </c>
      <c r="G16">
        <v>145000</v>
      </c>
      <c r="H16">
        <v>80</v>
      </c>
      <c r="I16">
        <v>5</v>
      </c>
      <c r="J16">
        <v>10000</v>
      </c>
      <c r="K16">
        <v>2</v>
      </c>
      <c r="L16" t="s">
        <v>22</v>
      </c>
      <c r="M16" t="s">
        <v>22</v>
      </c>
      <c r="AF16" s="3"/>
      <c r="AJ16" s="6">
        <v>6</v>
      </c>
    </row>
    <row r="17" spans="1:64" x14ac:dyDescent="0.25">
      <c r="A17" s="2" t="s">
        <v>141</v>
      </c>
      <c r="C17">
        <v>1999</v>
      </c>
      <c r="D17">
        <v>80000</v>
      </c>
      <c r="E17">
        <v>10000</v>
      </c>
      <c r="F17">
        <v>100000</v>
      </c>
      <c r="G17">
        <v>15000</v>
      </c>
      <c r="AF17" s="3">
        <f ca="1">(TODAY()+21)</f>
        <v>43262</v>
      </c>
      <c r="AI17">
        <v>12</v>
      </c>
    </row>
    <row r="18" spans="1:64" x14ac:dyDescent="0.25">
      <c r="A18" s="2" t="s">
        <v>142</v>
      </c>
      <c r="AA18" s="5">
        <v>115000</v>
      </c>
      <c r="AQ18">
        <v>95000</v>
      </c>
      <c r="AR18">
        <v>250</v>
      </c>
    </row>
    <row r="19" spans="1:64" x14ac:dyDescent="0.25">
      <c r="A19" s="2" t="s">
        <v>145</v>
      </c>
      <c r="B19" t="s">
        <v>147</v>
      </c>
      <c r="AF19" s="17">
        <f ca="1">(TODAY()+21)</f>
        <v>43262</v>
      </c>
      <c r="AI19">
        <v>12</v>
      </c>
      <c r="AS19" s="17">
        <f ca="1">(TODAY()+30)</f>
        <v>43271</v>
      </c>
      <c r="AT19" t="s">
        <v>149</v>
      </c>
    </row>
    <row r="20" spans="1:64" s="15" customFormat="1" x14ac:dyDescent="0.25">
      <c r="A20" s="18" t="s">
        <v>150</v>
      </c>
      <c r="B20" s="15" t="s">
        <v>120</v>
      </c>
      <c r="P20" s="15" t="s">
        <v>102</v>
      </c>
      <c r="Q20" s="15" t="s">
        <v>103</v>
      </c>
      <c r="R20" t="s">
        <v>104</v>
      </c>
      <c r="S20" s="15" t="s">
        <v>105</v>
      </c>
      <c r="T20" s="15">
        <v>4</v>
      </c>
      <c r="V20" s="15">
        <v>360</v>
      </c>
      <c r="W20" s="15">
        <v>360</v>
      </c>
      <c r="X20" s="15">
        <v>100000</v>
      </c>
      <c r="AA20" s="19"/>
      <c r="AF20" s="20">
        <v>42674</v>
      </c>
      <c r="AG20" s="15" t="s">
        <v>24</v>
      </c>
      <c r="AH20" s="15" t="s">
        <v>25</v>
      </c>
      <c r="AI20" s="15">
        <v>12</v>
      </c>
      <c r="AJ20" s="21">
        <v>4</v>
      </c>
      <c r="AL20" s="22"/>
      <c r="AM20" s="23"/>
      <c r="AT20" s="15" t="s">
        <v>149</v>
      </c>
      <c r="BL20" s="23"/>
    </row>
    <row r="21" spans="1:64" s="15" customFormat="1" x14ac:dyDescent="0.25">
      <c r="A21" s="18" t="s">
        <v>152</v>
      </c>
      <c r="B21" s="15" t="s">
        <v>120</v>
      </c>
      <c r="P21" s="15" t="s">
        <v>153</v>
      </c>
      <c r="Q21" s="15" t="s">
        <v>103</v>
      </c>
      <c r="R21" t="s">
        <v>104</v>
      </c>
      <c r="S21" s="15" t="s">
        <v>105</v>
      </c>
      <c r="T21" s="15">
        <v>4</v>
      </c>
      <c r="V21" s="15">
        <v>360</v>
      </c>
      <c r="W21" s="15">
        <v>360</v>
      </c>
      <c r="X21" s="15">
        <v>100000</v>
      </c>
      <c r="AA21" s="19"/>
      <c r="AF21" s="20">
        <v>42674</v>
      </c>
      <c r="AG21" s="15" t="s">
        <v>24</v>
      </c>
      <c r="AH21" s="15" t="s">
        <v>25</v>
      </c>
      <c r="AI21" s="15">
        <v>12</v>
      </c>
      <c r="AJ21" s="21">
        <v>4</v>
      </c>
      <c r="AL21" s="22"/>
      <c r="AM21" s="23"/>
      <c r="AT21" s="15" t="s">
        <v>149</v>
      </c>
      <c r="BL21" s="23"/>
    </row>
    <row r="22" spans="1:64" x14ac:dyDescent="0.25">
      <c r="A22" s="18" t="s">
        <v>155</v>
      </c>
      <c r="C22">
        <v>1999</v>
      </c>
      <c r="D22">
        <v>100000</v>
      </c>
      <c r="E22">
        <v>0</v>
      </c>
      <c r="F22">
        <v>100000</v>
      </c>
      <c r="G22">
        <v>0</v>
      </c>
      <c r="AF22" s="3">
        <f ca="1">DATE(YEAR(TODAY()), MONTH(TODAY())+1, 1)</f>
        <v>43252</v>
      </c>
      <c r="AI22" s="15">
        <v>12</v>
      </c>
      <c r="AU22" s="3">
        <f ca="1">TODAY()</f>
        <v>43241</v>
      </c>
    </row>
    <row r="23" spans="1:64" s="15" customFormat="1" ht="90" x14ac:dyDescent="0.25">
      <c r="A23" s="15" t="s">
        <v>158</v>
      </c>
      <c r="B23" s="15" t="s">
        <v>97</v>
      </c>
      <c r="C23" s="15">
        <v>2015</v>
      </c>
      <c r="D23" s="15">
        <v>100000</v>
      </c>
      <c r="E23" s="15">
        <v>0</v>
      </c>
      <c r="F23" s="15">
        <v>100000</v>
      </c>
      <c r="G23" s="15">
        <v>250000</v>
      </c>
      <c r="N23" s="15" t="s">
        <v>100</v>
      </c>
      <c r="P23" s="15" t="s">
        <v>102</v>
      </c>
      <c r="Q23" s="15" t="s">
        <v>103</v>
      </c>
      <c r="R23" s="15" t="s">
        <v>104</v>
      </c>
      <c r="T23" s="15">
        <v>4</v>
      </c>
      <c r="U23" s="15">
        <v>5</v>
      </c>
      <c r="V23" s="15">
        <v>365</v>
      </c>
      <c r="W23" s="15">
        <v>365</v>
      </c>
      <c r="X23" s="15">
        <v>100000</v>
      </c>
      <c r="Z23" t="s">
        <v>109</v>
      </c>
      <c r="AA23" s="19"/>
      <c r="AD23" t="s">
        <v>116</v>
      </c>
      <c r="AF23" s="20">
        <v>42767</v>
      </c>
      <c r="AG23" s="15" t="s">
        <v>24</v>
      </c>
      <c r="AH23" s="15" t="s">
        <v>66</v>
      </c>
      <c r="AJ23" s="21"/>
      <c r="AL23" s="22"/>
      <c r="AM23" s="23"/>
      <c r="AV23" s="20">
        <v>42735</v>
      </c>
      <c r="AW23" s="20">
        <v>42766</v>
      </c>
      <c r="BL23" s="23" t="s">
        <v>201</v>
      </c>
    </row>
    <row r="24" spans="1:64" x14ac:dyDescent="0.25">
      <c r="A24" s="24" t="s">
        <v>156</v>
      </c>
      <c r="B24" s="15" t="s">
        <v>97</v>
      </c>
      <c r="C24">
        <v>1999</v>
      </c>
      <c r="D24">
        <v>80000</v>
      </c>
      <c r="E24">
        <v>10000</v>
      </c>
      <c r="F24">
        <v>100000</v>
      </c>
      <c r="G24">
        <v>15000</v>
      </c>
      <c r="AF24" s="3">
        <f ca="1">TODAY()+21</f>
        <v>43262</v>
      </c>
      <c r="AI24" s="15">
        <v>12</v>
      </c>
      <c r="AU24" s="3">
        <f ca="1">TODAY()</f>
        <v>43241</v>
      </c>
    </row>
    <row r="25" spans="1:64" x14ac:dyDescent="0.25">
      <c r="A25" s="24" t="s">
        <v>165</v>
      </c>
      <c r="B25" s="15" t="s">
        <v>120</v>
      </c>
      <c r="C25">
        <v>1999</v>
      </c>
      <c r="D25">
        <v>80000</v>
      </c>
      <c r="E25">
        <v>10000</v>
      </c>
      <c r="F25">
        <v>100000</v>
      </c>
      <c r="G25">
        <v>15000</v>
      </c>
      <c r="AF25" s="3">
        <f ca="1">TODAY()+21</f>
        <v>43262</v>
      </c>
      <c r="AI25" s="15">
        <v>12</v>
      </c>
      <c r="AU25" s="3">
        <f ca="1">TODAY()</f>
        <v>43241</v>
      </c>
    </row>
    <row r="26" spans="1:64" x14ac:dyDescent="0.25">
      <c r="A26" s="24" t="s">
        <v>166</v>
      </c>
      <c r="B26" s="15" t="s">
        <v>120</v>
      </c>
      <c r="C26">
        <v>1999</v>
      </c>
      <c r="D26">
        <v>80000</v>
      </c>
      <c r="E26">
        <v>10000</v>
      </c>
      <c r="F26">
        <v>100000</v>
      </c>
      <c r="G26">
        <v>15000</v>
      </c>
      <c r="AF26" s="3">
        <f ca="1">TODAY()+21</f>
        <v>43262</v>
      </c>
      <c r="AI26" s="15">
        <v>12</v>
      </c>
      <c r="AU26" s="3">
        <f ca="1">TODAY()</f>
        <v>43241</v>
      </c>
    </row>
    <row r="27" spans="1:64" x14ac:dyDescent="0.25">
      <c r="A27" s="24" t="s">
        <v>167</v>
      </c>
      <c r="B27" s="15" t="s">
        <v>120</v>
      </c>
      <c r="C27">
        <v>1999</v>
      </c>
      <c r="D27">
        <v>80000</v>
      </c>
      <c r="E27">
        <v>10000</v>
      </c>
      <c r="F27">
        <v>100000</v>
      </c>
      <c r="G27">
        <v>15000</v>
      </c>
      <c r="AF27" s="3">
        <f ca="1">DATE(YEAR(TODAY()), MONTH(TODAY())+1, 1)</f>
        <v>43252</v>
      </c>
      <c r="AI27" s="15">
        <v>12</v>
      </c>
      <c r="AU27" s="3">
        <f ca="1">TODAY()</f>
        <v>43241</v>
      </c>
    </row>
    <row r="28" spans="1:64" x14ac:dyDescent="0.25">
      <c r="A28" s="2" t="s">
        <v>170</v>
      </c>
      <c r="AZ28" t="s">
        <v>172</v>
      </c>
    </row>
    <row r="29" spans="1:64" x14ac:dyDescent="0.25">
      <c r="A29" s="2" t="s">
        <v>171</v>
      </c>
      <c r="AZ29" t="s">
        <v>172</v>
      </c>
    </row>
    <row r="30" spans="1:64" s="15" customFormat="1" x14ac:dyDescent="0.25">
      <c r="A30" s="24" t="s">
        <v>182</v>
      </c>
      <c r="B30" s="15" t="s">
        <v>120</v>
      </c>
      <c r="T30" s="15">
        <v>4</v>
      </c>
      <c r="V30" s="15">
        <v>360</v>
      </c>
      <c r="X30" s="15">
        <v>200000</v>
      </c>
      <c r="AA30" s="19"/>
      <c r="AG30" s="15" t="s">
        <v>24</v>
      </c>
      <c r="AI30" s="15">
        <v>9</v>
      </c>
      <c r="AJ30" s="15">
        <v>4</v>
      </c>
      <c r="AL30" s="22"/>
      <c r="AM30" s="23"/>
      <c r="BA30" s="15">
        <v>1</v>
      </c>
      <c r="BB30" s="15">
        <v>6</v>
      </c>
      <c r="BC30" s="15">
        <v>1</v>
      </c>
      <c r="BD30" s="15">
        <v>6</v>
      </c>
      <c r="BE30" s="15">
        <v>10</v>
      </c>
      <c r="BF30" s="15">
        <v>2.25</v>
      </c>
      <c r="BG30" s="15">
        <v>1.25</v>
      </c>
      <c r="BL30" s="23"/>
    </row>
    <row r="31" spans="1:64" x14ac:dyDescent="0.25">
      <c r="A31" s="24" t="s">
        <v>183</v>
      </c>
      <c r="B31" s="15" t="s">
        <v>120</v>
      </c>
      <c r="T31">
        <v>4</v>
      </c>
      <c r="V31">
        <v>360</v>
      </c>
      <c r="X31">
        <v>200000</v>
      </c>
      <c r="AG31" s="25" t="s">
        <v>24</v>
      </c>
      <c r="AI31">
        <v>9</v>
      </c>
      <c r="AJ31">
        <v>4</v>
      </c>
      <c r="AK31">
        <v>60</v>
      </c>
      <c r="BA31">
        <v>1</v>
      </c>
      <c r="BB31">
        <v>6</v>
      </c>
      <c r="BC31">
        <v>1</v>
      </c>
      <c r="BD31">
        <v>6</v>
      </c>
      <c r="BE31">
        <v>10</v>
      </c>
      <c r="BF31">
        <v>2.25</v>
      </c>
      <c r="BG31">
        <v>1.25</v>
      </c>
    </row>
    <row r="32" spans="1:64" x14ac:dyDescent="0.25">
      <c r="A32" s="24" t="s">
        <v>184</v>
      </c>
      <c r="B32" s="15" t="s">
        <v>120</v>
      </c>
      <c r="T32">
        <v>4</v>
      </c>
      <c r="V32">
        <v>360</v>
      </c>
      <c r="X32">
        <v>200000</v>
      </c>
      <c r="AG32" s="25" t="s">
        <v>24</v>
      </c>
      <c r="AI32">
        <v>9</v>
      </c>
      <c r="AJ32">
        <v>4</v>
      </c>
      <c r="BA32">
        <v>1</v>
      </c>
      <c r="BB32">
        <v>6</v>
      </c>
      <c r="BC32">
        <v>1</v>
      </c>
      <c r="BD32">
        <v>6</v>
      </c>
      <c r="BE32">
        <v>10</v>
      </c>
      <c r="BF32">
        <v>2.25</v>
      </c>
      <c r="BG32">
        <v>1.25</v>
      </c>
    </row>
    <row r="33" spans="1:65" x14ac:dyDescent="0.25">
      <c r="A33" s="24" t="s">
        <v>185</v>
      </c>
      <c r="B33" s="15" t="s">
        <v>120</v>
      </c>
      <c r="T33">
        <v>9</v>
      </c>
      <c r="V33">
        <v>360</v>
      </c>
      <c r="X33">
        <v>200000</v>
      </c>
      <c r="AG33" s="25" t="s">
        <v>24</v>
      </c>
      <c r="AI33">
        <v>9</v>
      </c>
      <c r="AJ33">
        <v>9</v>
      </c>
      <c r="AK33">
        <v>6</v>
      </c>
      <c r="BA33">
        <v>1</v>
      </c>
      <c r="BB33">
        <v>6</v>
      </c>
      <c r="BC33">
        <v>1</v>
      </c>
      <c r="BD33">
        <v>6</v>
      </c>
      <c r="BE33">
        <v>10</v>
      </c>
      <c r="BF33">
        <v>2.25</v>
      </c>
      <c r="BG33">
        <v>1.25</v>
      </c>
    </row>
    <row r="34" spans="1:65" x14ac:dyDescent="0.25">
      <c r="A34" s="24" t="s">
        <v>186</v>
      </c>
      <c r="B34" s="15" t="s">
        <v>120</v>
      </c>
      <c r="S34" t="s">
        <v>105</v>
      </c>
      <c r="T34">
        <v>4</v>
      </c>
      <c r="V34">
        <v>360</v>
      </c>
      <c r="X34">
        <v>200000</v>
      </c>
      <c r="AG34" s="25" t="s">
        <v>24</v>
      </c>
      <c r="AI34">
        <v>9</v>
      </c>
      <c r="AJ34" s="6">
        <v>4</v>
      </c>
      <c r="AP34" t="s">
        <v>105</v>
      </c>
      <c r="BJ34" t="s">
        <v>100</v>
      </c>
    </row>
    <row r="35" spans="1:65" s="15" customFormat="1" x14ac:dyDescent="0.25">
      <c r="A35" s="24" t="s">
        <v>187</v>
      </c>
      <c r="B35" s="15" t="s">
        <v>120</v>
      </c>
      <c r="S35" s="15" t="s">
        <v>105</v>
      </c>
      <c r="T35" s="15">
        <v>4</v>
      </c>
      <c r="V35" s="15">
        <v>360</v>
      </c>
      <c r="X35" s="15">
        <v>200000</v>
      </c>
      <c r="AA35" s="19"/>
      <c r="AG35" s="15" t="s">
        <v>24</v>
      </c>
      <c r="AI35" s="15">
        <v>9</v>
      </c>
      <c r="AJ35" s="21">
        <v>4</v>
      </c>
      <c r="AK35" s="15">
        <v>60</v>
      </c>
      <c r="AL35" s="22"/>
      <c r="AM35" s="23"/>
      <c r="AP35" s="15" t="s">
        <v>105</v>
      </c>
      <c r="BJ35" s="15" t="s">
        <v>100</v>
      </c>
      <c r="BL35" s="23"/>
    </row>
    <row r="36" spans="1:65" s="15" customFormat="1" x14ac:dyDescent="0.25">
      <c r="A36" s="24" t="s">
        <v>188</v>
      </c>
      <c r="B36" s="15" t="s">
        <v>120</v>
      </c>
      <c r="S36" s="15" t="s">
        <v>105</v>
      </c>
      <c r="T36" s="15">
        <v>4</v>
      </c>
      <c r="V36" s="15">
        <v>360</v>
      </c>
      <c r="X36" s="15">
        <v>200000</v>
      </c>
      <c r="AA36" s="19"/>
      <c r="AG36" s="15" t="s">
        <v>24</v>
      </c>
      <c r="AI36" s="15">
        <v>9</v>
      </c>
      <c r="AJ36" s="21">
        <v>4</v>
      </c>
      <c r="AL36" s="22"/>
      <c r="AM36" s="23"/>
      <c r="AP36" s="15" t="s">
        <v>105</v>
      </c>
      <c r="BJ36" s="15" t="s">
        <v>100</v>
      </c>
      <c r="BL36" s="23"/>
    </row>
    <row r="37" spans="1:65" s="15" customFormat="1" x14ac:dyDescent="0.25">
      <c r="A37" s="24" t="s">
        <v>189</v>
      </c>
      <c r="B37" s="15" t="s">
        <v>120</v>
      </c>
      <c r="S37" s="15" t="s">
        <v>105</v>
      </c>
      <c r="T37" s="15">
        <v>9</v>
      </c>
      <c r="V37" s="15">
        <v>360</v>
      </c>
      <c r="X37" s="15">
        <v>200000</v>
      </c>
      <c r="AA37" s="19"/>
      <c r="AG37" s="15" t="s">
        <v>24</v>
      </c>
      <c r="AI37" s="15">
        <v>9</v>
      </c>
      <c r="AJ37" s="21">
        <v>9</v>
      </c>
      <c r="AK37" s="15">
        <v>6</v>
      </c>
      <c r="AL37" s="22"/>
      <c r="AM37" s="23"/>
      <c r="AP37" s="15" t="s">
        <v>105</v>
      </c>
      <c r="BJ37" s="15" t="s">
        <v>100</v>
      </c>
      <c r="BL37" s="23"/>
    </row>
    <row r="38" spans="1:65" x14ac:dyDescent="0.25">
      <c r="A38" s="24" t="s">
        <v>190</v>
      </c>
      <c r="B38" s="15" t="s">
        <v>120</v>
      </c>
      <c r="S38" t="s">
        <v>194</v>
      </c>
      <c r="T38">
        <v>4</v>
      </c>
      <c r="V38">
        <v>360</v>
      </c>
      <c r="X38">
        <v>200000</v>
      </c>
      <c r="AG38" s="25" t="s">
        <v>24</v>
      </c>
      <c r="AI38">
        <v>9</v>
      </c>
      <c r="AJ38" s="6">
        <v>4</v>
      </c>
      <c r="AP38" s="15" t="s">
        <v>105</v>
      </c>
      <c r="BA38">
        <v>1</v>
      </c>
      <c r="BB38">
        <v>6</v>
      </c>
      <c r="BC38">
        <v>1</v>
      </c>
      <c r="BD38">
        <v>6</v>
      </c>
      <c r="BE38">
        <v>10</v>
      </c>
      <c r="BF38">
        <v>2.25</v>
      </c>
      <c r="BG38">
        <v>1.25</v>
      </c>
      <c r="BJ38" t="s">
        <v>100</v>
      </c>
    </row>
    <row r="39" spans="1:65" x14ac:dyDescent="0.25">
      <c r="A39" s="24" t="s">
        <v>191</v>
      </c>
      <c r="B39" s="15" t="s">
        <v>120</v>
      </c>
      <c r="S39" t="s">
        <v>194</v>
      </c>
      <c r="T39">
        <v>4</v>
      </c>
      <c r="V39">
        <v>360</v>
      </c>
      <c r="X39">
        <v>200000</v>
      </c>
      <c r="AG39" s="25" t="s">
        <v>24</v>
      </c>
      <c r="AI39">
        <v>9</v>
      </c>
      <c r="AJ39" s="6">
        <v>4</v>
      </c>
      <c r="AK39">
        <v>60</v>
      </c>
      <c r="AP39" s="15" t="s">
        <v>105</v>
      </c>
      <c r="BA39">
        <v>1</v>
      </c>
      <c r="BB39">
        <v>6</v>
      </c>
      <c r="BC39">
        <v>1</v>
      </c>
      <c r="BD39">
        <v>6</v>
      </c>
      <c r="BE39">
        <v>10</v>
      </c>
      <c r="BF39">
        <v>2.25</v>
      </c>
      <c r="BG39">
        <v>1.25</v>
      </c>
      <c r="BJ39" t="s">
        <v>100</v>
      </c>
    </row>
    <row r="40" spans="1:65" s="15" customFormat="1" x14ac:dyDescent="0.25">
      <c r="A40" s="24" t="s">
        <v>192</v>
      </c>
      <c r="B40" s="15" t="s">
        <v>120</v>
      </c>
      <c r="S40" t="s">
        <v>194</v>
      </c>
      <c r="T40" s="15">
        <v>4</v>
      </c>
      <c r="V40" s="15">
        <v>360</v>
      </c>
      <c r="X40" s="15">
        <v>200000</v>
      </c>
      <c r="AA40" s="19"/>
      <c r="AG40" s="15" t="s">
        <v>24</v>
      </c>
      <c r="AI40" s="15">
        <v>9</v>
      </c>
      <c r="AJ40" s="21">
        <v>4</v>
      </c>
      <c r="AL40" s="22"/>
      <c r="AM40" s="23"/>
      <c r="AP40" s="15" t="s">
        <v>105</v>
      </c>
      <c r="BA40">
        <v>1</v>
      </c>
      <c r="BB40">
        <v>6</v>
      </c>
      <c r="BC40">
        <v>1</v>
      </c>
      <c r="BD40">
        <v>6</v>
      </c>
      <c r="BE40">
        <v>10</v>
      </c>
      <c r="BF40">
        <v>2.25</v>
      </c>
      <c r="BG40">
        <v>1.25</v>
      </c>
      <c r="BJ40" s="15" t="s">
        <v>100</v>
      </c>
      <c r="BL40" s="23"/>
    </row>
    <row r="41" spans="1:65" s="15" customFormat="1" x14ac:dyDescent="0.25">
      <c r="A41" s="24" t="s">
        <v>195</v>
      </c>
      <c r="B41" s="15" t="s">
        <v>120</v>
      </c>
      <c r="S41" t="s">
        <v>105</v>
      </c>
      <c r="T41" s="15">
        <v>4</v>
      </c>
      <c r="V41" s="15">
        <v>360</v>
      </c>
      <c r="X41" s="15">
        <v>200000</v>
      </c>
      <c r="AA41" s="19"/>
      <c r="AG41" s="15" t="s">
        <v>24</v>
      </c>
      <c r="AH41" s="15" t="s">
        <v>25</v>
      </c>
      <c r="AI41" s="15">
        <v>9</v>
      </c>
      <c r="AJ41" s="15">
        <v>4</v>
      </c>
      <c r="AL41" s="22"/>
      <c r="AM41" s="23"/>
      <c r="AP41" s="15" t="s">
        <v>105</v>
      </c>
      <c r="BL41" s="23"/>
    </row>
    <row r="42" spans="1:65" x14ac:dyDescent="0.25">
      <c r="A42" s="24" t="s">
        <v>196</v>
      </c>
      <c r="B42" s="15" t="s">
        <v>120</v>
      </c>
      <c r="S42" t="s">
        <v>105</v>
      </c>
      <c r="T42">
        <v>4</v>
      </c>
      <c r="V42">
        <v>360</v>
      </c>
      <c r="X42">
        <v>200000</v>
      </c>
      <c r="AG42" s="25" t="s">
        <v>24</v>
      </c>
      <c r="AH42" s="15" t="s">
        <v>25</v>
      </c>
      <c r="AI42">
        <v>9</v>
      </c>
      <c r="AJ42">
        <v>4</v>
      </c>
      <c r="AK42">
        <v>60</v>
      </c>
      <c r="AP42" s="15" t="s">
        <v>105</v>
      </c>
    </row>
    <row r="43" spans="1:65" x14ac:dyDescent="0.25">
      <c r="A43" s="24" t="s">
        <v>197</v>
      </c>
      <c r="B43" s="15" t="s">
        <v>120</v>
      </c>
      <c r="S43" t="s">
        <v>105</v>
      </c>
      <c r="T43">
        <v>4</v>
      </c>
      <c r="V43">
        <v>360</v>
      </c>
      <c r="X43">
        <v>200000</v>
      </c>
      <c r="AG43" s="25" t="s">
        <v>24</v>
      </c>
      <c r="AH43" s="15" t="s">
        <v>25</v>
      </c>
      <c r="AI43">
        <v>9</v>
      </c>
      <c r="AJ43">
        <v>4</v>
      </c>
      <c r="AK43">
        <v>0</v>
      </c>
      <c r="AP43" s="15" t="s">
        <v>105</v>
      </c>
    </row>
    <row r="44" spans="1:65" x14ac:dyDescent="0.25">
      <c r="A44" s="24" t="s">
        <v>198</v>
      </c>
      <c r="B44" s="15" t="s">
        <v>120</v>
      </c>
      <c r="S44" t="s">
        <v>105</v>
      </c>
      <c r="T44">
        <v>9</v>
      </c>
      <c r="V44">
        <v>360</v>
      </c>
      <c r="X44">
        <v>200000</v>
      </c>
      <c r="AG44" s="25" t="s">
        <v>24</v>
      </c>
      <c r="AH44" s="15" t="s">
        <v>25</v>
      </c>
      <c r="AI44">
        <v>9</v>
      </c>
      <c r="AJ44">
        <v>9</v>
      </c>
      <c r="AK44">
        <v>6</v>
      </c>
      <c r="AP44" s="15" t="s">
        <v>105</v>
      </c>
    </row>
    <row r="45" spans="1:65" x14ac:dyDescent="0.25">
      <c r="A45" s="2" t="s">
        <v>199</v>
      </c>
      <c r="AF45" s="3">
        <v>42614</v>
      </c>
      <c r="AH45" t="s">
        <v>25</v>
      </c>
      <c r="AI45">
        <v>12</v>
      </c>
      <c r="BK45" s="17">
        <v>42948</v>
      </c>
    </row>
    <row r="46" spans="1:65" x14ac:dyDescent="0.25">
      <c r="A46" s="24" t="s">
        <v>203</v>
      </c>
      <c r="C46">
        <v>2015</v>
      </c>
      <c r="D46">
        <v>100000</v>
      </c>
      <c r="E46">
        <v>0</v>
      </c>
      <c r="F46">
        <v>100000</v>
      </c>
      <c r="G46">
        <v>250000</v>
      </c>
      <c r="P46" t="s">
        <v>102</v>
      </c>
      <c r="Q46" t="s">
        <v>103</v>
      </c>
      <c r="R46" t="s">
        <v>104</v>
      </c>
      <c r="S46" t="s">
        <v>105</v>
      </c>
      <c r="T46">
        <v>4</v>
      </c>
      <c r="U46">
        <v>5</v>
      </c>
      <c r="V46">
        <v>365</v>
      </c>
      <c r="W46">
        <v>365</v>
      </c>
      <c r="AF46" s="3">
        <v>42767</v>
      </c>
      <c r="AG46" s="25" t="s">
        <v>24</v>
      </c>
      <c r="AH46" t="s">
        <v>66</v>
      </c>
      <c r="AI46">
        <v>12</v>
      </c>
      <c r="AV46" s="3">
        <v>42735</v>
      </c>
      <c r="AW46" s="3">
        <v>42766</v>
      </c>
      <c r="BM46" t="s">
        <v>22</v>
      </c>
    </row>
    <row r="47" spans="1:65" x14ac:dyDescent="0.25">
      <c r="A47" t="s">
        <v>205</v>
      </c>
      <c r="AF47" s="3">
        <f ca="1">TODAY()+30</f>
        <v>43271</v>
      </c>
    </row>
    <row r="48" spans="1:65" x14ac:dyDescent="0.25">
      <c r="A48" t="s">
        <v>206</v>
      </c>
      <c r="AF48" s="3">
        <f ca="1">DATE(YEAR(TODAY()), MONTH(TODAY())+1, 1)</f>
        <v>43252</v>
      </c>
      <c r="AI48">
        <v>12</v>
      </c>
      <c r="AJ48" s="6">
        <v>4</v>
      </c>
    </row>
    <row r="49" spans="1:68" s="15" customFormat="1" x14ac:dyDescent="0.25">
      <c r="A49" s="18" t="s">
        <v>215</v>
      </c>
      <c r="AA49" s="19"/>
      <c r="AI49" s="15">
        <v>12</v>
      </c>
      <c r="AJ49" s="21">
        <v>3.5</v>
      </c>
      <c r="AL49" s="22"/>
      <c r="AM49" s="23"/>
      <c r="AP49" s="15" t="s">
        <v>105</v>
      </c>
      <c r="BA49" s="15">
        <v>4</v>
      </c>
      <c r="BB49" s="15">
        <v>36</v>
      </c>
      <c r="BC49" s="15">
        <v>5</v>
      </c>
      <c r="BD49" s="15">
        <v>12</v>
      </c>
      <c r="BE49" s="15">
        <v>8.5</v>
      </c>
      <c r="BF49" s="15">
        <v>1</v>
      </c>
      <c r="BG49" s="15">
        <v>1.25</v>
      </c>
      <c r="BL49" s="23"/>
    </row>
    <row r="50" spans="1:68" x14ac:dyDescent="0.25">
      <c r="A50" t="s">
        <v>244</v>
      </c>
      <c r="B50" s="15" t="s">
        <v>97</v>
      </c>
      <c r="C50">
        <v>2015</v>
      </c>
      <c r="D50">
        <v>100000</v>
      </c>
      <c r="E50">
        <v>0</v>
      </c>
      <c r="F50">
        <v>100000</v>
      </c>
      <c r="G50">
        <v>250000</v>
      </c>
      <c r="N50" t="s">
        <v>100</v>
      </c>
      <c r="P50" t="s">
        <v>102</v>
      </c>
      <c r="Q50" t="s">
        <v>103</v>
      </c>
      <c r="R50" t="s">
        <v>104</v>
      </c>
      <c r="T50">
        <v>4</v>
      </c>
      <c r="U50">
        <v>5</v>
      </c>
      <c r="V50">
        <v>365</v>
      </c>
      <c r="W50">
        <v>365</v>
      </c>
      <c r="Y50" s="8" t="s">
        <v>107</v>
      </c>
      <c r="Z50" t="s">
        <v>109</v>
      </c>
      <c r="AD50" t="s">
        <v>116</v>
      </c>
      <c r="AF50" s="3">
        <v>42767</v>
      </c>
      <c r="AG50" s="25" t="s">
        <v>24</v>
      </c>
      <c r="AH50" t="s">
        <v>66</v>
      </c>
      <c r="AI50" s="15">
        <v>12</v>
      </c>
      <c r="AV50" s="3">
        <v>42735</v>
      </c>
      <c r="AW50" s="3">
        <v>42766</v>
      </c>
      <c r="BM50" t="s">
        <v>22</v>
      </c>
      <c r="BN50" t="s">
        <v>250</v>
      </c>
      <c r="BO50">
        <v>4</v>
      </c>
    </row>
    <row r="51" spans="1:68" s="15" customFormat="1" x14ac:dyDescent="0.25">
      <c r="A51" s="18" t="s">
        <v>245</v>
      </c>
      <c r="AA51" s="19"/>
      <c r="AF51" s="3">
        <f ca="1">DATE(YEAR(TODAY()), MONTH(TODAY())+1, 1) + 60</f>
        <v>43312</v>
      </c>
      <c r="AJ51" s="21"/>
      <c r="AL51" s="22"/>
      <c r="AM51" s="23"/>
      <c r="BL51" s="23"/>
    </row>
    <row r="52" spans="1:68" x14ac:dyDescent="0.25">
      <c r="A52" s="2" t="s">
        <v>246</v>
      </c>
      <c r="AF52" s="3">
        <f ca="1">DATE(YEAR(TODAY()), MONTH(TODAY())+1, 1) + 30</f>
        <v>43282</v>
      </c>
    </row>
    <row r="53" spans="1:68" x14ac:dyDescent="0.25">
      <c r="A53" t="s">
        <v>249</v>
      </c>
      <c r="B53" t="s">
        <v>97</v>
      </c>
      <c r="N53" t="s">
        <v>100</v>
      </c>
      <c r="Y53" s="8"/>
      <c r="AM53" s="2" t="s">
        <v>241</v>
      </c>
    </row>
    <row r="54" spans="1:68" x14ac:dyDescent="0.25">
      <c r="A54" s="7" t="s">
        <v>252</v>
      </c>
      <c r="B54" t="s">
        <v>97</v>
      </c>
      <c r="AF54" s="3"/>
    </row>
    <row r="55" spans="1:68" x14ac:dyDescent="0.25">
      <c r="A55" s="7" t="s">
        <v>253</v>
      </c>
      <c r="B55" t="s">
        <v>120</v>
      </c>
    </row>
    <row r="56" spans="1:68" x14ac:dyDescent="0.25">
      <c r="A56" s="2" t="s">
        <v>254</v>
      </c>
      <c r="AI56">
        <v>12</v>
      </c>
      <c r="BP56" s="17">
        <v>43115</v>
      </c>
    </row>
    <row r="57" spans="1:68" x14ac:dyDescent="0.25">
      <c r="A57" t="s">
        <v>256</v>
      </c>
      <c r="B57" t="s">
        <v>120</v>
      </c>
      <c r="D57">
        <v>100000</v>
      </c>
      <c r="G57">
        <v>200000</v>
      </c>
      <c r="P57" t="s">
        <v>102</v>
      </c>
      <c r="Q57" t="s">
        <v>103</v>
      </c>
      <c r="R57" t="s">
        <v>104</v>
      </c>
      <c r="X57">
        <v>305000</v>
      </c>
      <c r="BM57" t="s">
        <v>22</v>
      </c>
    </row>
    <row r="58" spans="1:68" x14ac:dyDescent="0.25">
      <c r="A58" t="s">
        <v>257</v>
      </c>
      <c r="G58">
        <v>245000</v>
      </c>
    </row>
    <row r="59" spans="1:68" x14ac:dyDescent="0.25">
      <c r="A59" t="s">
        <v>258</v>
      </c>
      <c r="B59" t="s">
        <v>97</v>
      </c>
      <c r="P59" t="s">
        <v>102</v>
      </c>
      <c r="Q59" t="s">
        <v>103</v>
      </c>
      <c r="R59" t="s">
        <v>104</v>
      </c>
      <c r="S59" t="s">
        <v>105</v>
      </c>
      <c r="T59">
        <v>10.5</v>
      </c>
      <c r="U59">
        <v>10.5</v>
      </c>
      <c r="V59">
        <v>360</v>
      </c>
      <c r="W59">
        <v>360</v>
      </c>
      <c r="X59">
        <v>50000</v>
      </c>
      <c r="AF59" s="3">
        <v>41760</v>
      </c>
      <c r="AG59" s="25" t="s">
        <v>24</v>
      </c>
      <c r="AH59" t="s">
        <v>25</v>
      </c>
      <c r="AI59">
        <v>5</v>
      </c>
      <c r="AJ59" s="6">
        <v>10.5</v>
      </c>
      <c r="AP59" t="s">
        <v>105</v>
      </c>
      <c r="AW59" s="3">
        <v>41883</v>
      </c>
      <c r="BP59" s="3"/>
    </row>
    <row r="60" spans="1:68" x14ac:dyDescent="0.25">
      <c r="A60" t="s">
        <v>259</v>
      </c>
      <c r="B60" t="s">
        <v>120</v>
      </c>
      <c r="AF60" s="3">
        <v>43221</v>
      </c>
      <c r="AW60" s="3">
        <v>43344</v>
      </c>
    </row>
    <row r="1048576" spans="17:17" x14ac:dyDescent="0.25">
      <c r="Q1048576" t="s">
        <v>103</v>
      </c>
    </row>
  </sheetData>
  <pageMargins left="0.7" right="0.7" top="0.75" bottom="0.75" header="0.3" footer="0.3"/>
  <pageSetup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6" sqref="A16"/>
    </sheetView>
  </sheetViews>
  <sheetFormatPr defaultRowHeight="15" x14ac:dyDescent="0.25"/>
  <cols>
    <col min="1" max="1" width="38.140625" bestFit="1" customWidth="1"/>
    <col min="2" max="2" width="24.28515625" bestFit="1" customWidth="1"/>
    <col min="3" max="3" width="25.5703125" bestFit="1" customWidth="1"/>
    <col min="4" max="4" width="23.28515625" bestFit="1" customWidth="1"/>
    <col min="5" max="5" width="30.42578125" bestFit="1" customWidth="1"/>
    <col min="6" max="6" width="21.42578125" bestFit="1" customWidth="1"/>
    <col min="7" max="7" width="24.140625" bestFit="1" customWidth="1"/>
  </cols>
  <sheetData>
    <row r="1" spans="1:5" x14ac:dyDescent="0.25">
      <c r="A1" s="1" t="s">
        <v>0</v>
      </c>
      <c r="B1" s="1" t="s">
        <v>80</v>
      </c>
      <c r="C1" s="1" t="s">
        <v>87</v>
      </c>
      <c r="D1" s="1" t="s">
        <v>81</v>
      </c>
      <c r="E1" s="1" t="s">
        <v>82</v>
      </c>
    </row>
    <row r="2" spans="1:5" x14ac:dyDescent="0.25">
      <c r="A2" t="s">
        <v>85</v>
      </c>
      <c r="B2" s="3">
        <v>42522</v>
      </c>
      <c r="C2" s="3">
        <v>42522</v>
      </c>
      <c r="D2" s="3">
        <v>42886</v>
      </c>
      <c r="E2">
        <v>15</v>
      </c>
    </row>
    <row r="3" spans="1:5" x14ac:dyDescent="0.25">
      <c r="A3" s="15" t="s">
        <v>133</v>
      </c>
      <c r="B3" s="3">
        <v>42522</v>
      </c>
      <c r="C3" s="3">
        <v>42522</v>
      </c>
      <c r="D3" s="3">
        <v>42886</v>
      </c>
      <c r="E3">
        <v>15</v>
      </c>
    </row>
    <row r="4" spans="1:5" x14ac:dyDescent="0.25">
      <c r="A4" s="15" t="s">
        <v>134</v>
      </c>
      <c r="B4" s="3">
        <v>42522</v>
      </c>
      <c r="C4" s="3">
        <v>42522</v>
      </c>
      <c r="D4" s="3">
        <v>42886</v>
      </c>
      <c r="E4">
        <v>15</v>
      </c>
    </row>
    <row r="5" spans="1:5" x14ac:dyDescent="0.25">
      <c r="A5" s="15" t="s">
        <v>135</v>
      </c>
      <c r="B5" s="3">
        <v>42522</v>
      </c>
      <c r="C5" s="3">
        <v>42522</v>
      </c>
      <c r="D5" s="3">
        <v>42886</v>
      </c>
      <c r="E5">
        <v>15</v>
      </c>
    </row>
    <row r="6" spans="1:5" x14ac:dyDescent="0.25">
      <c r="A6" s="15" t="s">
        <v>137</v>
      </c>
      <c r="B6" s="3">
        <v>42522</v>
      </c>
      <c r="C6" s="3">
        <v>42522</v>
      </c>
      <c r="D6" s="3">
        <v>42886</v>
      </c>
      <c r="E6">
        <v>15</v>
      </c>
    </row>
    <row r="7" spans="1:5" x14ac:dyDescent="0.25">
      <c r="A7" s="15" t="s">
        <v>138</v>
      </c>
      <c r="B7" s="3">
        <v>42522</v>
      </c>
      <c r="C7" s="3">
        <v>42522</v>
      </c>
      <c r="D7" s="3">
        <v>42886</v>
      </c>
      <c r="E7">
        <v>15</v>
      </c>
    </row>
    <row r="8" spans="1:5" x14ac:dyDescent="0.25">
      <c r="A8" s="15" t="s">
        <v>139</v>
      </c>
      <c r="B8" s="3">
        <v>42522</v>
      </c>
      <c r="C8" s="3">
        <v>42522</v>
      </c>
      <c r="D8" s="3">
        <v>42886</v>
      </c>
      <c r="E8">
        <v>15</v>
      </c>
    </row>
    <row r="9" spans="1:5" x14ac:dyDescent="0.25">
      <c r="A9" s="15" t="s">
        <v>140</v>
      </c>
      <c r="B9" s="3">
        <v>42522</v>
      </c>
      <c r="C9" s="3">
        <v>42522</v>
      </c>
      <c r="D9" s="3">
        <v>42886</v>
      </c>
      <c r="E9">
        <v>15</v>
      </c>
    </row>
    <row r="10" spans="1:5" x14ac:dyDescent="0.25">
      <c r="A10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3" sqref="B23"/>
    </sheetView>
  </sheetViews>
  <sheetFormatPr defaultRowHeight="15" x14ac:dyDescent="0.25"/>
  <cols>
    <col min="1" max="1" width="35.42578125" bestFit="1" customWidth="1"/>
    <col min="2" max="2" width="17.5703125" bestFit="1" customWidth="1"/>
    <col min="3" max="3" width="18.5703125" bestFit="1" customWidth="1"/>
    <col min="4" max="4" width="14.5703125" bestFit="1" customWidth="1"/>
    <col min="5" max="5" width="16.140625" bestFit="1" customWidth="1"/>
    <col min="6" max="6" width="20" bestFit="1" customWidth="1"/>
  </cols>
  <sheetData>
    <row r="1" spans="1:6" x14ac:dyDescent="0.25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</row>
    <row r="2" spans="1:6" x14ac:dyDescent="0.25">
      <c r="A2" s="2" t="s">
        <v>57</v>
      </c>
      <c r="B2">
        <v>2015</v>
      </c>
      <c r="C2">
        <v>100000</v>
      </c>
      <c r="D2">
        <v>0</v>
      </c>
      <c r="E2">
        <v>100000</v>
      </c>
      <c r="F2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SetConstructionMortPeriod</vt:lpstr>
      <vt:lpstr>SetBasicInfo</vt:lpstr>
      <vt:lpstr>SetLoanInfo</vt:lpstr>
      <vt:lpstr>SetProjectData</vt:lpstr>
      <vt:lpstr>LotLandDetails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2018-05-21T06:27:28Z</dcterms:modified>
</cp:coreProperties>
</file>