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045" windowHeight="2370" firstSheet="3" activeTab="8"/>
  </bookViews>
  <sheets>
    <sheet name="Readme" sheetId="4" r:id="rId1"/>
    <sheet name="SetVODData" sheetId="5" r:id="rId2"/>
    <sheet name="SetVoeData" sheetId="13" r:id="rId3"/>
    <sheet name="SetVolData" sheetId="14" r:id="rId4"/>
    <sheet name="SetVomData" sheetId="15" r:id="rId5"/>
    <sheet name="SetVorData" sheetId="16" r:id="rId6"/>
    <sheet name="SetDetailsTransaction" sheetId="7" r:id="rId7"/>
    <sheet name="SetLiabilities" sheetId="17" r:id="rId8"/>
    <sheet name="1003Page1" sheetId="8" r:id="rId9"/>
    <sheet name="SetTitleDetails" sheetId="23" r:id="rId10"/>
    <sheet name="1003Page2" sheetId="9" r:id="rId11"/>
    <sheet name="Declarations" sheetId="11" r:id="rId12"/>
    <sheet name="SetLoanOriginator" sheetId="18" r:id="rId13"/>
    <sheet name="SetBorrower" sheetId="19" r:id="rId14"/>
    <sheet name="SetCoBorrower" sheetId="22" r:id="rId15"/>
    <sheet name="1003Page3" sheetId="20" r:id="rId16"/>
    <sheet name="SetEmployment" sheetId="21" r:id="rId17"/>
    <sheet name="SetMiandPiDetails" sheetId="24" r:id="rId18"/>
  </sheets>
  <calcPr calcId="152511"/>
</workbook>
</file>

<file path=xl/calcChain.xml><?xml version="1.0" encoding="utf-8"?>
<calcChain xmlns="http://schemas.openxmlformats.org/spreadsheetml/2006/main">
  <c r="AM17" i="20" l="1"/>
  <c r="AO17" i="20" l="1"/>
  <c r="AO16" i="20"/>
  <c r="AN17" i="20"/>
  <c r="AN16" i="20"/>
  <c r="AL17" i="20"/>
  <c r="AK17" i="20"/>
  <c r="AM16" i="20"/>
  <c r="AL16" i="20"/>
  <c r="AK16" i="20"/>
  <c r="AQ17" i="20" l="1"/>
  <c r="AQ16" i="20"/>
  <c r="AI17" i="20"/>
  <c r="AH17" i="20"/>
  <c r="AG17" i="20"/>
  <c r="AF17" i="20"/>
  <c r="AD17" i="20"/>
  <c r="AC17" i="20"/>
  <c r="AI16" i="20"/>
  <c r="AH16" i="20"/>
  <c r="AG16" i="20"/>
  <c r="AF16" i="20"/>
  <c r="AD16" i="20"/>
  <c r="AC16" i="20"/>
  <c r="AN10" i="20" l="1"/>
  <c r="AO10" i="20" l="1"/>
  <c r="AM10" i="20"/>
  <c r="AL10" i="20"/>
  <c r="AK10" i="20"/>
  <c r="AC10" i="20"/>
  <c r="AD10" i="20"/>
  <c r="AJ10" i="20"/>
  <c r="AI10" i="20"/>
  <c r="AH10" i="20"/>
  <c r="AG10" i="20"/>
  <c r="AF10" i="20"/>
  <c r="H9" i="18" l="1"/>
  <c r="H7" i="18" l="1"/>
  <c r="H6" i="18" l="1"/>
</calcChain>
</file>

<file path=xl/sharedStrings.xml><?xml version="1.0" encoding="utf-8"?>
<sst xmlns="http://schemas.openxmlformats.org/spreadsheetml/2006/main" count="2081" uniqueCount="755">
  <si>
    <t>Note:</t>
  </si>
  <si>
    <t>RowID</t>
  </si>
  <si>
    <t>SvenXin</t>
  </si>
  <si>
    <t>Please use "Shared_RowID" as much as possible, and if your data is specific, naming conventions and style should be "Story_XXXXX"</t>
  </si>
  <si>
    <t>Shared_VodData1</t>
  </si>
  <si>
    <t>I_List1</t>
  </si>
  <si>
    <t>Seller Credit</t>
  </si>
  <si>
    <t>I_Text1</t>
  </si>
  <si>
    <t>PropertyAddress</t>
  </si>
  <si>
    <t>PropertyCity</t>
  </si>
  <si>
    <t>PropertyState</t>
  </si>
  <si>
    <t>PropertyZip</t>
  </si>
  <si>
    <t>PropertyCounty</t>
  </si>
  <si>
    <t>NoUnits</t>
  </si>
  <si>
    <t>YearBuilt</t>
  </si>
  <si>
    <t>LegalDescription</t>
  </si>
  <si>
    <t>1003P1_FHA26509</t>
  </si>
  <si>
    <t>123 Subject Property</t>
  </si>
  <si>
    <t>Anaheim</t>
  </si>
  <si>
    <t>CA</t>
  </si>
  <si>
    <t>92802</t>
  </si>
  <si>
    <t>Orange</t>
  </si>
  <si>
    <t>BVT_Login_BuildTest1</t>
  </si>
  <si>
    <t>Legal Description build test</t>
  </si>
  <si>
    <t>Lender Credit</t>
  </si>
  <si>
    <t>Story_26773</t>
  </si>
  <si>
    <t>ExistingLien/UPB</t>
  </si>
  <si>
    <t>DescribeImprovements</t>
  </si>
  <si>
    <t>Improvements for test</t>
  </si>
  <si>
    <t>Made</t>
  </si>
  <si>
    <t>ON</t>
  </si>
  <si>
    <t>ToBeMade</t>
  </si>
  <si>
    <t>OFF</t>
  </si>
  <si>
    <t>Cost</t>
  </si>
  <si>
    <t>26600_TransactionDetail</t>
  </si>
  <si>
    <t>26046_IncomeExpense</t>
  </si>
  <si>
    <t>233_AssociationDues</t>
  </si>
  <si>
    <t>N</t>
  </si>
  <si>
    <t>BankruptIn7Years_B_265</t>
  </si>
  <si>
    <t>OutstandingJudgement_169_B</t>
  </si>
  <si>
    <t>OutstandingJudgement_175_C</t>
  </si>
  <si>
    <t>BankruptIn7Years_C_266</t>
  </si>
  <si>
    <t>Forclosure_B_170</t>
  </si>
  <si>
    <t>Forclosure_C_176</t>
  </si>
  <si>
    <t>Lawsuit_B_172</t>
  </si>
  <si>
    <t>Lawsuit_C_178</t>
  </si>
  <si>
    <t>ObligatedOnAnyLoan_B_1057</t>
  </si>
  <si>
    <t>ObligatedOnAnyLoan_C_1197</t>
  </si>
  <si>
    <t>Delinquent_B_463</t>
  </si>
  <si>
    <t>Delinquent_C_464</t>
  </si>
  <si>
    <t>Alimony_B_173</t>
  </si>
  <si>
    <t>Alimony_C_179</t>
  </si>
  <si>
    <t>BorrowedDownPayment_B_174</t>
  </si>
  <si>
    <t>BorrowedDownPayment_C_180</t>
  </si>
  <si>
    <t>CoMakerOnANote_B_171</t>
  </si>
  <si>
    <t>CoMakerOnANote_C_177</t>
  </si>
  <si>
    <t>USCitizen_B_965</t>
  </si>
  <si>
    <t>USCitizen_C_985</t>
  </si>
  <si>
    <t>PermanentResident_B_466</t>
  </si>
  <si>
    <t>PermanentResident_C_467</t>
  </si>
  <si>
    <t>PrimaryResidence_B_418</t>
  </si>
  <si>
    <t>PrimaryResidence_C_1343</t>
  </si>
  <si>
    <t>OwnershipIn3Years_B_403</t>
  </si>
  <si>
    <t>OwnershipIn3Years_C_1108</t>
  </si>
  <si>
    <t>TypeOfProperty_B_981</t>
  </si>
  <si>
    <t>TypeOfTitleHold_B_1069</t>
  </si>
  <si>
    <t>TypeOfTitleHold_C_1070</t>
  </si>
  <si>
    <t>TypeOfProperty_C_1015</t>
  </si>
  <si>
    <t>Y</t>
  </si>
  <si>
    <t>202_List2</t>
  </si>
  <si>
    <t>1095_Text</t>
  </si>
  <si>
    <t>1115_Text</t>
  </si>
  <si>
    <t>1647_Text</t>
  </si>
  <si>
    <t>Story_27202_27406</t>
  </si>
  <si>
    <t>Story_27202_27438</t>
  </si>
  <si>
    <t>202_List3</t>
  </si>
  <si>
    <t>202_List4</t>
  </si>
  <si>
    <t>27202_27503</t>
  </si>
  <si>
    <t>27540_SetData</t>
  </si>
  <si>
    <t>1172_LoanType</t>
  </si>
  <si>
    <t>420_LienPosition</t>
  </si>
  <si>
    <t>608_AmortizationType</t>
  </si>
  <si>
    <t>136_PurchasePrice</t>
  </si>
  <si>
    <t>1109_LoanAmount</t>
  </si>
  <si>
    <t>3_InterestRate</t>
  </si>
  <si>
    <t>1014_QualRate</t>
  </si>
  <si>
    <t>4_Term</t>
  </si>
  <si>
    <t>325_DueIn</t>
  </si>
  <si>
    <t>Conventional</t>
  </si>
  <si>
    <t>19_PurposeOfLoan</t>
  </si>
  <si>
    <t>1811_PropertyWillBe</t>
  </si>
  <si>
    <t>Purchase</t>
  </si>
  <si>
    <t>Fixed</t>
  </si>
  <si>
    <t>FirstLien</t>
  </si>
  <si>
    <t>PrimaryResidence</t>
  </si>
  <si>
    <t>27545_SetData</t>
  </si>
  <si>
    <t>26825_TC15</t>
  </si>
  <si>
    <t>27202_27444</t>
  </si>
  <si>
    <t>DD0109_AccountInNameOfLine1</t>
  </si>
  <si>
    <t>DD0110_AccountNumberLine1</t>
  </si>
  <si>
    <t>DD0111_BalanceLine1</t>
  </si>
  <si>
    <t>26052_SetData</t>
  </si>
  <si>
    <t>Business VOE 2</t>
  </si>
  <si>
    <t>44444-4444</t>
  </si>
  <si>
    <t>VOE 2</t>
  </si>
  <si>
    <t>Prior</t>
  </si>
  <si>
    <t>CoBorrower</t>
  </si>
  <si>
    <t>25256_SetData2</t>
  </si>
  <si>
    <t>Business VOE 1</t>
  </si>
  <si>
    <t>15555-5555</t>
  </si>
  <si>
    <t>VOE 1</t>
  </si>
  <si>
    <t>Current</t>
  </si>
  <si>
    <t>Borrower</t>
  </si>
  <si>
    <t>25256_SetData1</t>
  </si>
  <si>
    <t>BE0119_BasePay</t>
  </si>
  <si>
    <t>BE0132_BusinessName</t>
  </si>
  <si>
    <t>BE0138_PrintUserNameAsTitle</t>
  </si>
  <si>
    <t>BE0107_Zip</t>
  </si>
  <si>
    <t>BE0106_State</t>
  </si>
  <si>
    <t>BE0105_City</t>
  </si>
  <si>
    <t>BE0104_Address</t>
  </si>
  <si>
    <t>BE0136_PrintsSeeAttachedBorrowerAuthorizationonSignatureLine</t>
  </si>
  <si>
    <t>BE0102_Name</t>
  </si>
  <si>
    <t>EmploymentStatus</t>
  </si>
  <si>
    <t>BorrowerType</t>
  </si>
  <si>
    <t>Lease Payments</t>
  </si>
  <si>
    <t>number123</t>
  </si>
  <si>
    <t>VOL 1</t>
  </si>
  <si>
    <t>FL0117_ExcludeFromURLAPage2LiabilitiesTotal</t>
  </si>
  <si>
    <t>FL0111_Payment</t>
  </si>
  <si>
    <t>FL0118_WillBePaidOff</t>
  </si>
  <si>
    <t>FL0112_MonthsLeft</t>
  </si>
  <si>
    <t>FL0113_Balance</t>
  </si>
  <si>
    <t>AccountType</t>
  </si>
  <si>
    <t>FL0110_AccountNumber</t>
  </si>
  <si>
    <t>FL0138_PrintUserNameAsTitle</t>
  </si>
  <si>
    <t>FL0107_Zip</t>
  </si>
  <si>
    <t>FL0106_State</t>
  </si>
  <si>
    <t>FL0105_City</t>
  </si>
  <si>
    <t>FL0104_Address</t>
  </si>
  <si>
    <t>FL0102_Name</t>
  </si>
  <si>
    <t>VOLIsFor</t>
  </si>
  <si>
    <t>Mobile Home</t>
  </si>
  <si>
    <t>S</t>
  </si>
  <si>
    <t>Primary Residence</t>
  </si>
  <si>
    <t>Property Address</t>
  </si>
  <si>
    <t>25256_SetData</t>
  </si>
  <si>
    <t>FM0120_GrossRentalIncome</t>
  </si>
  <si>
    <t>FM0123_PurchasePrice</t>
  </si>
  <si>
    <t>TypeOfProperty</t>
  </si>
  <si>
    <t>PropertyStatus</t>
  </si>
  <si>
    <t>FM0119_PresentMarketValue</t>
  </si>
  <si>
    <t>PropertyIsUsedAs</t>
  </si>
  <si>
    <t>FM0108_Zip</t>
  </si>
  <si>
    <t>FM0107_State</t>
  </si>
  <si>
    <t>FM0106_City</t>
  </si>
  <si>
    <t>FM0104_Address</t>
  </si>
  <si>
    <t>residence address</t>
  </si>
  <si>
    <t>Comment 1</t>
  </si>
  <si>
    <t>VOR 1</t>
  </si>
  <si>
    <t>BE0115_Rent</t>
  </si>
  <si>
    <t>BR0116_MnthlyPmt</t>
  </si>
  <si>
    <t>BR0124_NoOfMonths</t>
  </si>
  <si>
    <t>BR0112_NoOfYears</t>
  </si>
  <si>
    <t>BR0104_Address</t>
  </si>
  <si>
    <t>BR0121_LandlordComments</t>
  </si>
  <si>
    <t>BR0111_Zip</t>
  </si>
  <si>
    <t>BR0110_State</t>
  </si>
  <si>
    <t>BR0109_City</t>
  </si>
  <si>
    <t>BR0105_Address</t>
  </si>
  <si>
    <t>BR0102_Name</t>
  </si>
  <si>
    <t>BR0198_Date</t>
  </si>
  <si>
    <t>Mortgage</t>
  </si>
  <si>
    <t>27386_SetLiability</t>
  </si>
  <si>
    <t>PaidOffIndicator</t>
  </si>
  <si>
    <t>Balance</t>
  </si>
  <si>
    <t>Type</t>
  </si>
  <si>
    <t>VOD 1</t>
  </si>
  <si>
    <t>1_1</t>
  </si>
  <si>
    <t>Savings Account</t>
  </si>
  <si>
    <t>1_2</t>
  </si>
  <si>
    <t>Money Market Fund</t>
  </si>
  <si>
    <t>Both</t>
  </si>
  <si>
    <t>VOD 2</t>
  </si>
  <si>
    <t>Off</t>
  </si>
  <si>
    <t>2_1</t>
  </si>
  <si>
    <t>Bridge Loan Not Deposited</t>
  </si>
  <si>
    <t>2_2</t>
  </si>
  <si>
    <t>Net Equity</t>
  </si>
  <si>
    <t>AccountTypeLine2</t>
  </si>
  <si>
    <t>DD0115_BalanceLine2</t>
  </si>
  <si>
    <t>DD0114_AccountNumberLine2</t>
  </si>
  <si>
    <t>DD0113_AccountInNameOfLine2</t>
  </si>
  <si>
    <t>AccountTypeLine1</t>
  </si>
  <si>
    <t>DD0138_PrintUserNameAsTitle</t>
  </si>
  <si>
    <t>DD0107_Zip</t>
  </si>
  <si>
    <t>DD0106_State</t>
  </si>
  <si>
    <t>DD0105_City</t>
  </si>
  <si>
    <t>DD0104_Address</t>
  </si>
  <si>
    <t>DD0102_Name</t>
  </si>
  <si>
    <t>DD0198_Date</t>
  </si>
  <si>
    <t>VODIsFor</t>
  </si>
  <si>
    <t>InfoProvidedBy</t>
  </si>
  <si>
    <t>1612_LoanOriginatorName</t>
  </si>
  <si>
    <t>3238_NMLSLoanOriginatorID</t>
  </si>
  <si>
    <t>1823_LoanOriginatorPhone</t>
  </si>
  <si>
    <t>3968_LoanOriginatorEmail</t>
  </si>
  <si>
    <t>2306_LOStateLicenseNumber</t>
  </si>
  <si>
    <t>3261_1003SignatureDate</t>
  </si>
  <si>
    <t>315_CompanyName</t>
  </si>
  <si>
    <t>3237_NMLSID</t>
  </si>
  <si>
    <t>319_Address</t>
  </si>
  <si>
    <t>313_City</t>
  </si>
  <si>
    <t>321_State</t>
  </si>
  <si>
    <t>323_Zip</t>
  </si>
  <si>
    <t>3629_CompanyStateLicenseNumber</t>
  </si>
  <si>
    <t>326_Fax</t>
  </si>
  <si>
    <t>1969_CopyToLender</t>
  </si>
  <si>
    <t>25700_LoanOriginator</t>
  </si>
  <si>
    <t>testcontact</t>
  </si>
  <si>
    <t>testcompany</t>
  </si>
  <si>
    <t>324_Phone</t>
  </si>
  <si>
    <t>test@test.com</t>
  </si>
  <si>
    <t>lone drive</t>
  </si>
  <si>
    <t>KY</t>
  </si>
  <si>
    <t>Bethlehem</t>
  </si>
  <si>
    <t>29532_TC1</t>
  </si>
  <si>
    <t>29532_TC2</t>
  </si>
  <si>
    <t>29532_TC3</t>
  </si>
  <si>
    <t>29532_TC4</t>
  </si>
  <si>
    <t>29532_TC5</t>
  </si>
  <si>
    <t>4001_Middle</t>
  </si>
  <si>
    <t>29930_SetData</t>
  </si>
  <si>
    <t>Mname</t>
  </si>
  <si>
    <t>29650_VerifyData</t>
  </si>
  <si>
    <t>137_EstimatedClosingCost</t>
  </si>
  <si>
    <t>1093_Discount</t>
  </si>
  <si>
    <t>625.00</t>
  </si>
  <si>
    <t>FE0115_SelfEmployed</t>
  </si>
  <si>
    <t>FE0102_Employer</t>
  </si>
  <si>
    <t>FE0104_Address</t>
  </si>
  <si>
    <t>FE0105_City</t>
  </si>
  <si>
    <t>FE0106_State</t>
  </si>
  <si>
    <t>FE0107_Zip</t>
  </si>
  <si>
    <t>FE0110_Position</t>
  </si>
  <si>
    <t>FE0117_Phone</t>
  </si>
  <si>
    <t>FE0113_YearsonJob</t>
  </si>
  <si>
    <t>FE0133_Months</t>
  </si>
  <si>
    <t>FE0116_Years</t>
  </si>
  <si>
    <t>4000_FirstName</t>
  </si>
  <si>
    <t>4002_LastName</t>
  </si>
  <si>
    <t>65_SSN</t>
  </si>
  <si>
    <t>1240_Email</t>
  </si>
  <si>
    <t>E2E_DisclosureTracking_Borrower1</t>
  </si>
  <si>
    <t>E2E_DisclosureTracking_Borrower2</t>
  </si>
  <si>
    <t>Borrower1</t>
  </si>
  <si>
    <t>Auto1</t>
  </si>
  <si>
    <t>emborrower1@yahoo.com</t>
  </si>
  <si>
    <t>Borrower2</t>
  </si>
  <si>
    <t>Lastname</t>
  </si>
  <si>
    <t>4004_FirstName</t>
  </si>
  <si>
    <t>4006_LastName</t>
  </si>
  <si>
    <t>97_SSN</t>
  </si>
  <si>
    <t>1268_Email</t>
  </si>
  <si>
    <t>E2E_DisclosureTracking_CoBorrower1</t>
  </si>
  <si>
    <t>E2E_DisclosureTracking_CoBorrower2</t>
  </si>
  <si>
    <t>CoBorrower1</t>
  </si>
  <si>
    <t>coborrower1@yahoo.com</t>
  </si>
  <si>
    <t>CoBorrower2</t>
  </si>
  <si>
    <t>coborrower2@yahoo.com</t>
  </si>
  <si>
    <t>E2E_DisclosureTracking_Borrower</t>
  </si>
  <si>
    <t>borrower2@yahoo.com</t>
  </si>
  <si>
    <t>101_Base</t>
  </si>
  <si>
    <t>102_Overtime</t>
  </si>
  <si>
    <t>103_Bonuses</t>
  </si>
  <si>
    <t>104_Commissions</t>
  </si>
  <si>
    <t>105_DivInterest</t>
  </si>
  <si>
    <t>106_NetRent</t>
  </si>
  <si>
    <t>107_Other</t>
  </si>
  <si>
    <t>119_Rent</t>
  </si>
  <si>
    <t>120_FirstMortgage</t>
  </si>
  <si>
    <t>121_OtherFinance</t>
  </si>
  <si>
    <t>229_OtherFinance</t>
  </si>
  <si>
    <t>122_HazardInsurance</t>
  </si>
  <si>
    <t>230_HazardInsurance</t>
  </si>
  <si>
    <t>123_RETaxes</t>
  </si>
  <si>
    <t>1405_RETaxes</t>
  </si>
  <si>
    <t>124_MortgageInsurance</t>
  </si>
  <si>
    <t>125_AssociationDues</t>
  </si>
  <si>
    <t>126_Other</t>
  </si>
  <si>
    <t>Borrower_Ethnicity</t>
  </si>
  <si>
    <t>1524_AmericanIndian</t>
  </si>
  <si>
    <t>1525_Asian</t>
  </si>
  <si>
    <t>1526_Black</t>
  </si>
  <si>
    <t>1527_NativeHawaiian</t>
  </si>
  <si>
    <t>1528_White</t>
  </si>
  <si>
    <t>1529_NoInformation</t>
  </si>
  <si>
    <t>1530_NotApplicable</t>
  </si>
  <si>
    <t>Borrower_Sex</t>
  </si>
  <si>
    <t>CBIZ_1390_TC3</t>
  </si>
  <si>
    <t>CBIZ_1390_TC4</t>
  </si>
  <si>
    <t>CBIZ_1390_TC5</t>
  </si>
  <si>
    <t>CBIZ2222_SetData</t>
  </si>
  <si>
    <t>FHA</t>
  </si>
  <si>
    <t>1402_DOB</t>
  </si>
  <si>
    <t>MaritalStatus</t>
  </si>
  <si>
    <t>Base</t>
  </si>
  <si>
    <t>CBIZ1876_TC1</t>
  </si>
  <si>
    <t>Married</t>
  </si>
  <si>
    <t>TC1_CBIZ1876_Borrower</t>
  </si>
  <si>
    <t>abc@gmail.com</t>
  </si>
  <si>
    <t>TC2_CBIZ2797</t>
  </si>
  <si>
    <t>CBIZ2106_SetData</t>
  </si>
  <si>
    <t>Abacab</t>
  </si>
  <si>
    <t>123 Apple way</t>
  </si>
  <si>
    <t>Worker</t>
  </si>
  <si>
    <t>888-888-8888</t>
  </si>
  <si>
    <t>Integration Borrower</t>
  </si>
  <si>
    <t>Checking Account</t>
  </si>
  <si>
    <t>TitleManner</t>
  </si>
  <si>
    <t>DownPaymentSource</t>
  </si>
  <si>
    <t>ExpanDownPayment</t>
  </si>
  <si>
    <t>Checking/Savings</t>
  </si>
  <si>
    <t>Checking and Savings Account</t>
  </si>
  <si>
    <t>John Borrower</t>
  </si>
  <si>
    <t>Hispanic or Latino</t>
  </si>
  <si>
    <t>On</t>
  </si>
  <si>
    <t>Male</t>
  </si>
  <si>
    <t>CoBorrower_Ethnicity</t>
  </si>
  <si>
    <t>CoBorrower_Sex</t>
  </si>
  <si>
    <t>1532_AmericanIndian</t>
  </si>
  <si>
    <t>1533_Asian</t>
  </si>
  <si>
    <t>1534_Black</t>
  </si>
  <si>
    <t>1535_NativeHawaiian</t>
  </si>
  <si>
    <t>1536_White</t>
  </si>
  <si>
    <t>1537_NoInformation</t>
  </si>
  <si>
    <t>1538_NotApplicable</t>
  </si>
  <si>
    <t>Core2P_CalculatedOption</t>
  </si>
  <si>
    <t>Calculated_options</t>
  </si>
  <si>
    <t>Loan Amount,Purchase Price,Appraisal Value,Base Loan Amount</t>
  </si>
  <si>
    <t>Veteran Options</t>
  </si>
  <si>
    <t>Core2P_BrrowerBase</t>
  </si>
  <si>
    <t>Frequency</t>
  </si>
  <si>
    <t>Yearly,Monthly,Semi Monthly,Bi-Weekly,Weekly,Hourly</t>
  </si>
  <si>
    <t xml:space="preserve"> ,Regular Military,Reserves,National Guard</t>
  </si>
  <si>
    <t>214_MakeAndYear</t>
  </si>
  <si>
    <t>215_Value</t>
  </si>
  <si>
    <t>BMW</t>
  </si>
  <si>
    <t>PTAC-178</t>
  </si>
  <si>
    <t>Fee Simple</t>
  </si>
  <si>
    <t>PTAC-190</t>
  </si>
  <si>
    <t>PTAC-191</t>
  </si>
  <si>
    <t>PTAC-200</t>
  </si>
  <si>
    <t>EstateWillBeHeldIn</t>
  </si>
  <si>
    <t>Internet</t>
  </si>
  <si>
    <t>markus Tava</t>
  </si>
  <si>
    <t>markus.tava@elliemae.com</t>
  </si>
  <si>
    <t>E2E_HappyPath</t>
  </si>
  <si>
    <t>PTAC-207</t>
  </si>
  <si>
    <t>PTAC-214</t>
  </si>
  <si>
    <t>PTAC-221</t>
  </si>
  <si>
    <t>PTAC-227</t>
  </si>
  <si>
    <t>PTAC-233</t>
  </si>
  <si>
    <t>PTAC-239</t>
  </si>
  <si>
    <t>PTAC-245</t>
  </si>
  <si>
    <t>PTAC-248</t>
  </si>
  <si>
    <t>PTAC-249</t>
  </si>
  <si>
    <t>CLARK</t>
  </si>
  <si>
    <t>OH</t>
  </si>
  <si>
    <t>PTAC-248_Unit2</t>
  </si>
  <si>
    <t>PTAC-248_Unit3</t>
  </si>
  <si>
    <t>PTAC-248_Unit4</t>
  </si>
  <si>
    <t>ConstructionToPermanent</t>
  </si>
  <si>
    <t>1 P St</t>
  </si>
  <si>
    <t>Pleasanton</t>
  </si>
  <si>
    <t>Settings_Alerts_BaseIncome</t>
  </si>
  <si>
    <t>PTAC-249_Unit2</t>
  </si>
  <si>
    <t>PTAC-249_Unit3</t>
  </si>
  <si>
    <t>PTAC-249_Unit4</t>
  </si>
  <si>
    <t>PTAC-1352_ConstPerm9_MonthlyPI</t>
  </si>
  <si>
    <t>LoanDuplication</t>
  </si>
  <si>
    <t>Employer1</t>
  </si>
  <si>
    <t>Manager</t>
  </si>
  <si>
    <t>PTAC-1278_ClosingCostTables</t>
  </si>
  <si>
    <t>1416_MailingAddress</t>
  </si>
  <si>
    <t>1417_MailingCity</t>
  </si>
  <si>
    <t>1418_MailingState</t>
  </si>
  <si>
    <t>1419_MailingZip</t>
  </si>
  <si>
    <t>175 13th street</t>
  </si>
  <si>
    <t>dawson</t>
  </si>
  <si>
    <t>IA</t>
  </si>
  <si>
    <t>PTAC-1614</t>
  </si>
  <si>
    <t>PTAC-1616</t>
  </si>
  <si>
    <t>PTAC-1619</t>
  </si>
  <si>
    <t>PTAC-1620</t>
  </si>
  <si>
    <t>1519_MailingAddress</t>
  </si>
  <si>
    <t>1520_MailingCity</t>
  </si>
  <si>
    <t>1521_MailingState</t>
  </si>
  <si>
    <t>1522_MailingZip</t>
  </si>
  <si>
    <t>24_YearsAqd</t>
  </si>
  <si>
    <t>25_OriginalCost</t>
  </si>
  <si>
    <t>26_ExistingLein</t>
  </si>
  <si>
    <t>PurposeOfRefinance</t>
  </si>
  <si>
    <t xml:space="preserve">Cash-Out Limited     </t>
  </si>
  <si>
    <t>Oracle</t>
  </si>
  <si>
    <t>1825 Owen road</t>
  </si>
  <si>
    <t>Sr.developer</t>
  </si>
  <si>
    <t>FE0125_SelfEmployed</t>
  </si>
  <si>
    <t>FE0202_Employer</t>
  </si>
  <si>
    <t>FE0204_Address</t>
  </si>
  <si>
    <t>FE0205_City</t>
  </si>
  <si>
    <t>FE0206_State</t>
  </si>
  <si>
    <t>FE0207_Zip</t>
  </si>
  <si>
    <t>FE0210_Position</t>
  </si>
  <si>
    <t>FE0217_Phone</t>
  </si>
  <si>
    <t>FE0213_YearsonJob</t>
  </si>
  <si>
    <t>FE0233_Months</t>
  </si>
  <si>
    <t>FE0216_Years</t>
  </si>
  <si>
    <t>clorox</t>
  </si>
  <si>
    <t>1 clorox way</t>
  </si>
  <si>
    <t>Sr.chemist</t>
  </si>
  <si>
    <t>888-483-9517</t>
  </si>
  <si>
    <t>Honda</t>
  </si>
  <si>
    <t>216_MakeAndYear</t>
  </si>
  <si>
    <t>217_Value</t>
  </si>
  <si>
    <t>1604_CompanyNameAndAccount</t>
  </si>
  <si>
    <t>1605_Value</t>
  </si>
  <si>
    <t>Ellie Mae</t>
  </si>
  <si>
    <t>222_Value</t>
  </si>
  <si>
    <t>221_Description</t>
  </si>
  <si>
    <t>Cash</t>
  </si>
  <si>
    <t>Female</t>
  </si>
  <si>
    <t>888-999-6666</t>
  </si>
  <si>
    <t>PTAC-1567</t>
  </si>
  <si>
    <t>144_OtherBC</t>
  </si>
  <si>
    <t>OtherDescription</t>
  </si>
  <si>
    <t>B</t>
  </si>
  <si>
    <t xml:space="preserve">Military Base Pay     </t>
  </si>
  <si>
    <t>146_OtherMonthlyIncome</t>
  </si>
  <si>
    <t>PTAC-1479</t>
  </si>
  <si>
    <t>Bixby</t>
  </si>
  <si>
    <t>Davie</t>
  </si>
  <si>
    <t>NC</t>
  </si>
  <si>
    <t>Lane No. 1250</t>
  </si>
  <si>
    <t>Admin User</t>
  </si>
  <si>
    <t>PTAC-1352_1402_LoanTermsTable</t>
  </si>
  <si>
    <t>PTAC-1352_1402_LoanTermsTable_01</t>
  </si>
  <si>
    <t>E2E_CONVPURARM</t>
  </si>
  <si>
    <t>123-456-7890</t>
  </si>
  <si>
    <t>1819_CHK_MailingAdd</t>
  </si>
  <si>
    <t>PTAC-1873_LoanTermLE1</t>
  </si>
  <si>
    <t>1176_Period_1</t>
  </si>
  <si>
    <t>1176_Period_2</t>
  </si>
  <si>
    <t>E2E_FHAPURARM</t>
  </si>
  <si>
    <t>E2E_ConvNoRefiARM</t>
  </si>
  <si>
    <t>PTAC-1475</t>
  </si>
  <si>
    <t>Shared_ProjectedPayment_ARMType</t>
  </si>
  <si>
    <t>Shared_LenderCreditForConstruction</t>
  </si>
  <si>
    <t>123 Main street</t>
  </si>
  <si>
    <t>Fremont</t>
  </si>
  <si>
    <t>Alameda</t>
  </si>
  <si>
    <t>l_FL0111_Payment</t>
  </si>
  <si>
    <t>l_FL0112_MosLeft</t>
  </si>
  <si>
    <t>FL0102_CompanyName</t>
  </si>
  <si>
    <t>FL0202_CompanyName</t>
  </si>
  <si>
    <t>StudentLoan</t>
  </si>
  <si>
    <t>2_Type</t>
  </si>
  <si>
    <t>Installment</t>
  </si>
  <si>
    <t>l_FL0211_Payment</t>
  </si>
  <si>
    <t>1_FL0213_Balance</t>
  </si>
  <si>
    <t>l_FL0212_MosLeft</t>
  </si>
  <si>
    <t>2_PaidOffIndicator</t>
  </si>
  <si>
    <t>LCConstFirstName</t>
  </si>
  <si>
    <t>LCConstLastName</t>
  </si>
  <si>
    <t>QuickEntryVOMWindowTxt</t>
  </si>
  <si>
    <t>Quick Entry - VOM</t>
  </si>
  <si>
    <t>ImportMortLiabilityWinTxt</t>
  </si>
  <si>
    <t>Import Mortgage From Liability</t>
  </si>
  <si>
    <t>LienHolder</t>
  </si>
  <si>
    <t>Mortgage Liability</t>
  </si>
  <si>
    <t>FM0128_SubjectProperty</t>
  </si>
  <si>
    <t>FM0117_MortgageBalance</t>
  </si>
  <si>
    <t>FM0141_Propertyisusedas</t>
  </si>
  <si>
    <t>FM0116_MortgagePayment</t>
  </si>
  <si>
    <t>919_MarketValue</t>
  </si>
  <si>
    <t>920_AmountofMtg</t>
  </si>
  <si>
    <t>922_MtgPayment</t>
  </si>
  <si>
    <t>FL0108_LiabilityType</t>
  </si>
  <si>
    <t>FL0118_PaidOff</t>
  </si>
  <si>
    <t>FL0112_MosLeft</t>
  </si>
  <si>
    <t>FL0208_LiabilityType</t>
  </si>
  <si>
    <t>FL0213_Balance</t>
  </si>
  <si>
    <t>FL0212_MosLeft</t>
  </si>
  <si>
    <t>FL0218_PaidOff</t>
  </si>
  <si>
    <t>Student loan</t>
  </si>
  <si>
    <t>PTAC-1477_SetData</t>
  </si>
  <si>
    <t>GuaranteeFee</t>
  </si>
  <si>
    <t>FinancedGuarantee</t>
  </si>
  <si>
    <t>PTAC-1477_SetCheckBoxData</t>
  </si>
  <si>
    <t>GuaranteeFeeAmount</t>
  </si>
  <si>
    <t>TotalLoanAmount</t>
  </si>
  <si>
    <t>PTAC-1444_SetData</t>
  </si>
  <si>
    <t>AppraisedValue</t>
  </si>
  <si>
    <t>LoanAmount</t>
  </si>
  <si>
    <t>MIPValue</t>
  </si>
  <si>
    <t>PTAC-1443_PMICalculation</t>
  </si>
  <si>
    <t>1352_ConstrPerm_LEandCD_A714</t>
  </si>
  <si>
    <t>1P st</t>
  </si>
  <si>
    <t>1352_ConstrPerm_LEandCD_A794</t>
  </si>
  <si>
    <t>1352_ConstrPerm_LEandCD_A798</t>
  </si>
  <si>
    <t>1352_ConstrPerm_LEandCD_A902</t>
  </si>
  <si>
    <t>1177_InterestOnly</t>
  </si>
  <si>
    <t>1352_ConstrPerm_LEandCD_A783</t>
  </si>
  <si>
    <t>AdjustableRate</t>
  </si>
  <si>
    <t>1352_ConstrPerm_LEandCD_A784</t>
  </si>
  <si>
    <t>1352_ConstrPerm_LEandCD_A792</t>
  </si>
  <si>
    <t>1107_MIP/Funding/Guarantee</t>
  </si>
  <si>
    <t>1198_Months</t>
  </si>
  <si>
    <t>1209_Cancelat</t>
  </si>
  <si>
    <t>1199_Interest Rate</t>
  </si>
  <si>
    <t>1352_EscrowPayment_CD4</t>
  </si>
  <si>
    <t>E2E_VAPURARM</t>
  </si>
  <si>
    <t>VA</t>
  </si>
  <si>
    <t>2145_Income</t>
  </si>
  <si>
    <t>2145_BaseIncomeBorrower</t>
  </si>
  <si>
    <t>2145_SetLiability</t>
  </si>
  <si>
    <t>PTAC-2256</t>
  </si>
  <si>
    <t xml:space="preserve">Fremont
</t>
  </si>
  <si>
    <t>123 main street</t>
  </si>
  <si>
    <t>Engineer</t>
  </si>
  <si>
    <t>Not Hispanic or Latino</t>
  </si>
  <si>
    <t>E2E_FHANoCHOTRefiFix</t>
  </si>
  <si>
    <t>110_Base</t>
  </si>
  <si>
    <t>111_Overtime</t>
  </si>
  <si>
    <t>112_Bonuses</t>
  </si>
  <si>
    <t>113_Commissions</t>
  </si>
  <si>
    <t>114_DivInterest</t>
  </si>
  <si>
    <t>115_NetRent</t>
  </si>
  <si>
    <t>116_Other</t>
  </si>
  <si>
    <t>1352_ConstrPerm_AppValandPurVal</t>
  </si>
  <si>
    <t>21_OriginalCost</t>
  </si>
  <si>
    <t>10_ExistingLien</t>
  </si>
  <si>
    <t>22_PresentalueofLot</t>
  </si>
  <si>
    <t>23_CostofImprovements</t>
  </si>
  <si>
    <t>Shared_ConstrPerm_EstEscrow</t>
  </si>
  <si>
    <t>1352_ConstrPerm_Fixed_CD4_672</t>
  </si>
  <si>
    <t>1352_ConstrPerm_Fixed_CD4_763</t>
  </si>
  <si>
    <t>1352_ConstrPerm_Fixed_CD4_1338</t>
  </si>
  <si>
    <t>1352_ConstrPerm_Fixed_CD4_1449</t>
  </si>
  <si>
    <t>1352_ConstrLaon_AsAppraisedVal</t>
  </si>
  <si>
    <t>PTAC-2278_Workflow1003Page1</t>
  </si>
  <si>
    <t>AmountType</t>
  </si>
  <si>
    <t>As Completed Purchase Price</t>
  </si>
  <si>
    <t>1352_ConstrLoan_AsAppraisedVal_ConstrPerm_IntAqChck</t>
  </si>
  <si>
    <t>1352_ConstrLoan_AsAppraisedVal_ConstrOnly_IntAqChck</t>
  </si>
  <si>
    <t>1352_ConstrLoan_AsAppraisedVal_ConstrPerm_IntAqUnChck</t>
  </si>
  <si>
    <t>1352_ConstrLoan_AsAppraisedVal_ConstrOnly_IntAqUnChck</t>
  </si>
  <si>
    <t>1352_ConstrLoan_AsAppraisedVal_IntAqChck</t>
  </si>
  <si>
    <t>1352_ConstrLoan_AsAppraisedVal_IntAqUnChck</t>
  </si>
  <si>
    <t>1352_ConstrMgmt_F2F_ProjPayTable_774_Step3</t>
  </si>
  <si>
    <t>1352_ConstrMgmt_F2F_ProjPayTable_774_Step4</t>
  </si>
  <si>
    <t>1352_ConstrMgmt_F2A_ProjPayTable_862_Step3</t>
  </si>
  <si>
    <t>1352_ConstrMgmt_F2A_ProjPayTable_862_Step4</t>
  </si>
  <si>
    <t>1352_ConstrMgmt_F2A_ProjPayTable_862_Step7</t>
  </si>
  <si>
    <t>1352_ConstrMgmt_F2F_ProjPayTable_703_Step3</t>
  </si>
  <si>
    <t>1352_ConstrMgmt_F2F_ProjPayTable_703_Step4</t>
  </si>
  <si>
    <t>PTAC-2278_Workflow</t>
  </si>
  <si>
    <t>1820_CHK_MailingAdd</t>
  </si>
  <si>
    <t xml:space="preserve">No Cash-Out Rate/Term     </t>
  </si>
  <si>
    <t>2802_SetLiabilities</t>
  </si>
  <si>
    <t>As Completed Appraised Value</t>
  </si>
  <si>
    <t>E2E_FHACORefiARM</t>
  </si>
  <si>
    <t>PTAC-3001_SetData</t>
  </si>
  <si>
    <t>29_Cost</t>
  </si>
  <si>
    <t>E2E_VANoCORefiARM</t>
  </si>
  <si>
    <t>PTAC-1624_SetData</t>
  </si>
  <si>
    <t xml:space="preserve">Cash-Out Other     </t>
  </si>
  <si>
    <t>PR</t>
  </si>
  <si>
    <t>SP</t>
  </si>
  <si>
    <t>E2E_FHAPURCASHFIX</t>
  </si>
  <si>
    <t>PTAC-449_SetBorrowerInformation</t>
  </si>
  <si>
    <t>mtg</t>
  </si>
  <si>
    <t>3319_SetLiabilities</t>
  </si>
  <si>
    <t>Lane No. 125</t>
  </si>
  <si>
    <t>PTAC-1479_2</t>
  </si>
  <si>
    <t>E2E_WrkFlow_2015_FundWrkSheet</t>
  </si>
  <si>
    <t>PTAC-3361</t>
  </si>
  <si>
    <t>PTAC-3361_Borrower2</t>
  </si>
  <si>
    <t>E2E_CONVCASHOUTREFFIX</t>
  </si>
  <si>
    <t>234-544-5555</t>
  </si>
  <si>
    <t>PTAC-3279</t>
  </si>
  <si>
    <t>PTAC-3280</t>
  </si>
  <si>
    <t>PTAC-3279_Borrower2</t>
  </si>
  <si>
    <t>PTAC-3280_Borrower2</t>
  </si>
  <si>
    <t>FL0211_Payment</t>
  </si>
  <si>
    <t>PTAC-3364</t>
  </si>
  <si>
    <t>PTAC-3363</t>
  </si>
  <si>
    <t>PTAC-3362</t>
  </si>
  <si>
    <t>PTAC-3364_Borrower2</t>
  </si>
  <si>
    <t>PTAC-3449</t>
  </si>
  <si>
    <t>1107_MIFunding</t>
  </si>
  <si>
    <t>PTAC-3449_1</t>
  </si>
  <si>
    <t>PTAC-3449_2</t>
  </si>
  <si>
    <t>PTAC-3449_3</t>
  </si>
  <si>
    <t>PTAC-3449_4</t>
  </si>
  <si>
    <t>PTAC-3449_5</t>
  </si>
  <si>
    <t>PTAC-3449_6</t>
  </si>
  <si>
    <t>PTAC-3449_7</t>
  </si>
  <si>
    <t>PTAC-3449_8</t>
  </si>
  <si>
    <t>PTAC-3449_9</t>
  </si>
  <si>
    <t>PTAC-3449_10</t>
  </si>
  <si>
    <t>PTAC-3449_11</t>
  </si>
  <si>
    <t>PTAC-3449_12</t>
  </si>
  <si>
    <t>PTAC-3449_13</t>
  </si>
  <si>
    <t>PTAC-3449_14</t>
  </si>
  <si>
    <t>3134_VA_SellerContribution</t>
  </si>
  <si>
    <t>3134_VA_SellerContribution_01</t>
  </si>
  <si>
    <t>PTAC-3363_Borrower2</t>
  </si>
  <si>
    <t>PTAC-3362_Borrower2</t>
  </si>
  <si>
    <t>Shared_Declarations1</t>
  </si>
  <si>
    <t>PTAC-3100</t>
  </si>
  <si>
    <t>Face To Face</t>
  </si>
  <si>
    <t>2135_LenderCreditForConstandPur</t>
  </si>
  <si>
    <t>1852_CCPaidbyLenderBroker</t>
  </si>
  <si>
    <t>1844_TotalCredits</t>
  </si>
  <si>
    <t>142_CashFromBorrower</t>
  </si>
  <si>
    <t>LE2.XLC_LenderCredits</t>
  </si>
  <si>
    <t>CD2.XSTLC_LenderCredits</t>
  </si>
  <si>
    <t>2135_LenderCredit_ConvandConstr</t>
  </si>
  <si>
    <t>2135_LenderCredit_VAandPur</t>
  </si>
  <si>
    <t>2135_LenderCredit_ConvandPur</t>
  </si>
  <si>
    <t>ConstructionOnly</t>
  </si>
  <si>
    <t>PTAC-2968_1</t>
  </si>
  <si>
    <t>PTAC-2968_2</t>
  </si>
  <si>
    <t>PTAC-2968_3</t>
  </si>
  <si>
    <t>PTAC-2968_4</t>
  </si>
  <si>
    <t>PTAC-2968_5</t>
  </si>
  <si>
    <t>PTAC-2968_6</t>
  </si>
  <si>
    <t>PTAC-2968_7</t>
  </si>
  <si>
    <t>PTAC-2968_8</t>
  </si>
  <si>
    <t>PTAC-2968_9</t>
  </si>
  <si>
    <t>PTAC-2968_10</t>
  </si>
  <si>
    <t>PTAC-2968_11</t>
  </si>
  <si>
    <t>PTAC-2968_12</t>
  </si>
  <si>
    <t>PTAC-2968_13</t>
  </si>
  <si>
    <t>PTAC-2968_14</t>
  </si>
  <si>
    <t>LienHoldername</t>
  </si>
  <si>
    <t>NoCash-Out Refinance</t>
  </si>
  <si>
    <t>2345_LenderCreditForFHAandNoCaRefi</t>
  </si>
  <si>
    <t>2345_LenderCreditForConvandCaRefi</t>
  </si>
  <si>
    <t>1092_Refinance</t>
  </si>
  <si>
    <t>SecondaryMarket_LoanTemplate</t>
  </si>
  <si>
    <t>PTAC-3225_1</t>
  </si>
  <si>
    <t>PTAC-3225_2</t>
  </si>
  <si>
    <t>PTAC-3225_3</t>
  </si>
  <si>
    <t>PTAC-3225_4</t>
  </si>
  <si>
    <t>PTAC-3225_5</t>
  </si>
  <si>
    <t>PTAC-3225_6</t>
  </si>
  <si>
    <t>PTAC-3225_7</t>
  </si>
  <si>
    <t>PTAC-3225_8</t>
  </si>
  <si>
    <t>PTAC-3225_9</t>
  </si>
  <si>
    <t>PTAC-3225_10</t>
  </si>
  <si>
    <t>PTAC-3225_11</t>
  </si>
  <si>
    <t>PTAC-3225_12</t>
  </si>
  <si>
    <t>PTAC-3225_13</t>
  </si>
  <si>
    <t>3319_SetLiabilitiesFHA</t>
  </si>
  <si>
    <t>PTAC-3360</t>
  </si>
  <si>
    <t>PTAC-3359</t>
  </si>
  <si>
    <t>PTAC-3358</t>
  </si>
  <si>
    <t>PTAC-3355</t>
  </si>
  <si>
    <t>PTAC-3240_1</t>
  </si>
  <si>
    <t>PTAC-3240_2</t>
  </si>
  <si>
    <t>PTAC-3240_3</t>
  </si>
  <si>
    <t>PTAC-3240_4</t>
  </si>
  <si>
    <t>PTAC-3240_5</t>
  </si>
  <si>
    <t>PTAC-3240_6</t>
  </si>
  <si>
    <t>PTAC-3240_7</t>
  </si>
  <si>
    <t>PTAC-3240_8</t>
  </si>
  <si>
    <t>PTAC-3240_9</t>
  </si>
  <si>
    <t>PTAC-3240_10</t>
  </si>
  <si>
    <t>PTAC-3240_11</t>
  </si>
  <si>
    <t>PTAC-3240_12</t>
  </si>
  <si>
    <t>PTAC-3240_13</t>
  </si>
  <si>
    <t>PTAC-3240_14</t>
  </si>
  <si>
    <t>PTAC-3240_15</t>
  </si>
  <si>
    <t>PTAC-3240_16</t>
  </si>
  <si>
    <t>PTAC-3240_17</t>
  </si>
  <si>
    <t>PTAC-3240_18</t>
  </si>
  <si>
    <t>PTAC-3240_19</t>
  </si>
  <si>
    <t>PTAC-1443_MIPCalculation</t>
  </si>
  <si>
    <t>1201_InterestRate</t>
  </si>
  <si>
    <t>1200_Months</t>
  </si>
  <si>
    <t>1352_ConstrMgmt_EscrowMI78</t>
  </si>
  <si>
    <t>PTAC-3103</t>
  </si>
  <si>
    <t>1352_ConstrMgmt_EscrowMI78_3228</t>
  </si>
  <si>
    <t>1352_ConstrMgmt_EscrowMI78_3210</t>
  </si>
  <si>
    <t>1352_ConstrMgmt_EscrowMI78_3230</t>
  </si>
  <si>
    <t>1352_ConstrMgmt_EscrowMI78_3204</t>
  </si>
  <si>
    <t xml:space="preserve">PTAC_2768_PMIMidPoint </t>
  </si>
  <si>
    <t>0.20</t>
  </si>
  <si>
    <t>PTAC-3240_20</t>
  </si>
  <si>
    <t>PTAC-3240_21</t>
  </si>
  <si>
    <t>PTAC-3240_22</t>
  </si>
  <si>
    <t>PTAC-3240_23</t>
  </si>
  <si>
    <t>2770_WorkFlow_2015Item_FundingSheet</t>
  </si>
  <si>
    <t xml:space="preserve"> 123 main street</t>
  </si>
  <si>
    <t>Freemont</t>
  </si>
  <si>
    <t>PTAC-669</t>
  </si>
  <si>
    <t>PTAC-994</t>
  </si>
  <si>
    <t>PTAC-981</t>
  </si>
  <si>
    <t>PTAC3673_VerifyDisclosureTrackingRecord</t>
  </si>
  <si>
    <t>Baseline</t>
  </si>
  <si>
    <t>FeeVariance</t>
  </si>
  <si>
    <t>3720_SetBorrower</t>
  </si>
  <si>
    <t>3720_FeeVariance</t>
  </si>
  <si>
    <t>PTAC-988</t>
  </si>
  <si>
    <t>PTAC-1074</t>
  </si>
  <si>
    <t>3720_FeeVariance_IntRate</t>
  </si>
  <si>
    <t>HMDA_LoanTemplate</t>
  </si>
  <si>
    <t>PTAC-2823_SetData1</t>
  </si>
  <si>
    <t>Charlotte</t>
  </si>
  <si>
    <t>2770_WorkFlow_2015Item_FundingSheet_2284</t>
  </si>
  <si>
    <t>1757_Calculate</t>
  </si>
  <si>
    <t>Base Loan Amount</t>
  </si>
  <si>
    <t xml:space="preserve">No Cash-Out FHA Streamlined     </t>
  </si>
  <si>
    <t>CBIZ-4849</t>
  </si>
  <si>
    <t>1199_rateMI1</t>
  </si>
  <si>
    <t>1201_rateMI2</t>
  </si>
  <si>
    <t>1198_monthMI1</t>
  </si>
  <si>
    <t>1200_monthMI2</t>
  </si>
  <si>
    <t>CTA_139</t>
  </si>
  <si>
    <t>141_Text</t>
  </si>
  <si>
    <t>E2E_DisclosureTracking</t>
  </si>
  <si>
    <t>CTA-69_1</t>
  </si>
  <si>
    <t>CBIZ-9568</t>
  </si>
  <si>
    <t>CBIZ-8184a</t>
  </si>
  <si>
    <t>CBIZ-8184_Borrower2</t>
  </si>
  <si>
    <t>E2E_KBYO2_CBIZ_12965</t>
  </si>
  <si>
    <t>E2E_KBYO2_CBIZ_12965_1</t>
  </si>
  <si>
    <t>CBIZ-15785</t>
  </si>
  <si>
    <t>CBIZ-15785First</t>
  </si>
  <si>
    <t>CBIZ-15785Last</t>
  </si>
  <si>
    <t>E2E_CashTOClose_Refinance</t>
  </si>
  <si>
    <t>ABC Bank</t>
  </si>
  <si>
    <t>Mortagage</t>
  </si>
  <si>
    <t>CTA407</t>
  </si>
  <si>
    <t>Student Loan</t>
  </si>
  <si>
    <t>FeeVariance_LE</t>
  </si>
  <si>
    <t>FeeVariance_CD</t>
  </si>
  <si>
    <t>LC_Conventional_Refinance</t>
  </si>
  <si>
    <t>Cash-Out Refinance</t>
  </si>
  <si>
    <t>LCRefinance</t>
  </si>
  <si>
    <t>FHANoCashOutRefi</t>
  </si>
  <si>
    <t>26_ExistingLeinVal</t>
  </si>
  <si>
    <t>E2E_HELOC_NewFinancingNotLinked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</si>
</sst>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color indexed="8"/>
      <name val="Calibri"/>
      <family val="2"/>
    </font>
    <font>
      <i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49" fontId="0" fillId="0" borderId="0" xfId="0" applyNumberForma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14" fontId="0" fillId="0" borderId="0" xfId="0" applyNumberFormat="1"/>
    <xf numFmtId="0" fontId="3" fillId="0" borderId="0" xfId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2" borderId="0" xfId="0" applyFill="1"/>
    <xf numFmtId="0" fontId="4" fillId="2" borderId="0" xfId="0" applyFont="1" applyFill="1"/>
    <xf numFmtId="0" fontId="7" fillId="0" borderId="0" xfId="0" applyNumberFormat="1" applyFont="1" applyFill="1" applyBorder="1" applyAlignment="1" applyProtection="1"/>
    <xf numFmtId="0" fontId="0" fillId="0" borderId="0" xfId="0" quotePrefix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markus.tava@elliemae.com" TargetMode="External"/><Relationship Id="rId2" Type="http://schemas.openxmlformats.org/officeDocument/2006/relationships/hyperlink" Target="mailto:markus.tava@elliemae.com" TargetMode="External"/><Relationship Id="rId1" Type="http://schemas.openxmlformats.org/officeDocument/2006/relationships/hyperlink" Target="mailto:test@test.com" TargetMode="External"/><Relationship Id="rId4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bc@gmail.com" TargetMode="External"/><Relationship Id="rId2" Type="http://schemas.openxmlformats.org/officeDocument/2006/relationships/hyperlink" Target="mailto:borrower2@yahoo.com" TargetMode="External"/><Relationship Id="rId1" Type="http://schemas.openxmlformats.org/officeDocument/2006/relationships/hyperlink" Target="mailto:emborrower1@yahoo.c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abc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coborrower2@yahoo.com" TargetMode="External"/><Relationship Id="rId1" Type="http://schemas.openxmlformats.org/officeDocument/2006/relationships/hyperlink" Target="mailto:coborrower1@yahoo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4" workbookViewId="0">
      <selection activeCell="A31" sqref="A31"/>
    </sheetView>
  </sheetViews>
  <sheetFormatPr defaultRowHeight="15" x14ac:dyDescent="0.25"/>
  <cols>
    <col min="1" max="1" width="26" bestFit="1" customWidth="1"/>
    <col min="2" max="2" width="13.5703125" bestFit="1" customWidth="1"/>
    <col min="3" max="3" width="20.28515625" bestFit="1" customWidth="1"/>
    <col min="4" max="4" width="39" customWidth="1"/>
    <col min="5" max="5" width="18.42578125" bestFit="1" customWidth="1"/>
  </cols>
  <sheetData>
    <row r="1" spans="1:5" x14ac:dyDescent="0.25">
      <c r="A1" s="2" t="s">
        <v>1</v>
      </c>
      <c r="B1" t="s">
        <v>319</v>
      </c>
      <c r="C1" t="s">
        <v>320</v>
      </c>
      <c r="D1" t="s">
        <v>321</v>
      </c>
      <c r="E1" s="15" t="s">
        <v>353</v>
      </c>
    </row>
    <row r="2" spans="1:5" x14ac:dyDescent="0.25">
      <c r="A2" t="s">
        <v>357</v>
      </c>
      <c r="B2" s="14"/>
      <c r="C2" t="s">
        <v>322</v>
      </c>
      <c r="D2" t="s">
        <v>323</v>
      </c>
      <c r="E2" s="14" t="s">
        <v>349</v>
      </c>
    </row>
    <row r="3" spans="1:5" x14ac:dyDescent="0.25">
      <c r="A3" s="13" t="s">
        <v>348</v>
      </c>
      <c r="B3" s="12"/>
      <c r="C3" s="12" t="s">
        <v>322</v>
      </c>
      <c r="D3" s="12" t="s">
        <v>323</v>
      </c>
      <c r="E3" s="12" t="s">
        <v>349</v>
      </c>
    </row>
    <row r="4" spans="1:5" s="14" customFormat="1" x14ac:dyDescent="0.25">
      <c r="A4" s="15" t="s">
        <v>350</v>
      </c>
      <c r="C4" s="14" t="s">
        <v>322</v>
      </c>
      <c r="D4" s="14" t="s">
        <v>323</v>
      </c>
      <c r="E4" s="14" t="s">
        <v>349</v>
      </c>
    </row>
    <row r="5" spans="1:5" s="14" customFormat="1" x14ac:dyDescent="0.25">
      <c r="A5" s="15" t="s">
        <v>351</v>
      </c>
      <c r="C5" s="14" t="s">
        <v>322</v>
      </c>
      <c r="D5" s="14" t="s">
        <v>323</v>
      </c>
      <c r="E5" s="14" t="s">
        <v>349</v>
      </c>
    </row>
    <row r="6" spans="1:5" s="14" customFormat="1" x14ac:dyDescent="0.25">
      <c r="A6" s="15" t="s">
        <v>352</v>
      </c>
      <c r="C6" s="14" t="s">
        <v>322</v>
      </c>
      <c r="D6" s="14" t="s">
        <v>323</v>
      </c>
      <c r="E6" s="14" t="s">
        <v>349</v>
      </c>
    </row>
    <row r="7" spans="1:5" s="14" customFormat="1" x14ac:dyDescent="0.25">
      <c r="A7" s="15" t="s">
        <v>358</v>
      </c>
      <c r="C7" s="14" t="s">
        <v>322</v>
      </c>
      <c r="D7" s="14" t="s">
        <v>323</v>
      </c>
      <c r="E7" s="14" t="s">
        <v>349</v>
      </c>
    </row>
    <row r="8" spans="1:5" s="14" customFormat="1" x14ac:dyDescent="0.25">
      <c r="A8" s="15" t="s">
        <v>359</v>
      </c>
      <c r="C8" s="14" t="s">
        <v>322</v>
      </c>
      <c r="D8" s="14" t="s">
        <v>323</v>
      </c>
      <c r="E8" s="14" t="s">
        <v>349</v>
      </c>
    </row>
    <row r="9" spans="1:5" s="14" customFormat="1" x14ac:dyDescent="0.25">
      <c r="A9" s="15" t="s">
        <v>360</v>
      </c>
      <c r="C9" s="14" t="s">
        <v>322</v>
      </c>
      <c r="D9" s="14" t="s">
        <v>323</v>
      </c>
      <c r="E9" s="14" t="s">
        <v>349</v>
      </c>
    </row>
    <row r="10" spans="1:5" s="14" customFormat="1" x14ac:dyDescent="0.25">
      <c r="A10" s="15" t="s">
        <v>361</v>
      </c>
      <c r="C10" s="14" t="s">
        <v>322</v>
      </c>
      <c r="D10" s="14" t="s">
        <v>323</v>
      </c>
      <c r="E10" s="14" t="s">
        <v>349</v>
      </c>
    </row>
    <row r="11" spans="1:5" s="14" customFormat="1" x14ac:dyDescent="0.25">
      <c r="A11" s="15" t="s">
        <v>362</v>
      </c>
      <c r="C11" s="14" t="s">
        <v>322</v>
      </c>
      <c r="D11" s="14" t="s">
        <v>323</v>
      </c>
      <c r="E11" s="14" t="s">
        <v>349</v>
      </c>
    </row>
    <row r="12" spans="1:5" s="14" customFormat="1" x14ac:dyDescent="0.25">
      <c r="A12" s="15" t="s">
        <v>363</v>
      </c>
      <c r="C12" s="14" t="s">
        <v>322</v>
      </c>
      <c r="D12" s="14" t="s">
        <v>323</v>
      </c>
      <c r="E12" s="14" t="s">
        <v>349</v>
      </c>
    </row>
    <row r="13" spans="1:5" s="14" customFormat="1" x14ac:dyDescent="0.25">
      <c r="A13" s="15" t="s">
        <v>364</v>
      </c>
      <c r="C13" s="14" t="s">
        <v>322</v>
      </c>
      <c r="D13" s="14" t="s">
        <v>323</v>
      </c>
      <c r="E13" s="14" t="s">
        <v>349</v>
      </c>
    </row>
    <row r="14" spans="1:5" s="14" customFormat="1" x14ac:dyDescent="0.25">
      <c r="A14" s="15" t="s">
        <v>365</v>
      </c>
      <c r="C14" s="14" t="s">
        <v>322</v>
      </c>
      <c r="D14" s="14" t="s">
        <v>323</v>
      </c>
      <c r="E14" s="14" t="s">
        <v>349</v>
      </c>
    </row>
    <row r="15" spans="1:5" s="14" customFormat="1" x14ac:dyDescent="0.25">
      <c r="A15" s="15" t="s">
        <v>366</v>
      </c>
      <c r="C15" s="14" t="s">
        <v>322</v>
      </c>
      <c r="D15" s="14" t="s">
        <v>323</v>
      </c>
      <c r="E15" s="14" t="s">
        <v>349</v>
      </c>
    </row>
    <row r="16" spans="1:5" s="14" customFormat="1" x14ac:dyDescent="0.25">
      <c r="A16" s="15" t="s">
        <v>369</v>
      </c>
      <c r="C16" s="14" t="s">
        <v>322</v>
      </c>
      <c r="D16" s="14" t="s">
        <v>323</v>
      </c>
      <c r="E16" s="14" t="s">
        <v>349</v>
      </c>
    </row>
    <row r="17" spans="1:5" s="14" customFormat="1" x14ac:dyDescent="0.25">
      <c r="A17" s="15" t="s">
        <v>370</v>
      </c>
      <c r="C17" s="14" t="s">
        <v>322</v>
      </c>
      <c r="D17" s="14" t="s">
        <v>323</v>
      </c>
      <c r="E17" s="14" t="s">
        <v>349</v>
      </c>
    </row>
    <row r="18" spans="1:5" s="14" customFormat="1" x14ac:dyDescent="0.25">
      <c r="A18" s="15" t="s">
        <v>371</v>
      </c>
      <c r="C18" s="14" t="s">
        <v>322</v>
      </c>
      <c r="D18" s="14" t="s">
        <v>323</v>
      </c>
      <c r="E18" s="14" t="s">
        <v>349</v>
      </c>
    </row>
    <row r="19" spans="1:5" s="14" customFormat="1" x14ac:dyDescent="0.25">
      <c r="A19" s="15" t="s">
        <v>376</v>
      </c>
      <c r="C19" s="14" t="s">
        <v>322</v>
      </c>
      <c r="D19" s="14" t="s">
        <v>323</v>
      </c>
      <c r="E19" s="14" t="s">
        <v>349</v>
      </c>
    </row>
    <row r="20" spans="1:5" s="14" customFormat="1" x14ac:dyDescent="0.25">
      <c r="A20" s="15" t="s">
        <v>377</v>
      </c>
      <c r="C20" s="14" t="s">
        <v>322</v>
      </c>
      <c r="D20" s="14" t="s">
        <v>323</v>
      </c>
      <c r="E20" s="14" t="s">
        <v>349</v>
      </c>
    </row>
    <row r="21" spans="1:5" s="14" customFormat="1" x14ac:dyDescent="0.25">
      <c r="A21" s="15" t="s">
        <v>378</v>
      </c>
      <c r="C21" s="14" t="s">
        <v>322</v>
      </c>
      <c r="D21" s="14" t="s">
        <v>323</v>
      </c>
      <c r="E21" s="14" t="s">
        <v>349</v>
      </c>
    </row>
    <row r="22" spans="1:5" s="14" customFormat="1" x14ac:dyDescent="0.25">
      <c r="A22" s="14" t="s">
        <v>383</v>
      </c>
      <c r="C22" s="14" t="s">
        <v>322</v>
      </c>
      <c r="D22" s="14" t="s">
        <v>323</v>
      </c>
      <c r="E22" s="14" t="s">
        <v>349</v>
      </c>
    </row>
    <row r="23" spans="1:5" s="14" customFormat="1" x14ac:dyDescent="0.25">
      <c r="A23" s="15" t="s">
        <v>391</v>
      </c>
      <c r="C23" s="14" t="s">
        <v>322</v>
      </c>
      <c r="D23" s="14" t="s">
        <v>323</v>
      </c>
      <c r="E23" s="14" t="s">
        <v>349</v>
      </c>
    </row>
    <row r="24" spans="1:5" s="14" customFormat="1" x14ac:dyDescent="0.25">
      <c r="A24" s="15" t="s">
        <v>392</v>
      </c>
      <c r="C24" s="14" t="s">
        <v>322</v>
      </c>
      <c r="D24" s="14" t="s">
        <v>323</v>
      </c>
      <c r="E24" s="14" t="s">
        <v>349</v>
      </c>
    </row>
    <row r="25" spans="1:5" s="14" customFormat="1" x14ac:dyDescent="0.25">
      <c r="A25" s="15" t="s">
        <v>393</v>
      </c>
      <c r="C25" s="14" t="s">
        <v>322</v>
      </c>
      <c r="D25" s="14" t="s">
        <v>323</v>
      </c>
      <c r="E25" s="14" t="s">
        <v>349</v>
      </c>
    </row>
    <row r="26" spans="1:5" s="14" customFormat="1" x14ac:dyDescent="0.25">
      <c r="A26" s="15" t="s">
        <v>394</v>
      </c>
      <c r="C26" s="14" t="s">
        <v>322</v>
      </c>
      <c r="D26" s="14" t="s">
        <v>323</v>
      </c>
      <c r="E26" s="14" t="s">
        <v>349</v>
      </c>
    </row>
    <row r="27" spans="1:5" s="14" customFormat="1" x14ac:dyDescent="0.25">
      <c r="A27" s="14" t="s">
        <v>447</v>
      </c>
      <c r="C27" s="14" t="s">
        <v>322</v>
      </c>
      <c r="D27" s="14" t="s">
        <v>323</v>
      </c>
      <c r="E27" s="14" t="s">
        <v>349</v>
      </c>
    </row>
    <row r="28" spans="1:5" s="14" customFormat="1" x14ac:dyDescent="0.25">
      <c r="A28" s="14" t="s">
        <v>454</v>
      </c>
      <c r="C28" s="14" t="s">
        <v>322</v>
      </c>
      <c r="D28" s="14" t="s">
        <v>323</v>
      </c>
      <c r="E28" s="14" t="s">
        <v>349</v>
      </c>
    </row>
    <row r="29" spans="1:5" x14ac:dyDescent="0.25">
      <c r="A29" s="15" t="s">
        <v>453</v>
      </c>
      <c r="B29" s="14"/>
      <c r="C29" s="14" t="s">
        <v>322</v>
      </c>
      <c r="D29" s="14" t="s">
        <v>323</v>
      </c>
      <c r="E29" s="14" t="s">
        <v>349</v>
      </c>
    </row>
    <row r="30" spans="1:5" s="14" customFormat="1" x14ac:dyDescent="0.25">
      <c r="A30" s="15" t="s">
        <v>521</v>
      </c>
      <c r="C30" s="14" t="s">
        <v>322</v>
      </c>
      <c r="D30" s="14" t="s">
        <v>323</v>
      </c>
      <c r="E30" s="14" t="s">
        <v>349</v>
      </c>
    </row>
    <row r="31" spans="1:5" x14ac:dyDescent="0.25">
      <c r="A31" s="15" t="s">
        <v>531</v>
      </c>
      <c r="C31" s="14"/>
      <c r="D31" s="14"/>
      <c r="E31" s="14" t="s">
        <v>349</v>
      </c>
    </row>
    <row r="32" spans="1:5" x14ac:dyDescent="0.25">
      <c r="A32" s="16" t="s">
        <v>574</v>
      </c>
      <c r="C32" s="14" t="s">
        <v>322</v>
      </c>
      <c r="D32" s="14" t="s">
        <v>323</v>
      </c>
      <c r="E32" s="14" t="s">
        <v>349</v>
      </c>
    </row>
    <row r="33" spans="1:5" x14ac:dyDescent="0.25">
      <c r="A33" s="15" t="s">
        <v>571</v>
      </c>
      <c r="E33" s="14" t="s">
        <v>349</v>
      </c>
    </row>
    <row r="34" spans="1:5" x14ac:dyDescent="0.25">
      <c r="A34" s="15" t="s">
        <v>579</v>
      </c>
      <c r="C34" s="14" t="s">
        <v>322</v>
      </c>
      <c r="D34" s="14"/>
      <c r="E34" s="14" t="s">
        <v>349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6"/>
  <sheetViews>
    <sheetView zoomScale="69" zoomScaleNormal="69" workbookViewId="0">
      <pane ySplit="1" topLeftCell="A59" activePane="bottomLeft" state="frozen"/>
      <selection pane="bottomLeft" activeCell="A78" sqref="A78"/>
    </sheetView>
  </sheetViews>
  <sheetFormatPr defaultRowHeight="15" x14ac:dyDescent="0.25"/>
  <cols>
    <col min="1" max="1" width="55.7109375" bestFit="1" customWidth="1"/>
    <col min="2" max="8" width="21.5703125" customWidth="1"/>
    <col min="9" max="9" width="21.5703125" style="14" customWidth="1"/>
    <col min="10" max="25" width="21.5703125" customWidth="1"/>
    <col min="26" max="26" width="21.7109375" customWidth="1"/>
    <col min="27" max="27" width="8.85546875" customWidth="1"/>
    <col min="28" max="28" width="46.7109375" customWidth="1"/>
    <col min="29" max="29" width="17.85546875" customWidth="1"/>
    <col min="30" max="30" width="9.7109375" customWidth="1"/>
    <col min="31" max="31" width="17" customWidth="1"/>
    <col min="32" max="32" width="9.7109375" customWidth="1"/>
    <col min="33" max="33" width="12" customWidth="1"/>
    <col min="34" max="34" width="15.28515625" customWidth="1"/>
    <col min="35" max="35" width="23.7109375" customWidth="1"/>
    <col min="36" max="36" width="29.140625" bestFit="1" customWidth="1"/>
    <col min="37" max="37" width="21.85546875" customWidth="1"/>
    <col min="38" max="38" width="14.85546875" customWidth="1"/>
    <col min="39" max="39" width="20.85546875" bestFit="1" customWidth="1"/>
    <col min="40" max="40" width="15.28515625" customWidth="1"/>
    <col min="41" max="41" width="20" bestFit="1" customWidth="1"/>
    <col min="42" max="42" width="21.85546875" customWidth="1"/>
    <col min="43" max="44" width="19.42578125" customWidth="1"/>
    <col min="45" max="45" width="14.85546875" customWidth="1"/>
    <col min="46" max="46" width="15.28515625" customWidth="1"/>
    <col min="47" max="47" width="14.7109375" customWidth="1"/>
    <col min="48" max="48" width="27.28515625" customWidth="1"/>
  </cols>
  <sheetData>
    <row r="1" spans="1:49" x14ac:dyDescent="0.25">
      <c r="A1" s="2" t="s">
        <v>1</v>
      </c>
      <c r="B1" s="2" t="s">
        <v>272</v>
      </c>
      <c r="C1" s="2" t="s">
        <v>273</v>
      </c>
      <c r="D1" s="2" t="s">
        <v>274</v>
      </c>
      <c r="E1" s="2" t="s">
        <v>275</v>
      </c>
      <c r="F1" s="2" t="s">
        <v>276</v>
      </c>
      <c r="G1" s="2" t="s">
        <v>277</v>
      </c>
      <c r="H1" s="2" t="s">
        <v>278</v>
      </c>
      <c r="I1" s="2" t="s">
        <v>532</v>
      </c>
      <c r="J1" s="2" t="s">
        <v>533</v>
      </c>
      <c r="K1" s="2" t="s">
        <v>534</v>
      </c>
      <c r="L1" s="2" t="s">
        <v>535</v>
      </c>
      <c r="M1" s="2" t="s">
        <v>536</v>
      </c>
      <c r="N1" s="2" t="s">
        <v>537</v>
      </c>
      <c r="O1" s="2" t="s">
        <v>538</v>
      </c>
      <c r="P1" s="2" t="s">
        <v>279</v>
      </c>
      <c r="Q1" s="2" t="s">
        <v>280</v>
      </c>
      <c r="R1" s="2" t="s">
        <v>281</v>
      </c>
      <c r="S1" s="2" t="s">
        <v>282</v>
      </c>
      <c r="T1" s="2" t="s">
        <v>283</v>
      </c>
      <c r="U1" s="2" t="s">
        <v>284</v>
      </c>
      <c r="V1" s="2" t="s">
        <v>285</v>
      </c>
      <c r="W1" s="2" t="s">
        <v>286</v>
      </c>
      <c r="X1" s="2" t="s">
        <v>287</v>
      </c>
      <c r="Y1" s="2" t="s">
        <v>288</v>
      </c>
      <c r="Z1" s="2" t="s">
        <v>36</v>
      </c>
      <c r="AA1" s="2" t="s">
        <v>289</v>
      </c>
      <c r="AB1" s="2" t="s">
        <v>342</v>
      </c>
      <c r="AC1" s="2" t="s">
        <v>345</v>
      </c>
      <c r="AD1" s="2" t="s">
        <v>346</v>
      </c>
      <c r="AE1" s="2" t="s">
        <v>423</v>
      </c>
      <c r="AF1" s="2" t="s">
        <v>424</v>
      </c>
      <c r="AG1" s="2" t="s">
        <v>434</v>
      </c>
      <c r="AH1" s="2" t="s">
        <v>435</v>
      </c>
      <c r="AI1" s="2" t="s">
        <v>438</v>
      </c>
      <c r="AJ1" s="2" t="s">
        <v>463</v>
      </c>
      <c r="AK1" s="2" t="s">
        <v>487</v>
      </c>
      <c r="AL1" s="2" t="s">
        <v>132</v>
      </c>
      <c r="AM1" s="2" t="s">
        <v>129</v>
      </c>
      <c r="AN1" s="2" t="s">
        <v>489</v>
      </c>
      <c r="AO1" s="2" t="s">
        <v>488</v>
      </c>
      <c r="AP1" s="2" t="s">
        <v>464</v>
      </c>
      <c r="AQ1" s="2" t="s">
        <v>490</v>
      </c>
      <c r="AR1" s="2" t="s">
        <v>491</v>
      </c>
      <c r="AS1" s="2" t="s">
        <v>491</v>
      </c>
      <c r="AT1" s="2" t="s">
        <v>492</v>
      </c>
      <c r="AU1" s="2" t="s">
        <v>493</v>
      </c>
      <c r="AV1" s="18" t="s">
        <v>551</v>
      </c>
      <c r="AW1" s="2" t="s">
        <v>594</v>
      </c>
    </row>
    <row r="2" spans="1:49" x14ac:dyDescent="0.25">
      <c r="A2" t="s">
        <v>35</v>
      </c>
      <c r="B2">
        <v>1000</v>
      </c>
      <c r="Z2">
        <v>10</v>
      </c>
    </row>
    <row r="3" spans="1:49" x14ac:dyDescent="0.25">
      <c r="A3" t="s">
        <v>357</v>
      </c>
      <c r="B3">
        <v>7000</v>
      </c>
      <c r="C3" s="14">
        <v>250</v>
      </c>
      <c r="G3">
        <v>1000</v>
      </c>
      <c r="P3">
        <v>1000</v>
      </c>
      <c r="U3" s="14"/>
      <c r="W3">
        <v>86</v>
      </c>
      <c r="X3">
        <v>80</v>
      </c>
      <c r="Z3">
        <v>35</v>
      </c>
    </row>
    <row r="4" spans="1:49" x14ac:dyDescent="0.25">
      <c r="A4" t="s">
        <v>341</v>
      </c>
      <c r="AB4" t="s">
        <v>343</v>
      </c>
    </row>
    <row r="5" spans="1:49" x14ac:dyDescent="0.25">
      <c r="A5" s="15" t="s">
        <v>348</v>
      </c>
      <c r="B5" s="14">
        <v>7000</v>
      </c>
      <c r="C5" s="14">
        <v>250</v>
      </c>
      <c r="D5" s="14">
        <v>1000</v>
      </c>
      <c r="E5" s="14"/>
      <c r="F5" s="14"/>
      <c r="G5" s="14"/>
      <c r="H5" s="14"/>
      <c r="J5" s="14"/>
      <c r="K5" s="14"/>
      <c r="L5" s="14"/>
      <c r="M5" s="14"/>
      <c r="N5" s="14"/>
      <c r="O5" s="14"/>
      <c r="P5" s="14">
        <v>1000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 t="s">
        <v>343</v>
      </c>
      <c r="AC5" s="14"/>
      <c r="AD5" s="14"/>
    </row>
    <row r="6" spans="1:49" s="14" customFormat="1" x14ac:dyDescent="0.25">
      <c r="A6" s="15" t="s">
        <v>350</v>
      </c>
      <c r="B6" s="14">
        <v>7000</v>
      </c>
      <c r="C6" s="14">
        <v>250</v>
      </c>
      <c r="D6" s="14">
        <v>1000</v>
      </c>
      <c r="P6" s="14">
        <v>1000</v>
      </c>
      <c r="AB6" s="14" t="s">
        <v>343</v>
      </c>
    </row>
    <row r="7" spans="1:49" s="14" customFormat="1" x14ac:dyDescent="0.25">
      <c r="A7" s="15" t="s">
        <v>351</v>
      </c>
      <c r="B7" s="14">
        <v>7000</v>
      </c>
      <c r="C7" s="14">
        <v>250</v>
      </c>
      <c r="D7" s="14">
        <v>1000</v>
      </c>
      <c r="P7" s="14">
        <v>1000</v>
      </c>
      <c r="AB7" s="14" t="s">
        <v>343</v>
      </c>
    </row>
    <row r="8" spans="1:49" s="14" customFormat="1" x14ac:dyDescent="0.25">
      <c r="A8" s="15" t="s">
        <v>352</v>
      </c>
      <c r="B8" s="14">
        <v>7000</v>
      </c>
      <c r="C8" s="14">
        <v>250</v>
      </c>
      <c r="D8" s="14">
        <v>1000</v>
      </c>
      <c r="P8" s="14">
        <v>1000</v>
      </c>
      <c r="AB8" s="14" t="s">
        <v>343</v>
      </c>
    </row>
    <row r="9" spans="1:49" s="14" customFormat="1" x14ac:dyDescent="0.25">
      <c r="A9" s="15" t="s">
        <v>358</v>
      </c>
      <c r="B9" s="14">
        <v>7000</v>
      </c>
      <c r="C9" s="14">
        <v>250</v>
      </c>
      <c r="D9" s="14">
        <v>1000</v>
      </c>
      <c r="P9" s="14">
        <v>1000</v>
      </c>
      <c r="AB9" s="14" t="s">
        <v>343</v>
      </c>
    </row>
    <row r="10" spans="1:49" s="14" customFormat="1" x14ac:dyDescent="0.25">
      <c r="A10" s="15" t="s">
        <v>359</v>
      </c>
      <c r="B10" s="14">
        <v>7000</v>
      </c>
      <c r="C10" s="14">
        <v>250</v>
      </c>
      <c r="D10" s="14">
        <v>1000</v>
      </c>
      <c r="P10" s="14">
        <v>1000</v>
      </c>
      <c r="AB10" s="14" t="s">
        <v>343</v>
      </c>
    </row>
    <row r="11" spans="1:49" s="14" customFormat="1" x14ac:dyDescent="0.25">
      <c r="A11" s="15" t="s">
        <v>360</v>
      </c>
      <c r="B11" s="14">
        <v>7000</v>
      </c>
      <c r="C11" s="14">
        <v>250</v>
      </c>
      <c r="D11" s="14">
        <v>1000</v>
      </c>
      <c r="P11" s="14">
        <v>1000</v>
      </c>
      <c r="AB11" s="14" t="s">
        <v>343</v>
      </c>
    </row>
    <row r="12" spans="1:49" s="14" customFormat="1" x14ac:dyDescent="0.25">
      <c r="A12" s="15" t="s">
        <v>361</v>
      </c>
      <c r="B12" s="14">
        <v>7000</v>
      </c>
      <c r="C12" s="14">
        <v>250</v>
      </c>
      <c r="D12" s="14">
        <v>1000</v>
      </c>
      <c r="P12" s="14">
        <v>1000</v>
      </c>
      <c r="AB12" s="14" t="s">
        <v>343</v>
      </c>
    </row>
    <row r="13" spans="1:49" s="14" customFormat="1" x14ac:dyDescent="0.25">
      <c r="A13" s="15" t="s">
        <v>362</v>
      </c>
      <c r="B13" s="14">
        <v>7000</v>
      </c>
      <c r="C13" s="14">
        <v>250</v>
      </c>
      <c r="D13" s="14">
        <v>1000</v>
      </c>
      <c r="P13" s="14">
        <v>1000</v>
      </c>
      <c r="AB13" s="14" t="s">
        <v>343</v>
      </c>
    </row>
    <row r="14" spans="1:49" s="14" customFormat="1" x14ac:dyDescent="0.25">
      <c r="A14" s="15" t="s">
        <v>363</v>
      </c>
      <c r="B14" s="14">
        <v>7000</v>
      </c>
      <c r="C14" s="14">
        <v>250</v>
      </c>
      <c r="D14" s="14">
        <v>1000</v>
      </c>
      <c r="P14" s="14">
        <v>1000</v>
      </c>
      <c r="AB14" s="14" t="s">
        <v>343</v>
      </c>
    </row>
    <row r="15" spans="1:49" s="14" customFormat="1" x14ac:dyDescent="0.25">
      <c r="A15" s="15" t="s">
        <v>364</v>
      </c>
      <c r="B15" s="14">
        <v>7000</v>
      </c>
      <c r="C15" s="14">
        <v>250</v>
      </c>
      <c r="D15" s="14">
        <v>1000</v>
      </c>
      <c r="P15" s="14">
        <v>1000</v>
      </c>
      <c r="AB15" s="14" t="s">
        <v>343</v>
      </c>
    </row>
    <row r="16" spans="1:49" s="14" customFormat="1" x14ac:dyDescent="0.25">
      <c r="A16" s="15" t="s">
        <v>365</v>
      </c>
      <c r="B16" s="14">
        <v>7000</v>
      </c>
      <c r="C16" s="14">
        <v>250</v>
      </c>
      <c r="D16" s="14">
        <v>1000</v>
      </c>
      <c r="P16" s="14">
        <v>1000</v>
      </c>
      <c r="AB16" s="14" t="s">
        <v>343</v>
      </c>
    </row>
    <row r="17" spans="1:35" s="14" customFormat="1" x14ac:dyDescent="0.25">
      <c r="A17" s="15" t="s">
        <v>366</v>
      </c>
      <c r="B17" s="14">
        <v>7000</v>
      </c>
      <c r="C17" s="14">
        <v>250</v>
      </c>
      <c r="D17" s="14">
        <v>1000</v>
      </c>
      <c r="P17" s="14">
        <v>1000</v>
      </c>
      <c r="AB17" s="14" t="s">
        <v>343</v>
      </c>
    </row>
    <row r="18" spans="1:35" s="14" customFormat="1" x14ac:dyDescent="0.25">
      <c r="A18" s="15" t="s">
        <v>369</v>
      </c>
      <c r="B18" s="14">
        <v>7000</v>
      </c>
      <c r="C18" s="14">
        <v>250</v>
      </c>
      <c r="D18" s="14">
        <v>1000</v>
      </c>
      <c r="P18" s="14">
        <v>1000</v>
      </c>
      <c r="AB18" s="14" t="s">
        <v>343</v>
      </c>
    </row>
    <row r="19" spans="1:35" s="14" customFormat="1" x14ac:dyDescent="0.25">
      <c r="A19" s="15" t="s">
        <v>370</v>
      </c>
      <c r="B19" s="14">
        <v>7000</v>
      </c>
      <c r="C19" s="14">
        <v>250</v>
      </c>
      <c r="D19" s="14">
        <v>1000</v>
      </c>
      <c r="P19" s="14">
        <v>1000</v>
      </c>
      <c r="AB19" s="14" t="s">
        <v>343</v>
      </c>
    </row>
    <row r="20" spans="1:35" s="14" customFormat="1" x14ac:dyDescent="0.25">
      <c r="A20" s="15" t="s">
        <v>371</v>
      </c>
      <c r="B20" s="14">
        <v>7000</v>
      </c>
      <c r="C20" s="14">
        <v>250</v>
      </c>
      <c r="D20" s="14">
        <v>1000</v>
      </c>
      <c r="P20" s="14">
        <v>1000</v>
      </c>
      <c r="AB20" s="14" t="s">
        <v>343</v>
      </c>
    </row>
    <row r="21" spans="1:35" x14ac:dyDescent="0.25">
      <c r="A21" s="16" t="s">
        <v>375</v>
      </c>
      <c r="B21" s="14">
        <v>10000</v>
      </c>
    </row>
    <row r="22" spans="1:35" s="14" customFormat="1" x14ac:dyDescent="0.25">
      <c r="A22" s="15" t="s">
        <v>376</v>
      </c>
      <c r="B22" s="14">
        <v>7000</v>
      </c>
      <c r="C22" s="14">
        <v>250</v>
      </c>
      <c r="D22" s="14">
        <v>1000</v>
      </c>
      <c r="P22" s="14">
        <v>1000</v>
      </c>
      <c r="AB22" s="14" t="s">
        <v>343</v>
      </c>
    </row>
    <row r="23" spans="1:35" s="14" customFormat="1" x14ac:dyDescent="0.25">
      <c r="A23" s="15" t="s">
        <v>377</v>
      </c>
      <c r="B23" s="14">
        <v>7000</v>
      </c>
      <c r="C23" s="14">
        <v>250</v>
      </c>
      <c r="D23" s="14">
        <v>1000</v>
      </c>
      <c r="P23" s="14">
        <v>1000</v>
      </c>
      <c r="AB23" s="14" t="s">
        <v>343</v>
      </c>
    </row>
    <row r="24" spans="1:35" s="14" customFormat="1" x14ac:dyDescent="0.25">
      <c r="A24" s="15" t="s">
        <v>378</v>
      </c>
      <c r="B24" s="14">
        <v>7000</v>
      </c>
      <c r="C24" s="14">
        <v>250</v>
      </c>
      <c r="D24" s="14">
        <v>1000</v>
      </c>
      <c r="P24" s="14">
        <v>1000</v>
      </c>
      <c r="AB24" s="14" t="s">
        <v>343</v>
      </c>
    </row>
    <row r="25" spans="1:35" s="14" customFormat="1" x14ac:dyDescent="0.25">
      <c r="A25" s="8" t="s">
        <v>383</v>
      </c>
      <c r="B25" s="14">
        <v>10000</v>
      </c>
      <c r="C25" s="14">
        <v>5000</v>
      </c>
      <c r="X25" s="14">
        <v>80</v>
      </c>
      <c r="AC25" s="14" t="s">
        <v>347</v>
      </c>
      <c r="AD25" s="14">
        <v>5000</v>
      </c>
      <c r="AG25" s="14" t="s">
        <v>436</v>
      </c>
      <c r="AH25" s="14" t="s">
        <v>437</v>
      </c>
      <c r="AI25" s="14">
        <v>250</v>
      </c>
    </row>
    <row r="26" spans="1:35" s="14" customFormat="1" x14ac:dyDescent="0.25">
      <c r="A26" s="15" t="s">
        <v>391</v>
      </c>
      <c r="B26" s="14">
        <v>7000</v>
      </c>
      <c r="C26" s="14">
        <v>250</v>
      </c>
      <c r="D26" s="14">
        <v>1000</v>
      </c>
      <c r="P26" s="14">
        <v>1000</v>
      </c>
      <c r="AB26" s="14" t="s">
        <v>343</v>
      </c>
    </row>
    <row r="27" spans="1:35" s="14" customFormat="1" x14ac:dyDescent="0.25">
      <c r="A27" s="15" t="s">
        <v>392</v>
      </c>
      <c r="B27" s="14">
        <v>7000</v>
      </c>
      <c r="C27" s="14">
        <v>250</v>
      </c>
      <c r="D27" s="14">
        <v>1000</v>
      </c>
      <c r="P27" s="14">
        <v>1000</v>
      </c>
      <c r="AB27" s="14" t="s">
        <v>343</v>
      </c>
    </row>
    <row r="28" spans="1:35" s="14" customFormat="1" x14ac:dyDescent="0.25">
      <c r="A28" s="15" t="s">
        <v>393</v>
      </c>
      <c r="B28" s="14">
        <v>7000</v>
      </c>
      <c r="C28" s="14">
        <v>250</v>
      </c>
      <c r="D28" s="14">
        <v>1000</v>
      </c>
      <c r="P28" s="14">
        <v>1000</v>
      </c>
      <c r="AB28" s="14" t="s">
        <v>343</v>
      </c>
    </row>
    <row r="29" spans="1:35" s="14" customFormat="1" x14ac:dyDescent="0.25">
      <c r="A29" s="15" t="s">
        <v>394</v>
      </c>
      <c r="B29" s="14">
        <v>7000</v>
      </c>
      <c r="C29" s="14">
        <v>250</v>
      </c>
      <c r="D29" s="14">
        <v>1000</v>
      </c>
      <c r="P29" s="14">
        <v>1000</v>
      </c>
      <c r="AB29" s="14" t="s">
        <v>343</v>
      </c>
    </row>
    <row r="30" spans="1:35" s="14" customFormat="1" x14ac:dyDescent="0.25">
      <c r="A30" s="14" t="s">
        <v>447</v>
      </c>
      <c r="B30" s="14">
        <v>4300</v>
      </c>
      <c r="H30" s="14">
        <v>250</v>
      </c>
      <c r="I30" s="14">
        <v>5000</v>
      </c>
      <c r="P30" s="14">
        <v>892</v>
      </c>
      <c r="X30" s="14">
        <v>80</v>
      </c>
      <c r="AC30" s="14" t="s">
        <v>347</v>
      </c>
      <c r="AD30" s="14">
        <v>5000</v>
      </c>
    </row>
    <row r="31" spans="1:35" s="14" customFormat="1" x14ac:dyDescent="0.25">
      <c r="A31" s="14" t="s">
        <v>454</v>
      </c>
      <c r="B31" s="14">
        <v>4300</v>
      </c>
      <c r="H31" s="14">
        <v>250</v>
      </c>
      <c r="I31" s="14">
        <v>5000</v>
      </c>
      <c r="P31" s="14">
        <v>892</v>
      </c>
      <c r="U31" s="14">
        <v>87.5</v>
      </c>
      <c r="X31" s="14">
        <v>80</v>
      </c>
      <c r="AC31" s="14" t="s">
        <v>347</v>
      </c>
      <c r="AD31" s="14">
        <v>5000</v>
      </c>
      <c r="AE31" s="14" t="s">
        <v>422</v>
      </c>
      <c r="AF31" s="14">
        <v>12000</v>
      </c>
      <c r="AG31" s="14" t="s">
        <v>436</v>
      </c>
      <c r="AH31" s="14" t="s">
        <v>437</v>
      </c>
      <c r="AI31" s="14">
        <v>250</v>
      </c>
    </row>
    <row r="32" spans="1:35" s="14" customFormat="1" x14ac:dyDescent="0.25">
      <c r="A32" s="15" t="s">
        <v>571</v>
      </c>
      <c r="B32" s="14">
        <v>4300</v>
      </c>
      <c r="H32" s="14">
        <v>250</v>
      </c>
      <c r="I32" s="14">
        <v>5000</v>
      </c>
      <c r="P32" s="14">
        <v>892</v>
      </c>
      <c r="U32" s="14">
        <v>98.92</v>
      </c>
      <c r="W32" s="14">
        <v>347.22</v>
      </c>
      <c r="X32" s="14">
        <v>220.44</v>
      </c>
      <c r="AC32" s="14" t="s">
        <v>347</v>
      </c>
      <c r="AD32" s="14">
        <v>5000</v>
      </c>
      <c r="AE32" s="14" t="s">
        <v>422</v>
      </c>
      <c r="AF32" s="14">
        <v>12000</v>
      </c>
      <c r="AG32" s="14" t="s">
        <v>436</v>
      </c>
      <c r="AH32" s="14" t="s">
        <v>437</v>
      </c>
      <c r="AI32" s="14">
        <v>250</v>
      </c>
    </row>
    <row r="33" spans="1:48" s="14" customFormat="1" x14ac:dyDescent="0.25">
      <c r="A33" s="14" t="s">
        <v>439</v>
      </c>
      <c r="B33" s="14">
        <v>79750</v>
      </c>
      <c r="C33" s="14">
        <v>5000</v>
      </c>
      <c r="H33" s="14">
        <v>250</v>
      </c>
      <c r="J33" s="14">
        <v>5000</v>
      </c>
      <c r="P33" s="14">
        <v>892</v>
      </c>
      <c r="U33" s="14">
        <v>87.5</v>
      </c>
      <c r="X33" s="14">
        <v>80</v>
      </c>
      <c r="AI33" s="14">
        <v>250</v>
      </c>
    </row>
    <row r="34" spans="1:48" x14ac:dyDescent="0.25">
      <c r="A34" t="s">
        <v>453</v>
      </c>
      <c r="B34" s="14">
        <v>4300</v>
      </c>
      <c r="C34" s="14"/>
      <c r="D34" s="14"/>
      <c r="E34" s="14"/>
      <c r="F34" s="14"/>
      <c r="G34" s="14"/>
      <c r="H34" s="14">
        <v>250</v>
      </c>
      <c r="J34" s="14">
        <v>5000</v>
      </c>
      <c r="K34" s="14"/>
      <c r="L34" s="14"/>
      <c r="M34" s="14"/>
      <c r="N34" s="14"/>
      <c r="O34" s="14"/>
      <c r="P34" s="14">
        <v>892</v>
      </c>
      <c r="Q34" s="14"/>
      <c r="R34" s="14"/>
      <c r="S34" s="14"/>
      <c r="T34" s="14"/>
      <c r="U34" s="14"/>
      <c r="V34" s="14"/>
      <c r="W34" s="14"/>
      <c r="X34" s="14">
        <v>80</v>
      </c>
      <c r="Y34" s="14"/>
      <c r="Z34" s="14"/>
      <c r="AA34" s="14"/>
      <c r="AB34" s="14"/>
      <c r="AC34" s="14" t="s">
        <v>347</v>
      </c>
      <c r="AD34" s="14">
        <v>5000</v>
      </c>
      <c r="AE34" s="14"/>
      <c r="AF34" s="14"/>
      <c r="AG34" s="14"/>
      <c r="AH34" s="14"/>
      <c r="AI34" s="14"/>
    </row>
    <row r="35" spans="1:48" s="14" customFormat="1" x14ac:dyDescent="0.25">
      <c r="A35" s="14" t="s">
        <v>455</v>
      </c>
      <c r="B35" s="14">
        <v>79750</v>
      </c>
      <c r="C35" s="14">
        <v>5000</v>
      </c>
      <c r="H35" s="14">
        <v>250</v>
      </c>
      <c r="J35" s="14">
        <v>5000</v>
      </c>
      <c r="P35" s="14">
        <v>892</v>
      </c>
      <c r="U35" s="14">
        <v>87.5</v>
      </c>
      <c r="X35" s="14">
        <v>80</v>
      </c>
      <c r="AI35" s="14">
        <v>250</v>
      </c>
    </row>
    <row r="36" spans="1:48" x14ac:dyDescent="0.25">
      <c r="A36" s="8" t="s">
        <v>622</v>
      </c>
      <c r="B36">
        <v>5000</v>
      </c>
      <c r="U36">
        <v>55</v>
      </c>
      <c r="W36">
        <v>75</v>
      </c>
      <c r="AJ36" t="s">
        <v>172</v>
      </c>
      <c r="AK36" t="s">
        <v>172</v>
      </c>
      <c r="AL36">
        <v>250000</v>
      </c>
      <c r="AM36">
        <v>1500</v>
      </c>
      <c r="AN36">
        <v>240</v>
      </c>
      <c r="AO36" t="s">
        <v>68</v>
      </c>
      <c r="AP36" t="s">
        <v>494</v>
      </c>
      <c r="AQ36" t="s">
        <v>467</v>
      </c>
      <c r="AR36">
        <v>30000</v>
      </c>
      <c r="AS36">
        <v>550</v>
      </c>
      <c r="AT36">
        <v>120</v>
      </c>
      <c r="AU36" t="s">
        <v>68</v>
      </c>
      <c r="AV36" s="15"/>
    </row>
    <row r="37" spans="1:48" s="14" customFormat="1" x14ac:dyDescent="0.25">
      <c r="A37" s="14" t="s">
        <v>521</v>
      </c>
      <c r="B37" s="14">
        <v>4300</v>
      </c>
      <c r="H37" s="14">
        <v>250</v>
      </c>
      <c r="J37" s="14">
        <v>5000</v>
      </c>
      <c r="P37" s="14">
        <v>892</v>
      </c>
      <c r="X37" s="14">
        <v>80</v>
      </c>
      <c r="AC37" s="14" t="s">
        <v>347</v>
      </c>
      <c r="AD37" s="14">
        <v>5000</v>
      </c>
    </row>
    <row r="38" spans="1:48" x14ac:dyDescent="0.25">
      <c r="A38" s="8" t="s">
        <v>523</v>
      </c>
      <c r="B38" s="14">
        <v>3000</v>
      </c>
      <c r="C38" s="14">
        <v>2000</v>
      </c>
    </row>
    <row r="39" spans="1:48" x14ac:dyDescent="0.25">
      <c r="A39" s="8" t="s">
        <v>524</v>
      </c>
      <c r="B39" s="14">
        <v>5000</v>
      </c>
      <c r="C39" s="14"/>
    </row>
    <row r="40" spans="1:48" x14ac:dyDescent="0.25">
      <c r="A40" s="8" t="s">
        <v>531</v>
      </c>
      <c r="B40">
        <v>4300</v>
      </c>
      <c r="C40">
        <v>250</v>
      </c>
      <c r="H40">
        <v>250</v>
      </c>
      <c r="I40" s="14">
        <v>5000</v>
      </c>
      <c r="P40">
        <v>892</v>
      </c>
      <c r="U40">
        <v>98.92</v>
      </c>
      <c r="V40">
        <v>347.22</v>
      </c>
      <c r="X40">
        <v>220.44</v>
      </c>
      <c r="AC40" t="s">
        <v>347</v>
      </c>
      <c r="AD40">
        <v>5000</v>
      </c>
      <c r="AE40" t="s">
        <v>422</v>
      </c>
      <c r="AF40">
        <v>12000</v>
      </c>
      <c r="AG40" t="s">
        <v>436</v>
      </c>
      <c r="AH40" s="14" t="s">
        <v>437</v>
      </c>
      <c r="AI40">
        <v>250</v>
      </c>
    </row>
    <row r="41" spans="1:48" x14ac:dyDescent="0.25">
      <c r="A41" s="21" t="s">
        <v>545</v>
      </c>
      <c r="U41">
        <v>1</v>
      </c>
      <c r="V41">
        <v>1</v>
      </c>
    </row>
    <row r="42" spans="1:48" s="14" customFormat="1" x14ac:dyDescent="0.25">
      <c r="A42" s="21" t="s">
        <v>546</v>
      </c>
      <c r="U42" s="14">
        <v>1</v>
      </c>
      <c r="V42" s="14">
        <v>1</v>
      </c>
    </row>
    <row r="43" spans="1:48" s="14" customFormat="1" x14ac:dyDescent="0.25">
      <c r="A43" s="21" t="s">
        <v>547</v>
      </c>
      <c r="U43" s="14">
        <v>1</v>
      </c>
      <c r="V43" s="14">
        <v>1</v>
      </c>
    </row>
    <row r="44" spans="1:48" s="22" customFormat="1" x14ac:dyDescent="0.25">
      <c r="A44" s="23" t="s">
        <v>553</v>
      </c>
      <c r="U44" s="22">
        <v>141.66999999999999</v>
      </c>
      <c r="V44" s="22">
        <v>141.66999999999999</v>
      </c>
      <c r="AV44" s="22" t="s">
        <v>552</v>
      </c>
    </row>
    <row r="45" spans="1:48" s="22" customFormat="1" x14ac:dyDescent="0.25">
      <c r="A45" s="23" t="s">
        <v>554</v>
      </c>
      <c r="U45" s="22">
        <v>141.66999999999999</v>
      </c>
      <c r="V45" s="22">
        <v>141.66999999999999</v>
      </c>
      <c r="AV45" s="22" t="s">
        <v>552</v>
      </c>
    </row>
    <row r="46" spans="1:48" s="22" customFormat="1" x14ac:dyDescent="0.25">
      <c r="A46" s="23" t="s">
        <v>555</v>
      </c>
      <c r="U46" s="22">
        <v>183.33</v>
      </c>
      <c r="V46" s="22">
        <v>183.33</v>
      </c>
      <c r="AV46" s="14" t="s">
        <v>570</v>
      </c>
    </row>
    <row r="47" spans="1:48" s="22" customFormat="1" x14ac:dyDescent="0.25">
      <c r="A47" s="23" t="s">
        <v>556</v>
      </c>
      <c r="U47" s="22">
        <v>183.33</v>
      </c>
      <c r="V47" s="22">
        <v>183.33</v>
      </c>
      <c r="AV47" s="14" t="s">
        <v>570</v>
      </c>
    </row>
    <row r="48" spans="1:48" s="14" customFormat="1" x14ac:dyDescent="0.25">
      <c r="A48" s="15" t="s">
        <v>574</v>
      </c>
      <c r="B48" s="14">
        <v>4300</v>
      </c>
      <c r="H48" s="14">
        <v>250</v>
      </c>
      <c r="J48" s="14">
        <v>5000</v>
      </c>
      <c r="P48" s="14">
        <v>892</v>
      </c>
      <c r="X48" s="14">
        <v>80</v>
      </c>
      <c r="AC48" s="14" t="s">
        <v>347</v>
      </c>
      <c r="AD48" s="14">
        <v>5000</v>
      </c>
    </row>
    <row r="49" spans="1:49" x14ac:dyDescent="0.25">
      <c r="A49" t="s">
        <v>575</v>
      </c>
      <c r="B49">
        <v>10000</v>
      </c>
    </row>
    <row r="50" spans="1:49" s="14" customFormat="1" x14ac:dyDescent="0.25">
      <c r="A50" s="14" t="s">
        <v>584</v>
      </c>
      <c r="C50" s="14">
        <v>10000</v>
      </c>
      <c r="P50" s="14">
        <v>892</v>
      </c>
      <c r="U50" s="14">
        <v>87.5</v>
      </c>
      <c r="X50" s="14">
        <v>80</v>
      </c>
      <c r="AI50" s="14">
        <v>250</v>
      </c>
    </row>
    <row r="51" spans="1:49" x14ac:dyDescent="0.25">
      <c r="A51" t="s">
        <v>586</v>
      </c>
      <c r="B51">
        <v>5500</v>
      </c>
      <c r="P51">
        <v>1000</v>
      </c>
      <c r="U51">
        <v>100</v>
      </c>
      <c r="W51">
        <v>500</v>
      </c>
    </row>
    <row r="52" spans="1:49" x14ac:dyDescent="0.25">
      <c r="A52" t="s">
        <v>587</v>
      </c>
      <c r="B52">
        <v>6000</v>
      </c>
      <c r="P52">
        <v>2000</v>
      </c>
      <c r="AL52">
        <v>5000</v>
      </c>
      <c r="AM52">
        <v>100</v>
      </c>
    </row>
    <row r="53" spans="1:49" s="14" customFormat="1" x14ac:dyDescent="0.25">
      <c r="A53" s="14" t="s">
        <v>590</v>
      </c>
      <c r="B53" s="14">
        <v>5500</v>
      </c>
      <c r="P53" s="14">
        <v>1000</v>
      </c>
      <c r="U53" s="14">
        <v>100</v>
      </c>
      <c r="W53" s="14">
        <v>500</v>
      </c>
    </row>
    <row r="54" spans="1:49" s="14" customFormat="1" x14ac:dyDescent="0.25">
      <c r="A54" s="14" t="s">
        <v>592</v>
      </c>
      <c r="B54" s="14">
        <v>6000</v>
      </c>
      <c r="P54" s="14">
        <v>2000</v>
      </c>
      <c r="AL54" s="14">
        <v>5000</v>
      </c>
      <c r="AM54" s="14">
        <v>100</v>
      </c>
    </row>
    <row r="55" spans="1:49" s="14" customFormat="1" x14ac:dyDescent="0.25">
      <c r="A55" s="14" t="s">
        <v>591</v>
      </c>
      <c r="B55" s="14">
        <v>5500</v>
      </c>
      <c r="P55" s="14">
        <v>1000</v>
      </c>
      <c r="U55" s="14">
        <v>100</v>
      </c>
      <c r="W55" s="14">
        <v>500</v>
      </c>
    </row>
    <row r="56" spans="1:49" s="14" customFormat="1" x14ac:dyDescent="0.25">
      <c r="A56" s="14" t="s">
        <v>593</v>
      </c>
      <c r="B56" s="14">
        <v>6000</v>
      </c>
      <c r="P56" s="14">
        <v>2000</v>
      </c>
      <c r="AL56" s="14">
        <v>5000</v>
      </c>
      <c r="AM56" s="14">
        <v>100</v>
      </c>
      <c r="AQ56" s="14" t="s">
        <v>172</v>
      </c>
      <c r="AR56" s="14">
        <v>100000</v>
      </c>
      <c r="AW56" s="14">
        <v>400</v>
      </c>
    </row>
    <row r="57" spans="1:49" s="14" customFormat="1" x14ac:dyDescent="0.25">
      <c r="A57" s="14" t="s">
        <v>595</v>
      </c>
      <c r="B57" s="14">
        <v>5500</v>
      </c>
      <c r="P57" s="14">
        <v>1000</v>
      </c>
      <c r="U57" s="14">
        <v>100</v>
      </c>
      <c r="W57" s="14">
        <v>500</v>
      </c>
    </row>
    <row r="58" spans="1:49" x14ac:dyDescent="0.25">
      <c r="A58" s="14" t="s">
        <v>598</v>
      </c>
      <c r="B58">
        <v>6000</v>
      </c>
      <c r="P58">
        <v>2000</v>
      </c>
    </row>
    <row r="59" spans="1:49" s="14" customFormat="1" x14ac:dyDescent="0.25">
      <c r="A59" s="14" t="s">
        <v>596</v>
      </c>
      <c r="B59" s="14">
        <v>5500</v>
      </c>
      <c r="P59" s="14">
        <v>1000</v>
      </c>
      <c r="U59" s="14">
        <v>100</v>
      </c>
      <c r="W59" s="14">
        <v>500</v>
      </c>
    </row>
    <row r="60" spans="1:49" s="14" customFormat="1" x14ac:dyDescent="0.25">
      <c r="A60" s="14" t="s">
        <v>617</v>
      </c>
      <c r="B60" s="14">
        <v>6000</v>
      </c>
      <c r="P60" s="14">
        <v>2000</v>
      </c>
    </row>
    <row r="61" spans="1:49" s="14" customFormat="1" x14ac:dyDescent="0.25">
      <c r="A61" s="14" t="s">
        <v>597</v>
      </c>
      <c r="B61" s="14">
        <v>5500</v>
      </c>
      <c r="P61" s="14">
        <v>1000</v>
      </c>
      <c r="U61" s="14">
        <v>100</v>
      </c>
      <c r="W61" s="14">
        <v>500</v>
      </c>
    </row>
    <row r="62" spans="1:49" s="14" customFormat="1" x14ac:dyDescent="0.25">
      <c r="A62" s="14" t="s">
        <v>618</v>
      </c>
      <c r="B62" s="14">
        <v>6000</v>
      </c>
      <c r="P62" s="14">
        <v>2000</v>
      </c>
    </row>
    <row r="63" spans="1:49" x14ac:dyDescent="0.25">
      <c r="A63" t="s">
        <v>620</v>
      </c>
      <c r="H63">
        <v>5000</v>
      </c>
    </row>
    <row r="64" spans="1:49" s="14" customFormat="1" x14ac:dyDescent="0.25">
      <c r="A64" s="8" t="s">
        <v>648</v>
      </c>
      <c r="B64" s="14">
        <v>5000</v>
      </c>
      <c r="U64" s="14">
        <v>55</v>
      </c>
      <c r="W64" s="14">
        <v>75</v>
      </c>
      <c r="AJ64" s="14" t="s">
        <v>172</v>
      </c>
      <c r="AK64" s="14" t="s">
        <v>172</v>
      </c>
      <c r="AL64" s="14">
        <v>250000</v>
      </c>
      <c r="AM64" s="14">
        <v>1500</v>
      </c>
      <c r="AN64" s="14">
        <v>240</v>
      </c>
      <c r="AO64" s="14" t="s">
        <v>68</v>
      </c>
      <c r="AP64" s="14" t="s">
        <v>494</v>
      </c>
      <c r="AQ64" s="14" t="s">
        <v>467</v>
      </c>
      <c r="AR64" s="14">
        <v>30000</v>
      </c>
      <c r="AS64" s="14">
        <v>550</v>
      </c>
      <c r="AT64" s="14">
        <v>120</v>
      </c>
      <c r="AU64" s="14" t="s">
        <v>68</v>
      </c>
      <c r="AV64" s="15"/>
    </row>
    <row r="65" spans="1:49" s="14" customFormat="1" x14ac:dyDescent="0.25">
      <c r="A65" s="8" t="s">
        <v>649</v>
      </c>
      <c r="B65" s="14">
        <v>5000</v>
      </c>
      <c r="U65" s="14">
        <v>55</v>
      </c>
      <c r="W65" s="14">
        <v>75</v>
      </c>
      <c r="AJ65" s="14" t="s">
        <v>172</v>
      </c>
      <c r="AK65" s="14" t="s">
        <v>172</v>
      </c>
      <c r="AL65" s="14">
        <v>250000</v>
      </c>
      <c r="AM65" s="14">
        <v>1500</v>
      </c>
      <c r="AN65" s="14">
        <v>240</v>
      </c>
      <c r="AO65" s="14" t="s">
        <v>68</v>
      </c>
      <c r="AP65" s="14" t="s">
        <v>494</v>
      </c>
      <c r="AQ65" s="14" t="s">
        <v>467</v>
      </c>
      <c r="AR65" s="14">
        <v>30000</v>
      </c>
      <c r="AS65" s="14">
        <v>550</v>
      </c>
      <c r="AT65" s="14">
        <v>120</v>
      </c>
      <c r="AU65" s="14" t="s">
        <v>68</v>
      </c>
      <c r="AV65" s="15"/>
    </row>
    <row r="66" spans="1:49" s="14" customFormat="1" x14ac:dyDescent="0.25">
      <c r="A66" s="14" t="s">
        <v>693</v>
      </c>
      <c r="H66" s="14">
        <v>5000</v>
      </c>
    </row>
    <row r="67" spans="1:49" x14ac:dyDescent="0.25">
      <c r="A67" s="15" t="s">
        <v>710</v>
      </c>
      <c r="B67">
        <v>5000</v>
      </c>
    </row>
    <row r="68" spans="1:49" x14ac:dyDescent="0.25">
      <c r="A68" t="s">
        <v>714</v>
      </c>
      <c r="U68">
        <v>55</v>
      </c>
      <c r="W68">
        <v>75</v>
      </c>
    </row>
    <row r="69" spans="1:49" s="14" customFormat="1" x14ac:dyDescent="0.25">
      <c r="A69" s="17" t="s">
        <v>733</v>
      </c>
      <c r="B69" s="14">
        <v>100000</v>
      </c>
      <c r="C69" s="14">
        <v>1000</v>
      </c>
      <c r="D69" s="14">
        <v>10000</v>
      </c>
      <c r="E69" s="14">
        <v>100000</v>
      </c>
    </row>
    <row r="70" spans="1:49" s="14" customFormat="1" x14ac:dyDescent="0.25">
      <c r="A70" s="17" t="s">
        <v>734</v>
      </c>
      <c r="AL70" s="14">
        <v>148000</v>
      </c>
      <c r="AO70" s="14" t="s">
        <v>68</v>
      </c>
    </row>
    <row r="71" spans="1:49" s="14" customFormat="1" x14ac:dyDescent="0.25">
      <c r="A71" s="17" t="s">
        <v>735</v>
      </c>
      <c r="B71" s="14">
        <v>5500</v>
      </c>
      <c r="P71" s="14">
        <v>1000</v>
      </c>
      <c r="U71" s="14">
        <v>100</v>
      </c>
      <c r="W71" s="14">
        <v>500</v>
      </c>
    </row>
    <row r="72" spans="1:49" s="14" customFormat="1" x14ac:dyDescent="0.25">
      <c r="A72" s="17" t="s">
        <v>736</v>
      </c>
      <c r="B72" s="14">
        <v>6000</v>
      </c>
      <c r="P72" s="14">
        <v>2000</v>
      </c>
    </row>
    <row r="73" spans="1:49" x14ac:dyDescent="0.25">
      <c r="A73" s="15" t="s">
        <v>737</v>
      </c>
      <c r="AJ73" t="s">
        <v>479</v>
      </c>
      <c r="AK73" s="14" t="s">
        <v>172</v>
      </c>
      <c r="AL73">
        <v>200000</v>
      </c>
      <c r="AO73" t="s">
        <v>68</v>
      </c>
    </row>
    <row r="74" spans="1:49" x14ac:dyDescent="0.25">
      <c r="A74" s="17" t="s">
        <v>742</v>
      </c>
      <c r="AJ74" t="s">
        <v>743</v>
      </c>
      <c r="AK74" t="s">
        <v>744</v>
      </c>
      <c r="AL74" s="7">
        <v>191000</v>
      </c>
      <c r="AM74">
        <v>1500</v>
      </c>
      <c r="AN74">
        <v>300</v>
      </c>
      <c r="AO74" s="14" t="s">
        <v>68</v>
      </c>
    </row>
    <row r="75" spans="1:49" x14ac:dyDescent="0.25">
      <c r="A75" s="17" t="s">
        <v>745</v>
      </c>
      <c r="B75">
        <v>5000</v>
      </c>
      <c r="U75">
        <v>55</v>
      </c>
      <c r="W75">
        <v>75</v>
      </c>
      <c r="AJ75" t="s">
        <v>172</v>
      </c>
      <c r="AK75" t="s">
        <v>172</v>
      </c>
      <c r="AL75">
        <v>250000</v>
      </c>
      <c r="AM75">
        <v>1500</v>
      </c>
      <c r="AN75">
        <v>240</v>
      </c>
      <c r="AO75" t="s">
        <v>68</v>
      </c>
      <c r="AP75" t="s">
        <v>746</v>
      </c>
      <c r="AQ75" t="s">
        <v>467</v>
      </c>
      <c r="AR75">
        <v>30000</v>
      </c>
      <c r="AS75">
        <v>550</v>
      </c>
      <c r="AT75">
        <v>120</v>
      </c>
      <c r="AU75" t="s">
        <v>68</v>
      </c>
    </row>
    <row r="76" spans="1:49" s="14" customFormat="1" x14ac:dyDescent="0.25">
      <c r="A76" s="17" t="s">
        <v>749</v>
      </c>
      <c r="B76" s="14">
        <v>5000</v>
      </c>
      <c r="U76" s="14">
        <v>55</v>
      </c>
      <c r="W76" s="14">
        <v>75</v>
      </c>
      <c r="AJ76" s="14" t="s">
        <v>172</v>
      </c>
      <c r="AK76" s="14" t="s">
        <v>172</v>
      </c>
      <c r="AL76" s="14">
        <v>250000</v>
      </c>
      <c r="AM76" s="14">
        <v>1500</v>
      </c>
      <c r="AN76" s="14">
        <v>240</v>
      </c>
      <c r="AO76" s="14" t="s">
        <v>68</v>
      </c>
      <c r="AP76" s="14" t="s">
        <v>746</v>
      </c>
      <c r="AQ76" s="14" t="s">
        <v>467</v>
      </c>
      <c r="AR76" s="14">
        <v>30000</v>
      </c>
      <c r="AT76" s="14">
        <v>120</v>
      </c>
      <c r="AU76" s="14" t="s">
        <v>68</v>
      </c>
      <c r="AW76" s="14">
        <v>550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workbookViewId="0">
      <pane xSplit="1" topLeftCell="AC1" activePane="topRight" state="frozen"/>
      <selection pane="topRight" activeCell="AM13" sqref="AM13"/>
    </sheetView>
  </sheetViews>
  <sheetFormatPr defaultRowHeight="15" x14ac:dyDescent="0.25"/>
  <cols>
    <col min="1" max="1" width="21.5703125" customWidth="1"/>
    <col min="2" max="2" width="28.5703125" customWidth="1"/>
    <col min="3" max="3" width="28.42578125" customWidth="1"/>
    <col min="4" max="4" width="23" customWidth="1"/>
    <col min="5" max="5" width="23.42578125" customWidth="1"/>
    <col min="6" max="6" width="16.7109375" customWidth="1"/>
    <col min="7" max="7" width="16.85546875" customWidth="1"/>
    <col min="8" max="8" width="14.7109375" customWidth="1"/>
    <col min="9" max="9" width="15.5703125" customWidth="1"/>
    <col min="10" max="10" width="27.28515625" customWidth="1"/>
    <col min="11" max="11" width="28" customWidth="1"/>
    <col min="12" max="12" width="20" customWidth="1"/>
    <col min="13" max="13" width="20.42578125" customWidth="1"/>
    <col min="14" max="14" width="15.7109375" customWidth="1"/>
    <col min="15" max="15" width="15.140625" customWidth="1"/>
    <col min="16" max="16" width="23.5703125" customWidth="1"/>
    <col min="17" max="17" width="29.85546875" customWidth="1"/>
    <col min="18" max="18" width="27.140625" customWidth="1"/>
    <col min="19" max="19" width="25.85546875" customWidth="1"/>
    <col min="20" max="20" width="17" customWidth="1"/>
    <col min="21" max="21" width="21" customWidth="1"/>
    <col min="22" max="22" width="31.42578125" customWidth="1"/>
    <col min="23" max="23" width="28.140625" customWidth="1"/>
    <col min="24" max="24" width="24.85546875" customWidth="1"/>
    <col min="25" max="25" width="29.42578125" customWidth="1"/>
    <col min="26" max="26" width="27.28515625" customWidth="1"/>
    <col min="27" max="27" width="31.85546875" customWidth="1"/>
    <col min="28" max="28" width="30.7109375" customWidth="1"/>
    <col min="29" max="29" width="28" customWidth="1"/>
    <col min="30" max="30" width="27.42578125" customWidth="1"/>
    <col min="31" max="31" width="23.28515625" customWidth="1"/>
  </cols>
  <sheetData>
    <row r="1" spans="1:39" s="6" customFormat="1" ht="40.5" customHeight="1" x14ac:dyDescent="0.25">
      <c r="A1" s="5" t="s">
        <v>1</v>
      </c>
      <c r="B1" s="5" t="s">
        <v>39</v>
      </c>
      <c r="C1" s="5" t="s">
        <v>40</v>
      </c>
      <c r="D1" s="5" t="s">
        <v>38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62</v>
      </c>
      <c r="AA1" s="5" t="s">
        <v>63</v>
      </c>
      <c r="AB1" s="5" t="s">
        <v>64</v>
      </c>
      <c r="AC1" s="5" t="s">
        <v>67</v>
      </c>
      <c r="AD1" s="5" t="s">
        <v>65</v>
      </c>
      <c r="AE1" s="5" t="s">
        <v>66</v>
      </c>
    </row>
    <row r="2" spans="1:39" s="24" customFormat="1" ht="40.5" customHeight="1" x14ac:dyDescent="0.25">
      <c r="A2" s="24" t="s">
        <v>619</v>
      </c>
      <c r="B2" s="24" t="s">
        <v>37</v>
      </c>
      <c r="C2" s="24" t="s">
        <v>37</v>
      </c>
      <c r="D2" s="24" t="s">
        <v>37</v>
      </c>
      <c r="E2" s="24" t="s">
        <v>37</v>
      </c>
      <c r="F2" s="24" t="s">
        <v>37</v>
      </c>
      <c r="G2" s="24" t="s">
        <v>37</v>
      </c>
      <c r="H2" s="24" t="s">
        <v>37</v>
      </c>
      <c r="I2" s="24" t="s">
        <v>37</v>
      </c>
      <c r="J2" s="24" t="s">
        <v>37</v>
      </c>
      <c r="K2" s="24" t="s">
        <v>37</v>
      </c>
      <c r="L2" s="24" t="s">
        <v>37</v>
      </c>
      <c r="M2" s="24" t="s">
        <v>37</v>
      </c>
      <c r="N2" s="24" t="s">
        <v>37</v>
      </c>
      <c r="O2" s="24" t="s">
        <v>37</v>
      </c>
      <c r="P2" s="24" t="s">
        <v>37</v>
      </c>
      <c r="Q2" s="24" t="s">
        <v>37</v>
      </c>
      <c r="R2" s="24" t="s">
        <v>37</v>
      </c>
      <c r="S2" s="24" t="s">
        <v>37</v>
      </c>
      <c r="T2" s="24" t="s">
        <v>68</v>
      </c>
      <c r="U2" s="24" t="s">
        <v>68</v>
      </c>
      <c r="V2" s="24" t="s">
        <v>37</v>
      </c>
      <c r="W2" s="24" t="s">
        <v>37</v>
      </c>
      <c r="X2" s="24" t="s">
        <v>37</v>
      </c>
      <c r="Y2" s="24" t="s">
        <v>37</v>
      </c>
      <c r="Z2" s="24" t="s">
        <v>37</v>
      </c>
      <c r="AA2" s="24" t="s">
        <v>37</v>
      </c>
    </row>
    <row r="3" spans="1:39" x14ac:dyDescent="0.25">
      <c r="A3" s="15" t="s">
        <v>447</v>
      </c>
      <c r="B3" t="s">
        <v>37</v>
      </c>
      <c r="C3" s="14" t="s">
        <v>37</v>
      </c>
      <c r="D3" s="14" t="s">
        <v>37</v>
      </c>
      <c r="E3" s="14" t="s">
        <v>37</v>
      </c>
      <c r="F3" s="14" t="s">
        <v>37</v>
      </c>
      <c r="G3" s="14" t="s">
        <v>37</v>
      </c>
      <c r="H3" t="s">
        <v>37</v>
      </c>
      <c r="I3" s="14" t="s">
        <v>37</v>
      </c>
      <c r="J3" t="s">
        <v>37</v>
      </c>
      <c r="K3" s="14" t="s">
        <v>37</v>
      </c>
      <c r="L3" t="s">
        <v>37</v>
      </c>
      <c r="M3" s="14" t="s">
        <v>37</v>
      </c>
      <c r="N3" t="s">
        <v>37</v>
      </c>
      <c r="O3" s="14" t="s">
        <v>37</v>
      </c>
      <c r="P3" t="s">
        <v>37</v>
      </c>
      <c r="Q3" s="14" t="s">
        <v>37</v>
      </c>
      <c r="R3" t="s">
        <v>37</v>
      </c>
      <c r="S3" s="14" t="s">
        <v>37</v>
      </c>
      <c r="T3" t="s">
        <v>68</v>
      </c>
      <c r="U3" s="14" t="s">
        <v>68</v>
      </c>
      <c r="V3" t="s">
        <v>37</v>
      </c>
      <c r="W3" s="14" t="s">
        <v>37</v>
      </c>
      <c r="X3" t="s">
        <v>68</v>
      </c>
      <c r="Y3" s="14" t="s">
        <v>68</v>
      </c>
      <c r="Z3" t="s">
        <v>37</v>
      </c>
      <c r="AA3" s="14" t="s">
        <v>37</v>
      </c>
    </row>
    <row r="4" spans="1:39" x14ac:dyDescent="0.25">
      <c r="A4" t="s">
        <v>357</v>
      </c>
      <c r="B4" s="14" t="s">
        <v>37</v>
      </c>
      <c r="C4" s="14"/>
      <c r="D4" s="14" t="s">
        <v>37</v>
      </c>
      <c r="E4" s="14"/>
      <c r="F4" s="14" t="s">
        <v>37</v>
      </c>
      <c r="G4" s="14"/>
      <c r="H4" s="14" t="s">
        <v>37</v>
      </c>
      <c r="I4" s="14"/>
      <c r="J4" s="14" t="s">
        <v>37</v>
      </c>
      <c r="K4" s="14"/>
      <c r="L4" s="14" t="s">
        <v>37</v>
      </c>
      <c r="M4" s="14"/>
      <c r="N4" s="14" t="s">
        <v>37</v>
      </c>
      <c r="O4" s="14"/>
      <c r="P4" s="14" t="s">
        <v>37</v>
      </c>
      <c r="Q4" s="14"/>
      <c r="R4" s="14" t="s">
        <v>37</v>
      </c>
      <c r="S4" s="14"/>
      <c r="T4" s="14" t="s">
        <v>68</v>
      </c>
      <c r="U4" s="14"/>
      <c r="V4" s="14" t="s">
        <v>37</v>
      </c>
      <c r="W4" s="14"/>
      <c r="X4" s="14" t="s">
        <v>68</v>
      </c>
      <c r="Y4" s="14"/>
      <c r="Z4" s="14" t="s">
        <v>37</v>
      </c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39" s="14" customFormat="1" x14ac:dyDescent="0.25">
      <c r="A5" s="15" t="s">
        <v>453</v>
      </c>
      <c r="B5" s="14" t="s">
        <v>37</v>
      </c>
      <c r="C5" s="14" t="s">
        <v>37</v>
      </c>
      <c r="D5" s="14" t="s">
        <v>37</v>
      </c>
      <c r="E5" s="14" t="s">
        <v>37</v>
      </c>
      <c r="F5" s="14" t="s">
        <v>37</v>
      </c>
      <c r="G5" s="14" t="s">
        <v>37</v>
      </c>
      <c r="H5" s="14" t="s">
        <v>37</v>
      </c>
      <c r="I5" s="14" t="s">
        <v>37</v>
      </c>
      <c r="J5" s="14" t="s">
        <v>37</v>
      </c>
      <c r="K5" s="14" t="s">
        <v>37</v>
      </c>
      <c r="L5" s="14" t="s">
        <v>37</v>
      </c>
      <c r="M5" s="14" t="s">
        <v>37</v>
      </c>
      <c r="N5" s="14" t="s">
        <v>37</v>
      </c>
      <c r="O5" s="14" t="s">
        <v>37</v>
      </c>
      <c r="P5" s="14" t="s">
        <v>37</v>
      </c>
      <c r="Q5" s="14" t="s">
        <v>37</v>
      </c>
      <c r="R5" s="14" t="s">
        <v>37</v>
      </c>
      <c r="S5" s="14" t="s">
        <v>37</v>
      </c>
      <c r="T5" s="14" t="s">
        <v>68</v>
      </c>
      <c r="U5" s="14" t="s">
        <v>68</v>
      </c>
      <c r="V5" s="14" t="s">
        <v>37</v>
      </c>
      <c r="W5" s="14" t="s">
        <v>37</v>
      </c>
      <c r="X5" s="14" t="s">
        <v>68</v>
      </c>
      <c r="Y5" s="14" t="s">
        <v>68</v>
      </c>
      <c r="Z5" s="14" t="s">
        <v>37</v>
      </c>
      <c r="AA5" s="14" t="s">
        <v>37</v>
      </c>
    </row>
    <row r="6" spans="1:39" s="14" customFormat="1" x14ac:dyDescent="0.25">
      <c r="A6" s="14" t="s">
        <v>454</v>
      </c>
      <c r="B6" s="14" t="s">
        <v>37</v>
      </c>
      <c r="C6" s="14" t="s">
        <v>37</v>
      </c>
      <c r="D6" s="14" t="s">
        <v>37</v>
      </c>
      <c r="E6" s="14" t="s">
        <v>37</v>
      </c>
      <c r="F6" s="14" t="s">
        <v>37</v>
      </c>
      <c r="G6" s="14" t="s">
        <v>37</v>
      </c>
      <c r="H6" s="14" t="s">
        <v>37</v>
      </c>
      <c r="I6" s="14" t="s">
        <v>37</v>
      </c>
      <c r="J6" s="14" t="s">
        <v>37</v>
      </c>
      <c r="K6" s="14" t="s">
        <v>37</v>
      </c>
      <c r="L6" s="14" t="s">
        <v>37</v>
      </c>
      <c r="M6" s="14" t="s">
        <v>37</v>
      </c>
      <c r="N6" s="14" t="s">
        <v>37</v>
      </c>
      <c r="O6" s="14" t="s">
        <v>37</v>
      </c>
      <c r="P6" s="14" t="s">
        <v>37</v>
      </c>
      <c r="Q6" s="14" t="s">
        <v>37</v>
      </c>
      <c r="R6" s="14" t="s">
        <v>37</v>
      </c>
      <c r="S6" s="14" t="s">
        <v>37</v>
      </c>
      <c r="T6" s="14" t="s">
        <v>68</v>
      </c>
      <c r="U6" s="14" t="s">
        <v>68</v>
      </c>
      <c r="V6" s="14" t="s">
        <v>37</v>
      </c>
      <c r="W6" s="14" t="s">
        <v>37</v>
      </c>
      <c r="X6" s="14" t="s">
        <v>68</v>
      </c>
      <c r="Y6" s="14" t="s">
        <v>68</v>
      </c>
      <c r="Z6" s="14" t="s">
        <v>37</v>
      </c>
      <c r="AA6" s="14" t="s">
        <v>37</v>
      </c>
    </row>
    <row r="7" spans="1:39" s="14" customFormat="1" x14ac:dyDescent="0.25">
      <c r="A7" s="15" t="s">
        <v>521</v>
      </c>
      <c r="B7" s="14" t="s">
        <v>37</v>
      </c>
      <c r="C7" s="14" t="s">
        <v>37</v>
      </c>
      <c r="D7" s="14" t="s">
        <v>37</v>
      </c>
      <c r="E7" s="14" t="s">
        <v>37</v>
      </c>
      <c r="F7" s="14" t="s">
        <v>37</v>
      </c>
      <c r="G7" s="14" t="s">
        <v>37</v>
      </c>
      <c r="H7" s="14" t="s">
        <v>37</v>
      </c>
      <c r="I7" s="14" t="s">
        <v>37</v>
      </c>
      <c r="J7" s="14" t="s">
        <v>37</v>
      </c>
      <c r="K7" s="14" t="s">
        <v>37</v>
      </c>
      <c r="L7" s="14" t="s">
        <v>37</v>
      </c>
      <c r="M7" s="14" t="s">
        <v>37</v>
      </c>
      <c r="N7" s="14" t="s">
        <v>37</v>
      </c>
      <c r="O7" s="14" t="s">
        <v>37</v>
      </c>
      <c r="P7" s="14" t="s">
        <v>37</v>
      </c>
      <c r="Q7" s="14" t="s">
        <v>37</v>
      </c>
      <c r="R7" s="14" t="s">
        <v>37</v>
      </c>
      <c r="S7" s="14" t="s">
        <v>37</v>
      </c>
      <c r="T7" s="14" t="s">
        <v>68</v>
      </c>
      <c r="U7" s="14" t="s">
        <v>68</v>
      </c>
      <c r="V7" s="14" t="s">
        <v>37</v>
      </c>
      <c r="W7" s="14" t="s">
        <v>37</v>
      </c>
      <c r="X7" s="14" t="s">
        <v>68</v>
      </c>
      <c r="Y7" s="14" t="s">
        <v>68</v>
      </c>
      <c r="Z7" s="14" t="s">
        <v>37</v>
      </c>
      <c r="AA7" s="14" t="s">
        <v>37</v>
      </c>
    </row>
    <row r="8" spans="1:39" x14ac:dyDescent="0.25">
      <c r="A8" t="s">
        <v>526</v>
      </c>
      <c r="R8" t="s">
        <v>37</v>
      </c>
      <c r="T8" t="s">
        <v>68</v>
      </c>
      <c r="V8" t="s">
        <v>37</v>
      </c>
      <c r="X8" t="s">
        <v>68</v>
      </c>
      <c r="Z8" t="s">
        <v>37</v>
      </c>
    </row>
    <row r="9" spans="1:39" s="14" customFormat="1" x14ac:dyDescent="0.25">
      <c r="A9" s="14" t="s">
        <v>531</v>
      </c>
      <c r="B9" s="14" t="s">
        <v>37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68</v>
      </c>
      <c r="U9" s="14" t="s">
        <v>68</v>
      </c>
      <c r="V9" s="14" t="s">
        <v>37</v>
      </c>
      <c r="W9" s="14" t="s">
        <v>37</v>
      </c>
      <c r="X9" s="14" t="s">
        <v>68</v>
      </c>
      <c r="Y9" s="14" t="s">
        <v>68</v>
      </c>
      <c r="Z9" s="14" t="s">
        <v>37</v>
      </c>
      <c r="AA9" s="14" t="s">
        <v>37</v>
      </c>
    </row>
    <row r="10" spans="1:39" x14ac:dyDescent="0.25">
      <c r="A10" t="s">
        <v>566</v>
      </c>
      <c r="R10" t="s">
        <v>37</v>
      </c>
      <c r="T10" t="s">
        <v>68</v>
      </c>
      <c r="V10" s="14" t="s">
        <v>37</v>
      </c>
      <c r="X10" s="14" t="s">
        <v>68</v>
      </c>
      <c r="Z10" s="14" t="s">
        <v>37</v>
      </c>
    </row>
    <row r="11" spans="1:39" s="14" customFormat="1" x14ac:dyDescent="0.25">
      <c r="A11" s="14" t="s">
        <v>571</v>
      </c>
      <c r="B11" s="14" t="s">
        <v>37</v>
      </c>
      <c r="C11" s="14" t="s">
        <v>37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14" t="s">
        <v>68</v>
      </c>
      <c r="U11" s="14" t="s">
        <v>68</v>
      </c>
      <c r="V11" s="14" t="s">
        <v>37</v>
      </c>
      <c r="W11" s="14" t="s">
        <v>37</v>
      </c>
      <c r="X11" s="14" t="s">
        <v>68</v>
      </c>
      <c r="Y11" s="14" t="s">
        <v>68</v>
      </c>
      <c r="Z11" s="14" t="s">
        <v>68</v>
      </c>
      <c r="AA11" s="14" t="s">
        <v>68</v>
      </c>
      <c r="AB11" s="14" t="s">
        <v>577</v>
      </c>
      <c r="AC11" s="14" t="s">
        <v>577</v>
      </c>
      <c r="AD11" s="14" t="s">
        <v>578</v>
      </c>
      <c r="AE11" s="14" t="s">
        <v>578</v>
      </c>
    </row>
    <row r="12" spans="1:39" s="14" customFormat="1" x14ac:dyDescent="0.25">
      <c r="A12" s="14" t="s">
        <v>574</v>
      </c>
      <c r="B12" s="14" t="s">
        <v>37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14" t="s">
        <v>68</v>
      </c>
      <c r="U12" s="14" t="s">
        <v>68</v>
      </c>
      <c r="V12" s="14" t="s">
        <v>37</v>
      </c>
      <c r="W12" s="14" t="s">
        <v>37</v>
      </c>
      <c r="X12" s="14" t="s">
        <v>68</v>
      </c>
      <c r="Y12" s="14" t="s">
        <v>68</v>
      </c>
      <c r="Z12" s="14" t="s">
        <v>37</v>
      </c>
      <c r="AA12" s="14" t="s">
        <v>37</v>
      </c>
    </row>
    <row r="13" spans="1:39" x14ac:dyDescent="0.25">
      <c r="A13" s="14" t="s">
        <v>585</v>
      </c>
      <c r="R13" t="s">
        <v>37</v>
      </c>
      <c r="T13" t="s">
        <v>68</v>
      </c>
      <c r="V13" t="s">
        <v>37</v>
      </c>
      <c r="X13" t="s">
        <v>68</v>
      </c>
      <c r="Z13" t="s">
        <v>37</v>
      </c>
      <c r="AM13" s="1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defaultRowHeight="15" x14ac:dyDescent="0.25"/>
  <cols>
    <col min="1" max="1" width="25.28515625" customWidth="1"/>
    <col min="2" max="2" width="14.85546875" bestFit="1" customWidth="1"/>
    <col min="3" max="3" width="24.85546875" bestFit="1" customWidth="1"/>
    <col min="4" max="4" width="26.7109375" bestFit="1" customWidth="1"/>
    <col min="5" max="5" width="25.28515625" bestFit="1" customWidth="1"/>
    <col min="6" max="6" width="26.28515625" bestFit="1" customWidth="1"/>
    <col min="7" max="7" width="26" bestFit="1" customWidth="1"/>
    <col min="8" max="8" width="18.140625" customWidth="1"/>
    <col min="9" max="9" width="20.85546875" customWidth="1"/>
    <col min="10" max="10" width="17.7109375" customWidth="1"/>
    <col min="11" max="11" width="19.7109375" customWidth="1"/>
    <col min="12" max="12" width="13.7109375" customWidth="1"/>
    <col min="13" max="13" width="17" customWidth="1"/>
    <col min="14" max="14" width="13.7109375" customWidth="1"/>
    <col min="15" max="15" width="33.7109375" customWidth="1"/>
    <col min="16" max="16" width="19.28515625" customWidth="1"/>
    <col min="17" max="17" width="14.7109375" customWidth="1"/>
    <col min="18" max="18" width="16.28515625" customWidth="1"/>
  </cols>
  <sheetData>
    <row r="1" spans="1:18" x14ac:dyDescent="0.25">
      <c r="A1" s="2" t="s">
        <v>1</v>
      </c>
      <c r="B1" s="2" t="s">
        <v>202</v>
      </c>
      <c r="C1" s="2" t="s">
        <v>203</v>
      </c>
      <c r="D1" s="2" t="s">
        <v>204</v>
      </c>
      <c r="E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2" t="s">
        <v>210</v>
      </c>
      <c r="K1" s="2" t="s">
        <v>211</v>
      </c>
      <c r="L1" s="2" t="s">
        <v>212</v>
      </c>
      <c r="M1" s="2" t="s">
        <v>213</v>
      </c>
      <c r="N1" s="2" t="s">
        <v>214</v>
      </c>
      <c r="O1" s="2" t="s">
        <v>215</v>
      </c>
      <c r="P1" s="2" t="s">
        <v>221</v>
      </c>
      <c r="Q1" s="2" t="s">
        <v>216</v>
      </c>
      <c r="R1" s="2" t="s">
        <v>217</v>
      </c>
    </row>
    <row r="2" spans="1:18" x14ac:dyDescent="0.25">
      <c r="A2" t="s">
        <v>218</v>
      </c>
      <c r="C2" t="s">
        <v>219</v>
      </c>
      <c r="E2" s="4">
        <v>1234567890</v>
      </c>
      <c r="F2" s="11" t="s">
        <v>222</v>
      </c>
      <c r="I2" t="s">
        <v>220</v>
      </c>
      <c r="K2" t="s">
        <v>223</v>
      </c>
      <c r="L2" t="s">
        <v>225</v>
      </c>
      <c r="M2" t="s">
        <v>224</v>
      </c>
      <c r="N2">
        <v>40007</v>
      </c>
      <c r="P2">
        <v>1234567890</v>
      </c>
      <c r="R2" t="s">
        <v>30</v>
      </c>
    </row>
    <row r="3" spans="1:18" x14ac:dyDescent="0.25">
      <c r="A3" t="s">
        <v>299</v>
      </c>
      <c r="G3">
        <v>1234</v>
      </c>
    </row>
    <row r="4" spans="1:18" x14ac:dyDescent="0.25">
      <c r="A4" t="s">
        <v>300</v>
      </c>
      <c r="G4">
        <v>567</v>
      </c>
    </row>
    <row r="5" spans="1:18" x14ac:dyDescent="0.25">
      <c r="A5" t="s">
        <v>301</v>
      </c>
      <c r="G5">
        <v>890</v>
      </c>
    </row>
    <row r="6" spans="1:18" x14ac:dyDescent="0.25">
      <c r="A6" s="14" t="s">
        <v>357</v>
      </c>
      <c r="B6" t="s">
        <v>354</v>
      </c>
      <c r="C6" t="s">
        <v>355</v>
      </c>
      <c r="D6">
        <v>224466</v>
      </c>
      <c r="E6">
        <v>9999999999</v>
      </c>
      <c r="F6" s="11" t="s">
        <v>356</v>
      </c>
      <c r="H6" s="10">
        <f ca="1">TODAY()</f>
        <v>43326</v>
      </c>
    </row>
    <row r="7" spans="1:18" s="14" customFormat="1" x14ac:dyDescent="0.25">
      <c r="A7" s="8" t="s">
        <v>383</v>
      </c>
      <c r="B7" s="14" t="s">
        <v>354</v>
      </c>
      <c r="C7" s="14" t="s">
        <v>355</v>
      </c>
      <c r="D7" s="14">
        <v>224466</v>
      </c>
      <c r="E7" s="14">
        <v>9999999999</v>
      </c>
      <c r="F7" s="11" t="s">
        <v>356</v>
      </c>
      <c r="H7" s="10">
        <f ca="1">TODAY()</f>
        <v>43326</v>
      </c>
    </row>
    <row r="8" spans="1:18" s="14" customFormat="1" x14ac:dyDescent="0.25">
      <c r="A8" s="14" t="s">
        <v>447</v>
      </c>
      <c r="E8" s="14" t="s">
        <v>432</v>
      </c>
      <c r="F8" s="11"/>
      <c r="H8" s="10"/>
      <c r="R8" s="14" t="s">
        <v>30</v>
      </c>
    </row>
    <row r="9" spans="1:18" s="14" customFormat="1" x14ac:dyDescent="0.25">
      <c r="A9" s="14" t="s">
        <v>454</v>
      </c>
      <c r="E9" s="14" t="s">
        <v>432</v>
      </c>
      <c r="F9" s="11"/>
      <c r="H9" s="10">
        <f ca="1">TODAY()</f>
        <v>43326</v>
      </c>
      <c r="R9" s="14" t="s">
        <v>326</v>
      </c>
    </row>
    <row r="10" spans="1:18" s="14" customFormat="1" x14ac:dyDescent="0.25">
      <c r="A10" s="14" t="s">
        <v>571</v>
      </c>
      <c r="E10" s="14" t="s">
        <v>432</v>
      </c>
      <c r="F10" s="11"/>
      <c r="H10" s="10"/>
      <c r="R10" s="14" t="s">
        <v>30</v>
      </c>
    </row>
    <row r="11" spans="1:18" x14ac:dyDescent="0.25">
      <c r="A11" t="s">
        <v>439</v>
      </c>
      <c r="C11" t="s">
        <v>444</v>
      </c>
      <c r="D11">
        <v>4526</v>
      </c>
      <c r="J11">
        <v>4526</v>
      </c>
    </row>
    <row r="12" spans="1:18" s="14" customFormat="1" x14ac:dyDescent="0.25">
      <c r="A12" s="14" t="s">
        <v>453</v>
      </c>
      <c r="E12" s="14" t="s">
        <v>432</v>
      </c>
      <c r="F12" s="11"/>
      <c r="H12" s="10"/>
      <c r="R12" s="14" t="s">
        <v>30</v>
      </c>
    </row>
    <row r="13" spans="1:18" s="14" customFormat="1" x14ac:dyDescent="0.25">
      <c r="A13" s="14" t="s">
        <v>455</v>
      </c>
      <c r="C13" s="14" t="s">
        <v>444</v>
      </c>
      <c r="D13" s="14">
        <v>4526</v>
      </c>
      <c r="J13" s="14">
        <v>4526</v>
      </c>
    </row>
    <row r="14" spans="1:18" s="14" customFormat="1" x14ac:dyDescent="0.25">
      <c r="A14" s="14" t="s">
        <v>521</v>
      </c>
      <c r="E14" s="14" t="s">
        <v>432</v>
      </c>
      <c r="F14" s="11"/>
      <c r="H14" s="10"/>
      <c r="R14" s="14" t="s">
        <v>30</v>
      </c>
    </row>
    <row r="15" spans="1:18" x14ac:dyDescent="0.25">
      <c r="A15" t="s">
        <v>531</v>
      </c>
      <c r="C15" s="14" t="s">
        <v>444</v>
      </c>
      <c r="E15" s="14" t="s">
        <v>432</v>
      </c>
    </row>
    <row r="16" spans="1:18" s="14" customFormat="1" x14ac:dyDescent="0.25">
      <c r="A16" t="s">
        <v>574</v>
      </c>
      <c r="E16" s="14" t="s">
        <v>432</v>
      </c>
      <c r="F16" s="11"/>
      <c r="H16" s="10"/>
      <c r="R16" s="14" t="s">
        <v>30</v>
      </c>
    </row>
    <row r="17" spans="1:4" x14ac:dyDescent="0.25">
      <c r="A17" t="s">
        <v>579</v>
      </c>
      <c r="B17" t="s">
        <v>621</v>
      </c>
    </row>
    <row r="18" spans="1:4" x14ac:dyDescent="0.25">
      <c r="A18" s="15" t="s">
        <v>710</v>
      </c>
      <c r="C18" s="14" t="s">
        <v>444</v>
      </c>
    </row>
    <row r="19" spans="1:4" s="14" customFormat="1" x14ac:dyDescent="0.25">
      <c r="A19" s="14" t="s">
        <v>730</v>
      </c>
      <c r="D19" s="14">
        <v>5454545</v>
      </c>
    </row>
  </sheetData>
  <hyperlinks>
    <hyperlink ref="F2" r:id="rId1"/>
    <hyperlink ref="F6" r:id="rId2"/>
    <hyperlink ref="F7" r:id="rId3"/>
  </hyperlinks>
  <pageMargins left="0.7" right="0.7" top="0.75" bottom="0.75" header="0.3" footer="0.3"/>
  <pageSetup orientation="portrait" horizontalDpi="300" verticalDpi="90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B1" workbookViewId="0">
      <selection activeCell="N13" sqref="N13"/>
    </sheetView>
  </sheetViews>
  <sheetFormatPr defaultRowHeight="15" x14ac:dyDescent="0.25"/>
  <cols>
    <col min="1" max="1" width="40.7109375" bestFit="1" customWidth="1"/>
    <col min="2" max="2" width="14.5703125" bestFit="1" customWidth="1"/>
    <col min="4" max="4" width="16.85546875" bestFit="1" customWidth="1"/>
    <col min="5" max="5" width="11" bestFit="1" customWidth="1"/>
    <col min="6" max="6" width="10.7109375" bestFit="1" customWidth="1"/>
    <col min="7" max="7" width="23.5703125" bestFit="1" customWidth="1"/>
    <col min="9" max="9" width="19.140625" bestFit="1" customWidth="1"/>
    <col min="10" max="10" width="15.5703125" bestFit="1" customWidth="1"/>
    <col min="11" max="11" width="16.7109375" bestFit="1" customWidth="1"/>
    <col min="12" max="12" width="14.85546875" bestFit="1" customWidth="1"/>
  </cols>
  <sheetData>
    <row r="1" spans="1:12" x14ac:dyDescent="0.25">
      <c r="A1" s="2" t="s">
        <v>1</v>
      </c>
      <c r="B1" s="2" t="s">
        <v>249</v>
      </c>
      <c r="C1" s="2" t="s">
        <v>231</v>
      </c>
      <c r="D1" s="2" t="s">
        <v>250</v>
      </c>
      <c r="E1" s="2" t="s">
        <v>251</v>
      </c>
      <c r="F1" s="2" t="s">
        <v>304</v>
      </c>
      <c r="G1" s="2" t="s">
        <v>252</v>
      </c>
      <c r="H1" s="2" t="s">
        <v>305</v>
      </c>
      <c r="I1" s="2" t="s">
        <v>384</v>
      </c>
      <c r="J1" s="2" t="s">
        <v>385</v>
      </c>
      <c r="K1" s="2" t="s">
        <v>386</v>
      </c>
      <c r="L1" s="2" t="s">
        <v>387</v>
      </c>
    </row>
    <row r="2" spans="1:12" x14ac:dyDescent="0.25">
      <c r="A2" t="s">
        <v>232</v>
      </c>
      <c r="C2" t="s">
        <v>233</v>
      </c>
    </row>
    <row r="3" spans="1:12" x14ac:dyDescent="0.25">
      <c r="A3" t="s">
        <v>253</v>
      </c>
      <c r="B3" t="s">
        <v>255</v>
      </c>
      <c r="D3" t="s">
        <v>256</v>
      </c>
      <c r="E3">
        <v>111111113</v>
      </c>
      <c r="G3" s="11" t="s">
        <v>257</v>
      </c>
    </row>
    <row r="4" spans="1:12" x14ac:dyDescent="0.25">
      <c r="A4" t="s">
        <v>254</v>
      </c>
      <c r="B4" t="s">
        <v>258</v>
      </c>
      <c r="D4" t="s">
        <v>259</v>
      </c>
      <c r="E4">
        <v>111111101</v>
      </c>
      <c r="G4" s="11" t="s">
        <v>271</v>
      </c>
    </row>
    <row r="5" spans="1:12" x14ac:dyDescent="0.25">
      <c r="A5" t="s">
        <v>309</v>
      </c>
      <c r="B5" t="s">
        <v>306</v>
      </c>
      <c r="D5" t="s">
        <v>307</v>
      </c>
      <c r="E5">
        <v>991919991</v>
      </c>
      <c r="F5" s="10">
        <v>29524</v>
      </c>
      <c r="G5" s="11" t="s">
        <v>310</v>
      </c>
      <c r="H5" t="s">
        <v>308</v>
      </c>
      <c r="I5" s="14" t="s">
        <v>388</v>
      </c>
      <c r="J5" s="14" t="s">
        <v>389</v>
      </c>
      <c r="K5" s="14" t="s">
        <v>390</v>
      </c>
      <c r="L5" s="14">
        <v>50066</v>
      </c>
    </row>
    <row r="6" spans="1:12" x14ac:dyDescent="0.25">
      <c r="A6" t="s">
        <v>357</v>
      </c>
      <c r="E6">
        <v>9120102121</v>
      </c>
    </row>
    <row r="7" spans="1:12" s="14" customFormat="1" x14ac:dyDescent="0.25">
      <c r="A7" s="14" t="s">
        <v>454</v>
      </c>
      <c r="E7" s="14">
        <v>9120102121</v>
      </c>
      <c r="I7" s="14" t="s">
        <v>388</v>
      </c>
      <c r="J7" s="14" t="s">
        <v>389</v>
      </c>
      <c r="K7" s="14" t="s">
        <v>390</v>
      </c>
      <c r="L7" s="14">
        <v>50066</v>
      </c>
    </row>
    <row r="8" spans="1:12" x14ac:dyDescent="0.25">
      <c r="A8" s="8" t="s">
        <v>457</v>
      </c>
      <c r="B8" t="s">
        <v>472</v>
      </c>
      <c r="D8" t="s">
        <v>473</v>
      </c>
    </row>
    <row r="9" spans="1:12" x14ac:dyDescent="0.25">
      <c r="A9" t="s">
        <v>550</v>
      </c>
      <c r="I9" t="s">
        <v>528</v>
      </c>
      <c r="J9" t="s">
        <v>459</v>
      </c>
      <c r="K9" t="s">
        <v>19</v>
      </c>
      <c r="L9">
        <v>94536</v>
      </c>
    </row>
    <row r="10" spans="1:12" x14ac:dyDescent="0.25">
      <c r="A10" t="s">
        <v>713</v>
      </c>
      <c r="B10" t="s">
        <v>711</v>
      </c>
      <c r="D10" t="s">
        <v>712</v>
      </c>
    </row>
    <row r="11" spans="1:12" x14ac:dyDescent="0.25">
      <c r="A11" s="15" t="s">
        <v>710</v>
      </c>
      <c r="B11" s="14" t="s">
        <v>306</v>
      </c>
      <c r="C11" s="14"/>
      <c r="D11" s="14" t="s">
        <v>307</v>
      </c>
      <c r="E11" s="14">
        <v>991919991</v>
      </c>
      <c r="F11" s="10">
        <v>29524</v>
      </c>
      <c r="G11" s="11" t="s">
        <v>310</v>
      </c>
      <c r="H11" s="14" t="s">
        <v>308</v>
      </c>
      <c r="I11" s="14" t="s">
        <v>388</v>
      </c>
      <c r="J11" s="14" t="s">
        <v>389</v>
      </c>
      <c r="K11" s="14" t="s">
        <v>390</v>
      </c>
      <c r="L11" s="14">
        <v>50066</v>
      </c>
    </row>
    <row r="12" spans="1:12" s="14" customFormat="1" x14ac:dyDescent="0.25">
      <c r="A12" s="14" t="s">
        <v>721</v>
      </c>
      <c r="I12" s="14" t="s">
        <v>528</v>
      </c>
      <c r="J12" s="14" t="s">
        <v>459</v>
      </c>
      <c r="K12" s="14" t="s">
        <v>19</v>
      </c>
      <c r="L12" s="14">
        <v>94536</v>
      </c>
    </row>
    <row r="13" spans="1:12" x14ac:dyDescent="0.25">
      <c r="A13" s="15" t="s">
        <v>739</v>
      </c>
      <c r="B13" s="15" t="s">
        <v>740</v>
      </c>
      <c r="D13" s="15" t="s">
        <v>741</v>
      </c>
      <c r="E13">
        <v>123123123</v>
      </c>
      <c r="F13" s="10">
        <v>16562</v>
      </c>
    </row>
  </sheetData>
  <hyperlinks>
    <hyperlink ref="G3" r:id="rId1"/>
    <hyperlink ref="G4" r:id="rId2"/>
    <hyperlink ref="G5" r:id="rId3"/>
    <hyperlink ref="G11" r:id="rId4"/>
  </hyperlinks>
  <pageMargins left="0.7" right="0.7" top="0.75" bottom="0.75" header="0.3" footer="0.3"/>
  <pageSetup orientation="portrait" horizontalDpi="300" verticalDpi="90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 x14ac:dyDescent="0.25"/>
  <cols>
    <col min="1" max="1" width="32.7109375" bestFit="1" customWidth="1"/>
    <col min="2" max="2" width="14.5703125" bestFit="1" customWidth="1"/>
    <col min="3" max="3" width="14.42578125" bestFit="1" customWidth="1"/>
    <col min="4" max="4" width="10" bestFit="1" customWidth="1"/>
    <col min="5" max="5" width="23" bestFit="1" customWidth="1"/>
    <col min="6" max="6" width="19.140625" bestFit="1" customWidth="1"/>
    <col min="7" max="7" width="15.5703125" bestFit="1" customWidth="1"/>
    <col min="8" max="8" width="16.7109375" bestFit="1" customWidth="1"/>
    <col min="9" max="9" width="14.85546875" bestFit="1" customWidth="1"/>
  </cols>
  <sheetData>
    <row r="1" spans="1:9" x14ac:dyDescent="0.25">
      <c r="A1" s="2" t="s">
        <v>1</v>
      </c>
      <c r="B1" s="2" t="s">
        <v>260</v>
      </c>
      <c r="C1" s="2" t="s">
        <v>261</v>
      </c>
      <c r="D1" s="2" t="s">
        <v>262</v>
      </c>
      <c r="E1" s="2" t="s">
        <v>263</v>
      </c>
      <c r="F1" s="2" t="s">
        <v>395</v>
      </c>
      <c r="G1" s="2" t="s">
        <v>396</v>
      </c>
      <c r="H1" s="2" t="s">
        <v>397</v>
      </c>
      <c r="I1" s="2" t="s">
        <v>398</v>
      </c>
    </row>
    <row r="2" spans="1:9" x14ac:dyDescent="0.25">
      <c r="A2" t="s">
        <v>264</v>
      </c>
      <c r="B2" t="s">
        <v>266</v>
      </c>
      <c r="C2" t="s">
        <v>256</v>
      </c>
      <c r="D2">
        <v>111111114</v>
      </c>
      <c r="E2" s="11" t="s">
        <v>267</v>
      </c>
    </row>
    <row r="3" spans="1:9" x14ac:dyDescent="0.25">
      <c r="A3" t="s">
        <v>265</v>
      </c>
      <c r="B3" t="s">
        <v>268</v>
      </c>
      <c r="C3" t="s">
        <v>259</v>
      </c>
      <c r="D3">
        <v>111111102</v>
      </c>
      <c r="E3" s="11" t="s">
        <v>269</v>
      </c>
    </row>
    <row r="4" spans="1:9" x14ac:dyDescent="0.25">
      <c r="A4" t="s">
        <v>454</v>
      </c>
      <c r="F4" s="14"/>
      <c r="G4" s="14"/>
      <c r="H4" s="14"/>
      <c r="I4" s="14"/>
    </row>
  </sheetData>
  <hyperlinks>
    <hyperlink ref="E2" r:id="rId1"/>
    <hyperlink ref="E3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workbookViewId="0">
      <selection activeCell="A18" sqref="A18"/>
    </sheetView>
  </sheetViews>
  <sheetFormatPr defaultRowHeight="15" x14ac:dyDescent="0.25"/>
  <cols>
    <col min="1" max="1" width="34.7109375" bestFit="1" customWidth="1"/>
    <col min="2" max="2" width="24.5703125" bestFit="1" customWidth="1"/>
    <col min="3" max="3" width="13.85546875" bestFit="1" customWidth="1"/>
    <col min="4" max="4" width="19.28515625" bestFit="1" customWidth="1"/>
    <col min="5" max="5" width="20.28515625" bestFit="1" customWidth="1"/>
    <col min="6" max="6" width="10.85546875" bestFit="1" customWidth="1"/>
    <col min="7" max="7" width="10.5703125" bestFit="1" customWidth="1"/>
    <col min="8" max="8" width="20.28515625" bestFit="1" customWidth="1"/>
    <col min="9" max="9" width="11.5703125" bestFit="1" customWidth="1"/>
    <col min="10" max="10" width="19.42578125" bestFit="1" customWidth="1"/>
    <col min="11" max="11" width="19" bestFit="1" customWidth="1"/>
    <col min="12" max="12" width="13.5703125" bestFit="1" customWidth="1"/>
    <col min="13" max="13" width="20.5703125" bestFit="1" customWidth="1"/>
    <col min="14" max="14" width="20.28515625" bestFit="1" customWidth="1"/>
    <col min="15" max="15" width="10.85546875" bestFit="1" customWidth="1"/>
    <col min="16" max="16" width="10.5703125" bestFit="1" customWidth="1"/>
    <col min="17" max="17" width="20.28515625" bestFit="1" customWidth="1"/>
    <col min="18" max="18" width="11.5703125" bestFit="1" customWidth="1"/>
    <col min="19" max="19" width="19.42578125" bestFit="1" customWidth="1"/>
    <col min="20" max="20" width="19" bestFit="1" customWidth="1"/>
    <col min="21" max="21" width="15.85546875" bestFit="1" customWidth="1"/>
    <col min="22" max="22" width="23.85546875" bestFit="1" customWidth="1"/>
    <col min="23" max="23" width="12.7109375" bestFit="1" customWidth="1"/>
    <col min="24" max="24" width="25.7109375" bestFit="1" customWidth="1"/>
    <col min="25" max="25" width="26" bestFit="1" customWidth="1"/>
    <col min="26" max="26" width="28.85546875" bestFit="1" customWidth="1"/>
    <col min="27" max="27" width="17" bestFit="1" customWidth="1"/>
    <col min="28" max="28" width="23.42578125" bestFit="1" customWidth="1"/>
    <col min="29" max="30" width="24.7109375" bestFit="1" customWidth="1"/>
    <col min="31" max="31" width="24.5703125" bestFit="1" customWidth="1"/>
    <col min="32" max="32" width="27.85546875" bestFit="1" customWidth="1"/>
    <col min="33" max="33" width="16.7109375" bestFit="1" customWidth="1"/>
    <col min="34" max="34" width="16.7109375" style="14" customWidth="1"/>
    <col min="35" max="35" width="17.85546875" bestFit="1" customWidth="1"/>
    <col min="36" max="36" width="17.7109375" bestFit="1" customWidth="1"/>
    <col min="37" max="37" width="35.42578125" customWidth="1"/>
    <col min="38" max="38" width="20" bestFit="1" customWidth="1"/>
    <col min="39" max="39" width="22.42578125" bestFit="1" customWidth="1"/>
    <col min="40" max="40" width="21.42578125" bestFit="1" customWidth="1"/>
    <col min="41" max="41" width="24" bestFit="1" customWidth="1"/>
    <col min="42" max="42" width="15.85546875" bestFit="1" customWidth="1"/>
    <col min="43" max="43" width="15" bestFit="1" customWidth="1"/>
  </cols>
  <sheetData>
    <row r="1" spans="1:43" s="2" customFormat="1" x14ac:dyDescent="0.25">
      <c r="A1" s="2" t="s">
        <v>1</v>
      </c>
      <c r="B1" s="2" t="s">
        <v>235</v>
      </c>
      <c r="C1" s="2" t="s">
        <v>236</v>
      </c>
      <c r="D1" s="2" t="s">
        <v>290</v>
      </c>
      <c r="E1" s="2" t="s">
        <v>291</v>
      </c>
      <c r="F1" s="2" t="s">
        <v>292</v>
      </c>
      <c r="G1" s="2" t="s">
        <v>293</v>
      </c>
      <c r="H1" s="2" t="s">
        <v>294</v>
      </c>
      <c r="I1" s="2" t="s">
        <v>295</v>
      </c>
      <c r="J1" s="2" t="s">
        <v>296</v>
      </c>
      <c r="K1" s="2" t="s">
        <v>297</v>
      </c>
      <c r="L1" s="2" t="s">
        <v>298</v>
      </c>
      <c r="M1" s="2" t="s">
        <v>328</v>
      </c>
      <c r="N1" s="2" t="s">
        <v>330</v>
      </c>
      <c r="O1" s="2" t="s">
        <v>331</v>
      </c>
      <c r="P1" s="2" t="s">
        <v>332</v>
      </c>
      <c r="Q1" s="2" t="s">
        <v>333</v>
      </c>
      <c r="R1" s="2" t="s">
        <v>334</v>
      </c>
      <c r="S1" s="2" t="s">
        <v>335</v>
      </c>
      <c r="T1" s="2" t="s">
        <v>336</v>
      </c>
      <c r="U1" s="2" t="s">
        <v>329</v>
      </c>
      <c r="V1" s="2" t="s">
        <v>203</v>
      </c>
      <c r="W1" s="2" t="s">
        <v>210</v>
      </c>
      <c r="X1" s="2" t="s">
        <v>204</v>
      </c>
      <c r="Y1" s="2" t="s">
        <v>474</v>
      </c>
      <c r="Z1" s="2" t="s">
        <v>476</v>
      </c>
      <c r="AA1" s="2" t="s">
        <v>478</v>
      </c>
      <c r="AB1" s="2" t="s">
        <v>480</v>
      </c>
      <c r="AC1" s="2" t="s">
        <v>481</v>
      </c>
      <c r="AD1" s="2" t="s">
        <v>483</v>
      </c>
      <c r="AE1" s="2" t="s">
        <v>482</v>
      </c>
      <c r="AF1" s="2" t="s">
        <v>151</v>
      </c>
      <c r="AG1" s="2" t="s">
        <v>484</v>
      </c>
      <c r="AH1" s="2" t="s">
        <v>485</v>
      </c>
      <c r="AI1" s="2" t="s">
        <v>486</v>
      </c>
      <c r="AJ1" s="2" t="s">
        <v>82</v>
      </c>
      <c r="AK1" s="15" t="s">
        <v>623</v>
      </c>
      <c r="AL1" s="15" t="s">
        <v>624</v>
      </c>
      <c r="AM1" s="15" t="s">
        <v>625</v>
      </c>
      <c r="AN1" s="2" t="s">
        <v>626</v>
      </c>
      <c r="AO1" s="2" t="s">
        <v>627</v>
      </c>
      <c r="AP1" s="2" t="s">
        <v>646</v>
      </c>
      <c r="AQ1" s="2" t="s">
        <v>650</v>
      </c>
    </row>
    <row r="2" spans="1:43" x14ac:dyDescent="0.25">
      <c r="A2" t="s">
        <v>234</v>
      </c>
      <c r="C2" s="4" t="s">
        <v>237</v>
      </c>
    </row>
    <row r="3" spans="1:43" x14ac:dyDescent="0.25">
      <c r="A3" s="14" t="s">
        <v>357</v>
      </c>
      <c r="B3" s="14"/>
      <c r="C3" s="14"/>
      <c r="D3" s="14" t="s">
        <v>530</v>
      </c>
      <c r="E3" s="14"/>
      <c r="F3" s="14" t="s">
        <v>326</v>
      </c>
      <c r="G3" s="14"/>
      <c r="H3" s="14"/>
      <c r="I3" s="14"/>
      <c r="J3" s="14"/>
      <c r="K3" s="14"/>
      <c r="L3" s="14" t="s">
        <v>327</v>
      </c>
      <c r="M3" s="14"/>
      <c r="N3" s="14"/>
      <c r="O3" s="14"/>
      <c r="P3" s="14"/>
      <c r="Q3" s="14"/>
      <c r="R3" s="14"/>
      <c r="S3" s="14"/>
      <c r="T3" s="14"/>
      <c r="U3" s="14"/>
    </row>
    <row r="4" spans="1:43" s="14" customFormat="1" x14ac:dyDescent="0.25">
      <c r="A4" s="8" t="s">
        <v>383</v>
      </c>
      <c r="D4" s="14" t="s">
        <v>325</v>
      </c>
      <c r="E4" s="14" t="s">
        <v>326</v>
      </c>
      <c r="L4" s="14" t="s">
        <v>327</v>
      </c>
    </row>
    <row r="5" spans="1:43" s="14" customFormat="1" x14ac:dyDescent="0.25">
      <c r="A5" s="14" t="s">
        <v>447</v>
      </c>
      <c r="D5" s="14" t="s">
        <v>325</v>
      </c>
      <c r="E5" s="14" t="s">
        <v>326</v>
      </c>
      <c r="L5" s="14" t="s">
        <v>327</v>
      </c>
      <c r="M5" s="14" t="s">
        <v>325</v>
      </c>
      <c r="N5" s="14" t="s">
        <v>326</v>
      </c>
      <c r="U5" s="14" t="s">
        <v>431</v>
      </c>
    </row>
    <row r="6" spans="1:43" s="14" customFormat="1" x14ac:dyDescent="0.25">
      <c r="A6" s="14" t="s">
        <v>454</v>
      </c>
      <c r="D6" s="14" t="s">
        <v>325</v>
      </c>
      <c r="E6" s="14" t="s">
        <v>326</v>
      </c>
      <c r="L6" s="14" t="s">
        <v>327</v>
      </c>
      <c r="M6" s="14" t="s">
        <v>325</v>
      </c>
      <c r="N6" s="14" t="s">
        <v>326</v>
      </c>
      <c r="U6" s="14" t="s">
        <v>431</v>
      </c>
    </row>
    <row r="7" spans="1:43" x14ac:dyDescent="0.25">
      <c r="A7" t="s">
        <v>439</v>
      </c>
      <c r="V7" t="s">
        <v>444</v>
      </c>
      <c r="W7">
        <v>4526</v>
      </c>
      <c r="X7">
        <v>4526</v>
      </c>
    </row>
    <row r="8" spans="1:43" s="14" customFormat="1" x14ac:dyDescent="0.25">
      <c r="A8" s="14" t="s">
        <v>453</v>
      </c>
      <c r="D8" s="14" t="s">
        <v>325</v>
      </c>
      <c r="E8" s="14" t="s">
        <v>326</v>
      </c>
      <c r="L8" s="14" t="s">
        <v>327</v>
      </c>
      <c r="M8" s="14" t="s">
        <v>325</v>
      </c>
      <c r="N8" s="14" t="s">
        <v>326</v>
      </c>
      <c r="U8" s="14" t="s">
        <v>431</v>
      </c>
    </row>
    <row r="9" spans="1:43" s="14" customFormat="1" x14ac:dyDescent="0.25">
      <c r="A9" s="14" t="s">
        <v>455</v>
      </c>
      <c r="V9" s="14" t="s">
        <v>444</v>
      </c>
      <c r="W9" s="14">
        <v>4526</v>
      </c>
      <c r="X9" s="14">
        <v>4526</v>
      </c>
    </row>
    <row r="10" spans="1:43" x14ac:dyDescent="0.25">
      <c r="A10" s="15" t="s">
        <v>622</v>
      </c>
      <c r="Y10" t="s">
        <v>475</v>
      </c>
      <c r="Z10" t="s">
        <v>477</v>
      </c>
      <c r="AA10" t="s">
        <v>479</v>
      </c>
      <c r="AB10" t="s">
        <v>30</v>
      </c>
      <c r="AC10" t="str">
        <f>TEXT(250000,"#,##0.00")</f>
        <v>250,000.00</v>
      </c>
      <c r="AD10" t="str">
        <f>TEXT(1500,"#,##0.00")</f>
        <v>1,500.00</v>
      </c>
      <c r="AE10" t="s">
        <v>144</v>
      </c>
      <c r="AF10" t="str">
        <f>TEXT(800000,"#,##0.00")</f>
        <v>800,000.00</v>
      </c>
      <c r="AG10" t="str">
        <f>TEXT(800000,"#,##0.00")</f>
        <v>800,000.00</v>
      </c>
      <c r="AH10" t="str">
        <f>TEXT(250000,"#,##0.00")</f>
        <v>250,000.00</v>
      </c>
      <c r="AI10" t="str">
        <f>TEXT(1500,"#,##0.00")</f>
        <v>1,500.00</v>
      </c>
      <c r="AJ10" t="str">
        <f>TEXT(700000,"#,##0.00")</f>
        <v>700,000.00</v>
      </c>
      <c r="AK10" t="str">
        <f>TEXT(5550,"#,##0.00")</f>
        <v>5,550.00</v>
      </c>
      <c r="AL10" t="str">
        <f>TEXT(606550,"#,##0.00")</f>
        <v>606,550.00</v>
      </c>
      <c r="AM10" t="str">
        <f>TEXT(102042.33,"#,##0.00")</f>
        <v>102,042.33</v>
      </c>
      <c r="AN10" t="str">
        <f>TEXT(7000,"#,##0")</f>
        <v>7,000</v>
      </c>
      <c r="AO10" t="str">
        <f>TEXT(6500,"#,##0.00")</f>
        <v>6,500.00</v>
      </c>
      <c r="AP10" t="s">
        <v>172</v>
      </c>
    </row>
    <row r="11" spans="1:43" s="14" customFormat="1" x14ac:dyDescent="0.25">
      <c r="A11" s="14" t="s">
        <v>521</v>
      </c>
      <c r="D11" s="14" t="s">
        <v>325</v>
      </c>
      <c r="E11" s="14" t="s">
        <v>326</v>
      </c>
      <c r="L11" s="14" t="s">
        <v>327</v>
      </c>
      <c r="M11" s="14" t="s">
        <v>325</v>
      </c>
      <c r="N11" s="14" t="s">
        <v>326</v>
      </c>
      <c r="U11" s="14" t="s">
        <v>431</v>
      </c>
    </row>
    <row r="12" spans="1:43" x14ac:dyDescent="0.25">
      <c r="A12" t="s">
        <v>531</v>
      </c>
      <c r="D12" s="14" t="s">
        <v>325</v>
      </c>
      <c r="E12" s="14" t="s">
        <v>326</v>
      </c>
      <c r="L12" s="14" t="s">
        <v>327</v>
      </c>
      <c r="M12" s="14" t="s">
        <v>325</v>
      </c>
      <c r="N12" s="14" t="s">
        <v>326</v>
      </c>
      <c r="O12" s="14"/>
      <c r="P12" s="14"/>
      <c r="Q12" s="14"/>
      <c r="R12" s="14"/>
      <c r="S12" s="14"/>
      <c r="T12" s="14"/>
      <c r="U12" s="14" t="s">
        <v>431</v>
      </c>
    </row>
    <row r="13" spans="1:43" x14ac:dyDescent="0.25">
      <c r="A13" s="14" t="s">
        <v>571</v>
      </c>
      <c r="D13" s="14" t="s">
        <v>325</v>
      </c>
      <c r="E13" s="14" t="s">
        <v>326</v>
      </c>
      <c r="F13" s="14"/>
      <c r="G13" s="14"/>
      <c r="H13" s="14"/>
      <c r="I13" s="14"/>
      <c r="J13" s="14"/>
      <c r="K13" s="14"/>
      <c r="L13" s="14" t="s">
        <v>327</v>
      </c>
      <c r="M13" s="14" t="s">
        <v>325</v>
      </c>
      <c r="N13" s="14" t="s">
        <v>326</v>
      </c>
      <c r="O13" s="14"/>
      <c r="P13" s="14"/>
      <c r="Q13" s="14"/>
      <c r="R13" s="14"/>
      <c r="S13" s="14"/>
      <c r="T13" s="14"/>
      <c r="U13" s="14" t="s">
        <v>431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I13" s="14"/>
      <c r="AJ13" s="14"/>
      <c r="AK13" s="14"/>
      <c r="AL13" s="14"/>
      <c r="AM13" s="14"/>
    </row>
    <row r="14" spans="1:43" s="14" customFormat="1" x14ac:dyDescent="0.25">
      <c r="A14" s="15" t="s">
        <v>574</v>
      </c>
      <c r="D14" s="14" t="s">
        <v>325</v>
      </c>
      <c r="E14" s="14" t="s">
        <v>326</v>
      </c>
      <c r="L14" s="14" t="s">
        <v>327</v>
      </c>
      <c r="M14" s="14" t="s">
        <v>325</v>
      </c>
      <c r="N14" s="14" t="s">
        <v>326</v>
      </c>
      <c r="U14" s="14" t="s">
        <v>431</v>
      </c>
    </row>
    <row r="15" spans="1:43" x14ac:dyDescent="0.25">
      <c r="A15" t="s">
        <v>579</v>
      </c>
      <c r="G15" t="s">
        <v>326</v>
      </c>
    </row>
    <row r="16" spans="1:43" s="14" customFormat="1" x14ac:dyDescent="0.25">
      <c r="A16" s="8" t="s">
        <v>648</v>
      </c>
      <c r="Y16" s="14" t="s">
        <v>475</v>
      </c>
      <c r="Z16" s="14" t="s">
        <v>477</v>
      </c>
      <c r="AA16" s="14" t="s">
        <v>479</v>
      </c>
      <c r="AB16" s="14" t="s">
        <v>30</v>
      </c>
      <c r="AC16" s="14" t="str">
        <f>TEXT(250000,"#,##0.00")</f>
        <v>250,000.00</v>
      </c>
      <c r="AD16" s="14" t="str">
        <f>TEXT(1500,"#,##0.00")</f>
        <v>1,500.00</v>
      </c>
      <c r="AE16" s="14" t="s">
        <v>144</v>
      </c>
      <c r="AF16" s="14" t="str">
        <f>TEXT(800000,"#,##0.00")</f>
        <v>800,000.00</v>
      </c>
      <c r="AG16" s="14" t="str">
        <f>TEXT(800000,"#,##0.00")</f>
        <v>800,000.00</v>
      </c>
      <c r="AH16" s="14" t="str">
        <f>TEXT(250000,"#,##0.00")</f>
        <v>250,000.00</v>
      </c>
      <c r="AI16" s="14" t="str">
        <f>TEXT(1500,"#,##0.00")</f>
        <v>1,500.00</v>
      </c>
      <c r="AK16" s="14" t="str">
        <f>TEXT(2350,"#,##0.00")</f>
        <v>2,350.00</v>
      </c>
      <c r="AL16" s="14" t="str">
        <f>TEXT(283350,"#,##0.00")</f>
        <v>283,350.00</v>
      </c>
      <c r="AM16" s="14" t="str">
        <f>TEXT(1731.22,"#,##0.00")</f>
        <v>1,731.22</v>
      </c>
      <c r="AN16" s="14" t="str">
        <f>TEXT(3800,"#,##0")</f>
        <v>3,800</v>
      </c>
      <c r="AO16" s="14" t="str">
        <f>TEXT(3300,"#,##0.00")</f>
        <v>3,300.00</v>
      </c>
      <c r="AP16" s="14" t="s">
        <v>172</v>
      </c>
      <c r="AQ16" s="14" t="str">
        <f>TEXT(280000,"#,##0.00")</f>
        <v>280,000.00</v>
      </c>
    </row>
    <row r="17" spans="1:43" s="14" customFormat="1" x14ac:dyDescent="0.25">
      <c r="A17" s="8" t="s">
        <v>649</v>
      </c>
      <c r="Y17" s="14" t="s">
        <v>475</v>
      </c>
      <c r="Z17" s="14" t="s">
        <v>477</v>
      </c>
      <c r="AA17" s="14" t="s">
        <v>479</v>
      </c>
      <c r="AB17" s="14" t="s">
        <v>30</v>
      </c>
      <c r="AC17" s="14" t="str">
        <f>TEXT(250000,"#,##0.00")</f>
        <v>250,000.00</v>
      </c>
      <c r="AD17" s="14" t="str">
        <f>TEXT(1500,"#,##0.00")</f>
        <v>1,500.00</v>
      </c>
      <c r="AE17" s="14" t="s">
        <v>144</v>
      </c>
      <c r="AF17" s="14" t="str">
        <f>TEXT(800000,"#,##0.00")</f>
        <v>800,000.00</v>
      </c>
      <c r="AG17" s="14" t="str">
        <f>TEXT(800000,"#,##0.00")</f>
        <v>800,000.00</v>
      </c>
      <c r="AH17" s="14" t="str">
        <f>TEXT(250000,"#,##0.00")</f>
        <v>250,000.00</v>
      </c>
      <c r="AI17" s="14" t="str">
        <f>TEXT(1500,"#,##0.00")</f>
        <v>1,500.00</v>
      </c>
      <c r="AK17" s="14" t="str">
        <f>TEXT(2550,"#,##0.00")</f>
        <v>2,550.00</v>
      </c>
      <c r="AL17" s="14" t="str">
        <f>TEXT(303550,"#,##0.00")</f>
        <v>303,550.00</v>
      </c>
      <c r="AM17" s="14" t="str">
        <f>TEXT(-ABS(18249.33),"#,##0.00")</f>
        <v>-18,249.33</v>
      </c>
      <c r="AN17" s="14" t="str">
        <f>TEXT(4000,"#,##0")</f>
        <v>4,000</v>
      </c>
      <c r="AO17" s="14" t="str">
        <f>TEXT(3500,"#,##0.00")</f>
        <v>3,500.00</v>
      </c>
      <c r="AP17" s="14" t="s">
        <v>172</v>
      </c>
      <c r="AQ17" s="14" t="str">
        <f>TEXT(280000,"#,##0.00")</f>
        <v>280,000.00</v>
      </c>
    </row>
    <row r="18" spans="1:43" x14ac:dyDescent="0.25">
      <c r="A18" s="26" t="s">
        <v>707</v>
      </c>
    </row>
  </sheetData>
  <pageMargins left="0.7" right="0.7" top="0.75" bottom="0.75" header="0.3" footer="0.3"/>
  <pageSetup orientation="portrait" horizontalDpi="30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1" topLeftCell="A25" activePane="bottomLeft" state="frozen"/>
      <selection pane="bottomLeft" activeCell="A37" sqref="A37"/>
    </sheetView>
  </sheetViews>
  <sheetFormatPr defaultRowHeight="15" x14ac:dyDescent="0.25"/>
  <cols>
    <col min="1" max="1" width="33.7109375" customWidth="1"/>
    <col min="2" max="2" width="20.5703125" bestFit="1" customWidth="1"/>
    <col min="3" max="3" width="16.5703125" bestFit="1" customWidth="1"/>
    <col min="4" max="4" width="15.28515625" bestFit="1" customWidth="1"/>
    <col min="5" max="5" width="11.42578125" bestFit="1" customWidth="1"/>
    <col min="6" max="6" width="12.5703125" bestFit="1" customWidth="1"/>
    <col min="7" max="7" width="10.7109375" bestFit="1" customWidth="1"/>
    <col min="8" max="8" width="15.42578125" bestFit="1" customWidth="1"/>
    <col min="9" max="9" width="13.85546875" bestFit="1" customWidth="1"/>
    <col min="10" max="10" width="18.42578125" bestFit="1" customWidth="1"/>
    <col min="11" max="11" width="15" bestFit="1" customWidth="1"/>
    <col min="12" max="12" width="12.28515625" bestFit="1" customWidth="1"/>
    <col min="13" max="13" width="19.7109375" bestFit="1" customWidth="1"/>
    <col min="14" max="14" width="16" bestFit="1" customWidth="1"/>
    <col min="15" max="15" width="14.7109375" bestFit="1" customWidth="1"/>
    <col min="16" max="16" width="11.140625" bestFit="1" customWidth="1"/>
    <col min="17" max="17" width="12.28515625" bestFit="1" customWidth="1"/>
    <col min="18" max="18" width="10.42578125" bestFit="1" customWidth="1"/>
    <col min="19" max="19" width="14.7109375" bestFit="1" customWidth="1"/>
    <col min="20" max="20" width="13.42578125" bestFit="1" customWidth="1"/>
    <col min="21" max="21" width="17.7109375" bestFit="1" customWidth="1"/>
    <col min="23" max="23" width="12.28515625" bestFit="1" customWidth="1"/>
  </cols>
  <sheetData>
    <row r="1" spans="1:23" x14ac:dyDescent="0.25">
      <c r="A1" s="2" t="s">
        <v>1</v>
      </c>
      <c r="B1" s="2" t="s">
        <v>238</v>
      </c>
      <c r="C1" s="2" t="s">
        <v>239</v>
      </c>
      <c r="D1" s="2" t="s">
        <v>240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247</v>
      </c>
      <c r="L1" s="2" t="s">
        <v>248</v>
      </c>
      <c r="M1" s="2" t="s">
        <v>407</v>
      </c>
      <c r="N1" s="2" t="s">
        <v>408</v>
      </c>
      <c r="O1" s="2" t="s">
        <v>409</v>
      </c>
      <c r="P1" s="2" t="s">
        <v>410</v>
      </c>
      <c r="Q1" s="2" t="s">
        <v>411</v>
      </c>
      <c r="R1" s="2" t="s">
        <v>412</v>
      </c>
      <c r="S1" s="2" t="s">
        <v>413</v>
      </c>
      <c r="T1" s="2" t="s">
        <v>414</v>
      </c>
      <c r="U1" s="2" t="s">
        <v>415</v>
      </c>
      <c r="V1" s="2" t="s">
        <v>416</v>
      </c>
      <c r="W1" s="2" t="s">
        <v>417</v>
      </c>
    </row>
    <row r="2" spans="1:23" x14ac:dyDescent="0.25">
      <c r="A2" t="s">
        <v>357</v>
      </c>
      <c r="C2" t="s">
        <v>404</v>
      </c>
      <c r="D2" t="s">
        <v>314</v>
      </c>
      <c r="E2" t="s">
        <v>374</v>
      </c>
      <c r="F2" t="s">
        <v>19</v>
      </c>
      <c r="G2">
        <v>94588</v>
      </c>
      <c r="H2" t="s">
        <v>529</v>
      </c>
      <c r="I2" t="s">
        <v>316</v>
      </c>
      <c r="J2">
        <v>5</v>
      </c>
      <c r="K2">
        <v>6</v>
      </c>
      <c r="L2">
        <v>10</v>
      </c>
    </row>
    <row r="3" spans="1:23" s="14" customFormat="1" x14ac:dyDescent="0.25">
      <c r="A3" s="14" t="s">
        <v>380</v>
      </c>
      <c r="C3" s="14" t="s">
        <v>381</v>
      </c>
      <c r="D3" s="14" t="s">
        <v>314</v>
      </c>
      <c r="E3" s="14" t="s">
        <v>18</v>
      </c>
      <c r="F3" s="14" t="s">
        <v>19</v>
      </c>
      <c r="G3" s="14">
        <v>92802</v>
      </c>
      <c r="H3" s="14" t="s">
        <v>382</v>
      </c>
      <c r="I3" s="14" t="s">
        <v>316</v>
      </c>
    </row>
    <row r="4" spans="1:23" x14ac:dyDescent="0.25">
      <c r="A4" t="s">
        <v>348</v>
      </c>
      <c r="C4" t="s">
        <v>313</v>
      </c>
      <c r="D4" t="s">
        <v>314</v>
      </c>
      <c r="E4" t="s">
        <v>18</v>
      </c>
      <c r="F4" t="s">
        <v>19</v>
      </c>
      <c r="G4">
        <v>92802</v>
      </c>
      <c r="H4" t="s">
        <v>315</v>
      </c>
      <c r="I4" t="s">
        <v>316</v>
      </c>
      <c r="J4">
        <v>2</v>
      </c>
      <c r="K4">
        <v>0</v>
      </c>
      <c r="L4">
        <v>2</v>
      </c>
    </row>
    <row r="5" spans="1:23" s="14" customFormat="1" x14ac:dyDescent="0.25">
      <c r="A5" s="14" t="s">
        <v>350</v>
      </c>
      <c r="C5" s="14" t="s">
        <v>313</v>
      </c>
      <c r="D5" s="14" t="s">
        <v>314</v>
      </c>
      <c r="E5" s="14" t="s">
        <v>18</v>
      </c>
      <c r="F5" s="14" t="s">
        <v>19</v>
      </c>
      <c r="G5" s="14">
        <v>92802</v>
      </c>
      <c r="H5" s="14" t="s">
        <v>315</v>
      </c>
      <c r="I5" s="14" t="s">
        <v>316</v>
      </c>
      <c r="J5" s="14">
        <v>2</v>
      </c>
      <c r="K5" s="14">
        <v>0</v>
      </c>
      <c r="L5" s="14">
        <v>2</v>
      </c>
    </row>
    <row r="6" spans="1:23" s="14" customFormat="1" x14ac:dyDescent="0.25">
      <c r="A6" s="14" t="s">
        <v>351</v>
      </c>
      <c r="C6" s="14" t="s">
        <v>313</v>
      </c>
      <c r="D6" s="14" t="s">
        <v>314</v>
      </c>
      <c r="E6" s="14" t="s">
        <v>18</v>
      </c>
      <c r="F6" s="14" t="s">
        <v>19</v>
      </c>
      <c r="G6" s="14">
        <v>92802</v>
      </c>
      <c r="H6" s="14" t="s">
        <v>315</v>
      </c>
      <c r="I6" s="14" t="s">
        <v>316</v>
      </c>
      <c r="J6" s="14">
        <v>2</v>
      </c>
      <c r="K6" s="14">
        <v>0</v>
      </c>
      <c r="L6" s="14">
        <v>2</v>
      </c>
    </row>
    <row r="7" spans="1:23" s="14" customFormat="1" x14ac:dyDescent="0.25">
      <c r="A7" s="14" t="s">
        <v>352</v>
      </c>
      <c r="C7" s="14" t="s">
        <v>313</v>
      </c>
      <c r="D7" s="14" t="s">
        <v>314</v>
      </c>
      <c r="E7" s="14" t="s">
        <v>18</v>
      </c>
      <c r="F7" s="14" t="s">
        <v>19</v>
      </c>
      <c r="G7" s="14">
        <v>92802</v>
      </c>
      <c r="H7" s="14" t="s">
        <v>315</v>
      </c>
      <c r="I7" s="14" t="s">
        <v>316</v>
      </c>
      <c r="J7" s="14">
        <v>2</v>
      </c>
      <c r="K7" s="14">
        <v>0</v>
      </c>
      <c r="L7" s="14">
        <v>2</v>
      </c>
    </row>
    <row r="8" spans="1:23" s="14" customFormat="1" x14ac:dyDescent="0.25">
      <c r="A8" s="14" t="s">
        <v>358</v>
      </c>
      <c r="C8" s="14" t="s">
        <v>313</v>
      </c>
      <c r="D8" s="14" t="s">
        <v>314</v>
      </c>
      <c r="E8" s="14" t="s">
        <v>18</v>
      </c>
      <c r="F8" s="14" t="s">
        <v>19</v>
      </c>
      <c r="G8" s="14">
        <v>92802</v>
      </c>
      <c r="H8" s="14" t="s">
        <v>315</v>
      </c>
      <c r="I8" s="14" t="s">
        <v>316</v>
      </c>
      <c r="J8" s="14">
        <v>2</v>
      </c>
      <c r="K8" s="14">
        <v>0</v>
      </c>
      <c r="L8" s="14">
        <v>2</v>
      </c>
    </row>
    <row r="9" spans="1:23" s="14" customFormat="1" x14ac:dyDescent="0.25">
      <c r="A9" s="14" t="s">
        <v>359</v>
      </c>
      <c r="C9" s="14" t="s">
        <v>313</v>
      </c>
      <c r="D9" s="14" t="s">
        <v>314</v>
      </c>
      <c r="E9" s="14" t="s">
        <v>18</v>
      </c>
      <c r="F9" s="14" t="s">
        <v>19</v>
      </c>
      <c r="G9" s="14">
        <v>92802</v>
      </c>
      <c r="H9" s="14" t="s">
        <v>315</v>
      </c>
      <c r="I9" s="14" t="s">
        <v>316</v>
      </c>
      <c r="J9" s="14">
        <v>2</v>
      </c>
      <c r="K9" s="14">
        <v>0</v>
      </c>
      <c r="L9" s="14">
        <v>2</v>
      </c>
    </row>
    <row r="10" spans="1:23" s="14" customFormat="1" x14ac:dyDescent="0.25">
      <c r="A10" s="14" t="s">
        <v>360</v>
      </c>
      <c r="C10" s="14" t="s">
        <v>313</v>
      </c>
      <c r="D10" s="14" t="s">
        <v>314</v>
      </c>
      <c r="E10" s="14" t="s">
        <v>18</v>
      </c>
      <c r="F10" s="14" t="s">
        <v>19</v>
      </c>
      <c r="G10" s="14">
        <v>92802</v>
      </c>
      <c r="H10" s="14" t="s">
        <v>315</v>
      </c>
      <c r="I10" s="14" t="s">
        <v>316</v>
      </c>
      <c r="J10" s="14">
        <v>2</v>
      </c>
      <c r="K10" s="14">
        <v>0</v>
      </c>
      <c r="L10" s="14">
        <v>2</v>
      </c>
    </row>
    <row r="11" spans="1:23" s="14" customFormat="1" x14ac:dyDescent="0.25">
      <c r="A11" s="14" t="s">
        <v>361</v>
      </c>
      <c r="C11" s="14" t="s">
        <v>313</v>
      </c>
      <c r="D11" s="14" t="s">
        <v>314</v>
      </c>
      <c r="E11" s="14" t="s">
        <v>18</v>
      </c>
      <c r="F11" s="14" t="s">
        <v>19</v>
      </c>
      <c r="G11" s="14">
        <v>92802</v>
      </c>
      <c r="H11" s="14" t="s">
        <v>315</v>
      </c>
      <c r="I11" s="14" t="s">
        <v>316</v>
      </c>
      <c r="J11" s="14">
        <v>2</v>
      </c>
      <c r="K11" s="14">
        <v>0</v>
      </c>
      <c r="L11" s="14">
        <v>2</v>
      </c>
    </row>
    <row r="12" spans="1:23" s="14" customFormat="1" x14ac:dyDescent="0.25">
      <c r="A12" s="14" t="s">
        <v>362</v>
      </c>
      <c r="C12" s="14" t="s">
        <v>313</v>
      </c>
      <c r="D12" s="14" t="s">
        <v>314</v>
      </c>
      <c r="E12" s="14" t="s">
        <v>18</v>
      </c>
      <c r="F12" s="14" t="s">
        <v>19</v>
      </c>
      <c r="G12" s="14">
        <v>92802</v>
      </c>
      <c r="H12" s="14" t="s">
        <v>315</v>
      </c>
      <c r="I12" s="14" t="s">
        <v>316</v>
      </c>
      <c r="J12" s="14">
        <v>2</v>
      </c>
      <c r="K12" s="14">
        <v>0</v>
      </c>
      <c r="L12" s="14">
        <v>2</v>
      </c>
    </row>
    <row r="13" spans="1:23" s="14" customFormat="1" x14ac:dyDescent="0.25">
      <c r="A13" s="14" t="s">
        <v>363</v>
      </c>
      <c r="C13" s="14" t="s">
        <v>313</v>
      </c>
      <c r="D13" s="14" t="s">
        <v>314</v>
      </c>
      <c r="E13" s="14" t="s">
        <v>18</v>
      </c>
      <c r="F13" s="14" t="s">
        <v>19</v>
      </c>
      <c r="G13" s="14">
        <v>92802</v>
      </c>
      <c r="H13" s="14" t="s">
        <v>315</v>
      </c>
      <c r="I13" s="14" t="s">
        <v>316</v>
      </c>
      <c r="J13" s="14">
        <v>2</v>
      </c>
      <c r="K13" s="14">
        <v>0</v>
      </c>
      <c r="L13" s="14">
        <v>2</v>
      </c>
    </row>
    <row r="14" spans="1:23" s="14" customFormat="1" x14ac:dyDescent="0.25">
      <c r="A14" s="14" t="s">
        <v>364</v>
      </c>
      <c r="C14" s="14" t="s">
        <v>313</v>
      </c>
      <c r="D14" s="14" t="s">
        <v>314</v>
      </c>
      <c r="E14" s="14" t="s">
        <v>18</v>
      </c>
      <c r="F14" s="14" t="s">
        <v>19</v>
      </c>
      <c r="G14" s="14">
        <v>92802</v>
      </c>
      <c r="H14" s="14" t="s">
        <v>315</v>
      </c>
      <c r="I14" s="14" t="s">
        <v>316</v>
      </c>
      <c r="J14" s="14">
        <v>2</v>
      </c>
      <c r="K14" s="14">
        <v>0</v>
      </c>
      <c r="L14" s="14">
        <v>2</v>
      </c>
    </row>
    <row r="15" spans="1:23" s="14" customFormat="1" x14ac:dyDescent="0.25">
      <c r="A15" s="14" t="s">
        <v>365</v>
      </c>
      <c r="C15" s="14" t="s">
        <v>313</v>
      </c>
      <c r="D15" s="14" t="s">
        <v>314</v>
      </c>
      <c r="E15" s="14" t="s">
        <v>18</v>
      </c>
      <c r="F15" s="14" t="s">
        <v>19</v>
      </c>
      <c r="G15" s="14">
        <v>92802</v>
      </c>
      <c r="H15" s="14" t="s">
        <v>315</v>
      </c>
      <c r="I15" s="14" t="s">
        <v>316</v>
      </c>
      <c r="J15" s="14">
        <v>2</v>
      </c>
      <c r="K15" s="14">
        <v>0</v>
      </c>
      <c r="L15" s="14">
        <v>2</v>
      </c>
    </row>
    <row r="16" spans="1:23" s="14" customFormat="1" x14ac:dyDescent="0.25">
      <c r="A16" s="14" t="s">
        <v>366</v>
      </c>
      <c r="C16" s="14" t="s">
        <v>313</v>
      </c>
      <c r="D16" s="14" t="s">
        <v>314</v>
      </c>
      <c r="E16" s="14" t="s">
        <v>18</v>
      </c>
      <c r="F16" s="14" t="s">
        <v>19</v>
      </c>
      <c r="G16" s="14">
        <v>92802</v>
      </c>
      <c r="H16" s="14" t="s">
        <v>315</v>
      </c>
      <c r="I16" s="14" t="s">
        <v>316</v>
      </c>
      <c r="J16" s="14">
        <v>2</v>
      </c>
      <c r="K16" s="14">
        <v>0</v>
      </c>
      <c r="L16" s="14">
        <v>2</v>
      </c>
    </row>
    <row r="17" spans="1:23" s="14" customFormat="1" x14ac:dyDescent="0.25">
      <c r="A17" s="14" t="s">
        <v>369</v>
      </c>
      <c r="C17" s="14" t="s">
        <v>313</v>
      </c>
      <c r="D17" s="14" t="s">
        <v>314</v>
      </c>
      <c r="E17" s="14" t="s">
        <v>18</v>
      </c>
      <c r="F17" s="14" t="s">
        <v>19</v>
      </c>
      <c r="G17" s="14">
        <v>92802</v>
      </c>
      <c r="H17" s="14" t="s">
        <v>315</v>
      </c>
      <c r="I17" s="14" t="s">
        <v>316</v>
      </c>
      <c r="J17" s="14">
        <v>2</v>
      </c>
      <c r="K17" s="14">
        <v>0</v>
      </c>
      <c r="L17" s="14">
        <v>2</v>
      </c>
    </row>
    <row r="18" spans="1:23" s="14" customFormat="1" x14ac:dyDescent="0.25">
      <c r="A18" s="14" t="s">
        <v>370</v>
      </c>
      <c r="C18" s="14" t="s">
        <v>313</v>
      </c>
      <c r="D18" s="14" t="s">
        <v>314</v>
      </c>
      <c r="E18" s="14" t="s">
        <v>18</v>
      </c>
      <c r="F18" s="14" t="s">
        <v>19</v>
      </c>
      <c r="G18" s="14">
        <v>92802</v>
      </c>
      <c r="H18" s="14" t="s">
        <v>315</v>
      </c>
      <c r="I18" s="14" t="s">
        <v>316</v>
      </c>
      <c r="J18" s="14">
        <v>2</v>
      </c>
      <c r="K18" s="14">
        <v>0</v>
      </c>
      <c r="L18" s="14">
        <v>2</v>
      </c>
    </row>
    <row r="19" spans="1:23" s="14" customFormat="1" x14ac:dyDescent="0.25">
      <c r="A19" s="14" t="s">
        <v>371</v>
      </c>
      <c r="C19" s="14" t="s">
        <v>313</v>
      </c>
      <c r="D19" s="14" t="s">
        <v>314</v>
      </c>
      <c r="E19" s="14" t="s">
        <v>18</v>
      </c>
      <c r="F19" s="14" t="s">
        <v>19</v>
      </c>
      <c r="G19" s="14">
        <v>92802</v>
      </c>
      <c r="H19" s="14" t="s">
        <v>315</v>
      </c>
      <c r="I19" s="14" t="s">
        <v>316</v>
      </c>
      <c r="J19" s="14">
        <v>2</v>
      </c>
      <c r="K19" s="14">
        <v>0</v>
      </c>
      <c r="L19" s="14">
        <v>2</v>
      </c>
    </row>
    <row r="20" spans="1:23" s="14" customFormat="1" x14ac:dyDescent="0.25">
      <c r="A20" s="14" t="s">
        <v>376</v>
      </c>
      <c r="C20" s="14" t="s">
        <v>313</v>
      </c>
      <c r="D20" s="14" t="s">
        <v>314</v>
      </c>
      <c r="E20" s="14" t="s">
        <v>18</v>
      </c>
      <c r="F20" s="14" t="s">
        <v>19</v>
      </c>
      <c r="G20" s="14">
        <v>92802</v>
      </c>
      <c r="H20" s="14" t="s">
        <v>315</v>
      </c>
      <c r="I20" s="14" t="s">
        <v>316</v>
      </c>
      <c r="J20" s="14">
        <v>2</v>
      </c>
      <c r="K20" s="14">
        <v>0</v>
      </c>
      <c r="L20" s="14">
        <v>2</v>
      </c>
    </row>
    <row r="21" spans="1:23" s="14" customFormat="1" x14ac:dyDescent="0.25">
      <c r="A21" s="14" t="s">
        <v>377</v>
      </c>
      <c r="C21" s="14" t="s">
        <v>313</v>
      </c>
      <c r="D21" s="14" t="s">
        <v>314</v>
      </c>
      <c r="E21" s="14" t="s">
        <v>18</v>
      </c>
      <c r="F21" s="14" t="s">
        <v>19</v>
      </c>
      <c r="G21" s="14">
        <v>92802</v>
      </c>
      <c r="H21" s="14" t="s">
        <v>315</v>
      </c>
      <c r="I21" s="14" t="s">
        <v>316</v>
      </c>
      <c r="J21" s="14">
        <v>2</v>
      </c>
      <c r="K21" s="14">
        <v>0</v>
      </c>
      <c r="L21" s="14">
        <v>2</v>
      </c>
    </row>
    <row r="22" spans="1:23" s="14" customFormat="1" x14ac:dyDescent="0.25">
      <c r="A22" s="14" t="s">
        <v>378</v>
      </c>
      <c r="C22" s="14" t="s">
        <v>313</v>
      </c>
      <c r="D22" s="14" t="s">
        <v>314</v>
      </c>
      <c r="E22" s="14" t="s">
        <v>18</v>
      </c>
      <c r="F22" s="14" t="s">
        <v>19</v>
      </c>
      <c r="G22" s="14">
        <v>92802</v>
      </c>
      <c r="H22" s="14" t="s">
        <v>315</v>
      </c>
      <c r="I22" s="14" t="s">
        <v>316</v>
      </c>
      <c r="J22" s="14">
        <v>2</v>
      </c>
      <c r="K22" s="14">
        <v>0</v>
      </c>
      <c r="L22" s="14">
        <v>2</v>
      </c>
    </row>
    <row r="23" spans="1:23" s="14" customFormat="1" x14ac:dyDescent="0.25">
      <c r="A23" s="14" t="s">
        <v>383</v>
      </c>
      <c r="C23" s="14" t="s">
        <v>313</v>
      </c>
      <c r="D23" s="14" t="s">
        <v>314</v>
      </c>
      <c r="E23" s="14" t="s">
        <v>18</v>
      </c>
      <c r="F23" s="14" t="s">
        <v>19</v>
      </c>
      <c r="G23" s="14">
        <v>92802</v>
      </c>
      <c r="H23" s="14" t="s">
        <v>315</v>
      </c>
      <c r="I23" s="14" t="s">
        <v>316</v>
      </c>
      <c r="J23" s="14">
        <v>2</v>
      </c>
      <c r="K23" s="14">
        <v>0</v>
      </c>
      <c r="L23" s="14">
        <v>2</v>
      </c>
    </row>
    <row r="24" spans="1:23" s="14" customFormat="1" x14ac:dyDescent="0.25">
      <c r="A24" s="14" t="s">
        <v>391</v>
      </c>
      <c r="C24" s="14" t="s">
        <v>313</v>
      </c>
      <c r="D24" s="14" t="s">
        <v>314</v>
      </c>
      <c r="E24" s="14" t="s">
        <v>18</v>
      </c>
      <c r="F24" s="14" t="s">
        <v>19</v>
      </c>
      <c r="G24" s="14">
        <v>92802</v>
      </c>
      <c r="H24" s="14" t="s">
        <v>315</v>
      </c>
      <c r="I24" s="14" t="s">
        <v>316</v>
      </c>
      <c r="J24" s="14">
        <v>2</v>
      </c>
      <c r="K24" s="14">
        <v>0</v>
      </c>
      <c r="L24" s="14">
        <v>2</v>
      </c>
    </row>
    <row r="25" spans="1:23" s="14" customFormat="1" x14ac:dyDescent="0.25">
      <c r="A25" s="14" t="s">
        <v>392</v>
      </c>
      <c r="C25" s="14" t="s">
        <v>313</v>
      </c>
      <c r="D25" s="14" t="s">
        <v>314</v>
      </c>
      <c r="E25" s="14" t="s">
        <v>18</v>
      </c>
      <c r="F25" s="14" t="s">
        <v>19</v>
      </c>
      <c r="G25" s="14">
        <v>92802</v>
      </c>
      <c r="H25" s="14" t="s">
        <v>315</v>
      </c>
      <c r="I25" s="14" t="s">
        <v>316</v>
      </c>
      <c r="J25" s="14">
        <v>2</v>
      </c>
      <c r="K25" s="14">
        <v>0</v>
      </c>
      <c r="L25" s="14">
        <v>2</v>
      </c>
    </row>
    <row r="26" spans="1:23" s="14" customFormat="1" x14ac:dyDescent="0.25">
      <c r="A26" s="14" t="s">
        <v>393</v>
      </c>
      <c r="C26" s="14" t="s">
        <v>313</v>
      </c>
      <c r="D26" s="14" t="s">
        <v>314</v>
      </c>
      <c r="E26" s="14" t="s">
        <v>18</v>
      </c>
      <c r="F26" s="14" t="s">
        <v>19</v>
      </c>
      <c r="G26" s="14">
        <v>92802</v>
      </c>
      <c r="H26" s="14" t="s">
        <v>315</v>
      </c>
      <c r="I26" s="14" t="s">
        <v>316</v>
      </c>
      <c r="J26" s="14">
        <v>2</v>
      </c>
      <c r="K26" s="14">
        <v>0</v>
      </c>
      <c r="L26" s="14">
        <v>2</v>
      </c>
    </row>
    <row r="27" spans="1:23" s="14" customFormat="1" x14ac:dyDescent="0.25">
      <c r="A27" s="14" t="s">
        <v>394</v>
      </c>
      <c r="C27" s="14" t="s">
        <v>313</v>
      </c>
      <c r="D27" s="14" t="s">
        <v>314</v>
      </c>
      <c r="E27" s="14" t="s">
        <v>18</v>
      </c>
      <c r="F27" s="14" t="s">
        <v>19</v>
      </c>
      <c r="G27" s="14">
        <v>92802</v>
      </c>
      <c r="H27" s="14" t="s">
        <v>315</v>
      </c>
      <c r="I27" s="14" t="s">
        <v>316</v>
      </c>
      <c r="J27" s="14">
        <v>2</v>
      </c>
      <c r="K27" s="14">
        <v>0</v>
      </c>
      <c r="L27" s="14">
        <v>2</v>
      </c>
    </row>
    <row r="28" spans="1:23" s="14" customFormat="1" x14ac:dyDescent="0.25">
      <c r="A28" s="14" t="s">
        <v>447</v>
      </c>
      <c r="C28" s="14" t="s">
        <v>404</v>
      </c>
      <c r="D28" s="14" t="s">
        <v>405</v>
      </c>
      <c r="E28" s="14" t="s">
        <v>374</v>
      </c>
      <c r="F28" s="14" t="s">
        <v>19</v>
      </c>
      <c r="G28" s="14">
        <v>94588</v>
      </c>
      <c r="H28" s="14" t="s">
        <v>406</v>
      </c>
      <c r="I28" s="14" t="s">
        <v>448</v>
      </c>
      <c r="J28" s="14">
        <v>6</v>
      </c>
      <c r="K28" s="14">
        <v>5</v>
      </c>
      <c r="L28" s="14">
        <v>12</v>
      </c>
      <c r="M28" s="14" t="s">
        <v>326</v>
      </c>
      <c r="N28" s="14" t="s">
        <v>418</v>
      </c>
      <c r="O28" s="14" t="s">
        <v>419</v>
      </c>
      <c r="P28" s="14" t="s">
        <v>374</v>
      </c>
      <c r="Q28" s="14" t="s">
        <v>19</v>
      </c>
      <c r="R28" s="14">
        <v>94588</v>
      </c>
      <c r="S28" s="14" t="s">
        <v>420</v>
      </c>
      <c r="T28" s="14" t="s">
        <v>421</v>
      </c>
      <c r="U28" s="14">
        <v>4</v>
      </c>
      <c r="V28" s="14">
        <v>2</v>
      </c>
      <c r="W28" s="14">
        <v>12</v>
      </c>
    </row>
    <row r="29" spans="1:23" s="14" customFormat="1" x14ac:dyDescent="0.25">
      <c r="A29" s="16" t="s">
        <v>454</v>
      </c>
      <c r="B29" s="14" t="s">
        <v>326</v>
      </c>
      <c r="C29" s="14" t="s">
        <v>404</v>
      </c>
      <c r="D29" s="14" t="s">
        <v>405</v>
      </c>
      <c r="E29" s="14" t="s">
        <v>374</v>
      </c>
      <c r="F29" s="14" t="s">
        <v>19</v>
      </c>
      <c r="G29" s="14">
        <v>94588</v>
      </c>
      <c r="H29" s="14" t="s">
        <v>406</v>
      </c>
      <c r="I29" s="14" t="s">
        <v>448</v>
      </c>
      <c r="J29" s="14">
        <v>6</v>
      </c>
      <c r="K29" s="14">
        <v>5</v>
      </c>
      <c r="L29" s="14">
        <v>15</v>
      </c>
      <c r="M29" s="14" t="s">
        <v>326</v>
      </c>
      <c r="N29" s="14" t="s">
        <v>418</v>
      </c>
      <c r="O29" s="14" t="s">
        <v>419</v>
      </c>
      <c r="P29" s="14" t="s">
        <v>374</v>
      </c>
      <c r="Q29" s="14" t="s">
        <v>19</v>
      </c>
      <c r="R29" s="14">
        <v>94588</v>
      </c>
      <c r="S29" s="14" t="s">
        <v>420</v>
      </c>
      <c r="T29" s="14" t="s">
        <v>421</v>
      </c>
      <c r="U29" s="14">
        <v>4</v>
      </c>
      <c r="V29" s="14">
        <v>2</v>
      </c>
      <c r="W29" s="14">
        <v>12</v>
      </c>
    </row>
    <row r="30" spans="1:23" x14ac:dyDescent="0.25">
      <c r="A30" t="s">
        <v>453</v>
      </c>
      <c r="B30" s="14"/>
      <c r="C30" s="14" t="s">
        <v>404</v>
      </c>
      <c r="D30" s="14" t="s">
        <v>405</v>
      </c>
      <c r="E30" s="14" t="s">
        <v>374</v>
      </c>
      <c r="F30" s="14" t="s">
        <v>19</v>
      </c>
      <c r="G30" s="14">
        <v>94588</v>
      </c>
      <c r="H30" s="14" t="s">
        <v>406</v>
      </c>
      <c r="I30" s="14" t="s">
        <v>448</v>
      </c>
      <c r="J30" s="14">
        <v>6</v>
      </c>
      <c r="K30" s="14">
        <v>5</v>
      </c>
      <c r="L30" s="14">
        <v>12</v>
      </c>
      <c r="M30" s="14" t="s">
        <v>326</v>
      </c>
      <c r="N30" s="14" t="s">
        <v>418</v>
      </c>
      <c r="O30" s="14" t="s">
        <v>419</v>
      </c>
      <c r="P30" s="14" t="s">
        <v>374</v>
      </c>
      <c r="Q30" s="14" t="s">
        <v>19</v>
      </c>
      <c r="R30" s="14">
        <v>94588</v>
      </c>
      <c r="S30" s="14" t="s">
        <v>420</v>
      </c>
      <c r="T30" s="14" t="s">
        <v>421</v>
      </c>
      <c r="U30" s="14">
        <v>4</v>
      </c>
      <c r="V30" s="14">
        <v>2</v>
      </c>
      <c r="W30" s="14">
        <v>12</v>
      </c>
    </row>
    <row r="31" spans="1:23" s="14" customFormat="1" x14ac:dyDescent="0.25">
      <c r="A31" s="14" t="s">
        <v>521</v>
      </c>
      <c r="C31" s="14" t="s">
        <v>404</v>
      </c>
      <c r="D31" s="14" t="s">
        <v>405</v>
      </c>
      <c r="E31" s="14" t="s">
        <v>374</v>
      </c>
      <c r="F31" s="14" t="s">
        <v>19</v>
      </c>
      <c r="G31" s="14">
        <v>94588</v>
      </c>
      <c r="H31" s="14" t="s">
        <v>406</v>
      </c>
      <c r="I31" s="14" t="s">
        <v>448</v>
      </c>
      <c r="J31" s="14">
        <v>6</v>
      </c>
      <c r="K31" s="14">
        <v>5</v>
      </c>
      <c r="L31" s="14">
        <v>12</v>
      </c>
      <c r="M31" s="14" t="s">
        <v>326</v>
      </c>
      <c r="N31" s="14" t="s">
        <v>418</v>
      </c>
      <c r="O31" s="14" t="s">
        <v>419</v>
      </c>
      <c r="P31" s="14" t="s">
        <v>374</v>
      </c>
      <c r="Q31" s="14" t="s">
        <v>19</v>
      </c>
      <c r="R31" s="14">
        <v>94588</v>
      </c>
      <c r="S31" s="14" t="s">
        <v>420</v>
      </c>
      <c r="T31" s="14" t="s">
        <v>421</v>
      </c>
      <c r="U31" s="14">
        <v>4</v>
      </c>
      <c r="V31" s="14">
        <v>2</v>
      </c>
      <c r="W31" s="14">
        <v>12</v>
      </c>
    </row>
    <row r="32" spans="1:23" x14ac:dyDescent="0.25">
      <c r="A32" t="s">
        <v>531</v>
      </c>
      <c r="C32" s="14" t="s">
        <v>404</v>
      </c>
      <c r="D32" s="14" t="s">
        <v>405</v>
      </c>
      <c r="E32" s="14" t="s">
        <v>374</v>
      </c>
      <c r="F32" s="14" t="s">
        <v>19</v>
      </c>
      <c r="G32" s="14">
        <v>94588</v>
      </c>
      <c r="H32" s="14" t="s">
        <v>406</v>
      </c>
      <c r="I32" s="14" t="s">
        <v>448</v>
      </c>
      <c r="J32">
        <v>4</v>
      </c>
      <c r="K32">
        <v>1</v>
      </c>
      <c r="L32">
        <v>12</v>
      </c>
      <c r="M32" t="s">
        <v>326</v>
      </c>
      <c r="N32" s="14" t="s">
        <v>418</v>
      </c>
      <c r="O32" s="14" t="s">
        <v>419</v>
      </c>
      <c r="P32" s="14" t="s">
        <v>374</v>
      </c>
      <c r="Q32" s="14" t="s">
        <v>19</v>
      </c>
      <c r="R32" s="14">
        <v>94588</v>
      </c>
      <c r="S32" s="14" t="s">
        <v>420</v>
      </c>
      <c r="T32" s="14" t="s">
        <v>421</v>
      </c>
      <c r="U32">
        <v>4</v>
      </c>
      <c r="V32">
        <v>2</v>
      </c>
      <c r="W32">
        <v>12</v>
      </c>
    </row>
    <row r="33" spans="1:23" x14ac:dyDescent="0.25">
      <c r="A33" t="s">
        <v>571</v>
      </c>
      <c r="C33" s="14" t="s">
        <v>404</v>
      </c>
      <c r="D33" s="14" t="s">
        <v>405</v>
      </c>
      <c r="E33" s="14" t="s">
        <v>374</v>
      </c>
      <c r="F33" s="14" t="s">
        <v>19</v>
      </c>
      <c r="G33" s="14">
        <v>94588</v>
      </c>
      <c r="H33" s="14" t="s">
        <v>406</v>
      </c>
      <c r="I33" s="14" t="s">
        <v>448</v>
      </c>
      <c r="J33">
        <v>6</v>
      </c>
      <c r="K33">
        <v>5</v>
      </c>
      <c r="L33">
        <v>15</v>
      </c>
      <c r="N33" s="14" t="s">
        <v>418</v>
      </c>
      <c r="O33" s="14" t="s">
        <v>419</v>
      </c>
      <c r="P33" s="14" t="s">
        <v>374</v>
      </c>
      <c r="Q33" s="14" t="s">
        <v>19</v>
      </c>
      <c r="R33" s="14">
        <v>94588</v>
      </c>
      <c r="S33" s="14" t="s">
        <v>420</v>
      </c>
      <c r="T33" s="14" t="s">
        <v>421</v>
      </c>
      <c r="U33">
        <v>4</v>
      </c>
      <c r="V33">
        <v>2</v>
      </c>
      <c r="W33">
        <v>12</v>
      </c>
    </row>
    <row r="34" spans="1:23" s="14" customFormat="1" x14ac:dyDescent="0.25">
      <c r="A34" s="15" t="s">
        <v>574</v>
      </c>
      <c r="B34" s="14" t="s">
        <v>326</v>
      </c>
      <c r="C34" s="14" t="s">
        <v>404</v>
      </c>
      <c r="D34" s="14" t="s">
        <v>405</v>
      </c>
      <c r="E34" s="14" t="s">
        <v>374</v>
      </c>
      <c r="F34" s="14" t="s">
        <v>19</v>
      </c>
      <c r="G34" s="14">
        <v>94588</v>
      </c>
      <c r="H34" s="14" t="s">
        <v>406</v>
      </c>
      <c r="I34" s="14" t="s">
        <v>448</v>
      </c>
      <c r="J34" s="14">
        <v>6</v>
      </c>
      <c r="K34" s="14">
        <v>5</v>
      </c>
      <c r="L34" s="14">
        <v>15</v>
      </c>
      <c r="M34" s="14" t="s">
        <v>326</v>
      </c>
      <c r="N34" s="14" t="s">
        <v>418</v>
      </c>
      <c r="O34" s="14" t="s">
        <v>419</v>
      </c>
      <c r="P34" s="14" t="s">
        <v>374</v>
      </c>
      <c r="Q34" s="14" t="s">
        <v>19</v>
      </c>
      <c r="R34" s="14">
        <v>94588</v>
      </c>
      <c r="S34" s="14" t="s">
        <v>420</v>
      </c>
      <c r="T34" s="14" t="s">
        <v>421</v>
      </c>
      <c r="U34" s="14">
        <v>4</v>
      </c>
      <c r="V34" s="14">
        <v>2</v>
      </c>
      <c r="W34" s="14">
        <v>12</v>
      </c>
    </row>
    <row r="35" spans="1:23" s="14" customFormat="1" x14ac:dyDescent="0.25">
      <c r="A35" s="15" t="s">
        <v>579</v>
      </c>
      <c r="D35" s="14" t="s">
        <v>405</v>
      </c>
      <c r="E35" s="14" t="s">
        <v>374</v>
      </c>
      <c r="F35" s="14" t="s">
        <v>19</v>
      </c>
      <c r="G35" s="14">
        <v>94588</v>
      </c>
      <c r="H35" s="14" t="s">
        <v>406</v>
      </c>
    </row>
    <row r="36" spans="1:23" x14ac:dyDescent="0.25">
      <c r="A36" s="15" t="s">
        <v>580</v>
      </c>
      <c r="C36" s="14"/>
      <c r="D36" s="14" t="s">
        <v>405</v>
      </c>
      <c r="E36" s="14" t="s">
        <v>374</v>
      </c>
      <c r="F36" s="14" t="s">
        <v>19</v>
      </c>
      <c r="G36" s="14">
        <v>94588</v>
      </c>
    </row>
    <row r="37" spans="1:23" x14ac:dyDescent="0.25">
      <c r="A37" s="15" t="s">
        <v>588</v>
      </c>
      <c r="D37" s="14" t="s">
        <v>405</v>
      </c>
      <c r="E37" s="14" t="s">
        <v>374</v>
      </c>
      <c r="F37" s="14" t="s">
        <v>19</v>
      </c>
      <c r="G37" s="14">
        <v>94588</v>
      </c>
      <c r="H37" s="14" t="s">
        <v>406</v>
      </c>
      <c r="O37" s="14" t="s">
        <v>419</v>
      </c>
      <c r="P37" s="14" t="s">
        <v>374</v>
      </c>
      <c r="Q37" s="14" t="s">
        <v>19</v>
      </c>
      <c r="R37" s="14">
        <v>94588</v>
      </c>
      <c r="S37" s="14" t="s">
        <v>420</v>
      </c>
      <c r="T37" s="14" t="s">
        <v>589</v>
      </c>
      <c r="U37" s="14"/>
      <c r="V37" s="14"/>
      <c r="W37" s="14"/>
    </row>
  </sheetData>
  <pageMargins left="0.7" right="0.7" top="0.75" bottom="0.75" header="0.3" footer="0.3"/>
  <pageSetup orientation="portrait" horizontalDpi="30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9" sqref="D9"/>
    </sheetView>
  </sheetViews>
  <sheetFormatPr defaultRowHeight="15" x14ac:dyDescent="0.25"/>
  <cols>
    <col min="1" max="1" width="43.5703125" bestFit="1" customWidth="1"/>
    <col min="2" max="2" width="28.42578125" bestFit="1" customWidth="1"/>
    <col min="3" max="3" width="12.85546875" bestFit="1" customWidth="1"/>
    <col min="4" max="4" width="20.85546875" bestFit="1" customWidth="1"/>
    <col min="5" max="5" width="13.7109375" bestFit="1" customWidth="1"/>
    <col min="6" max="6" width="17.28515625" bestFit="1" customWidth="1"/>
    <col min="7" max="7" width="12.85546875" bestFit="1" customWidth="1"/>
    <col min="8" max="8" width="17.5703125" bestFit="1" customWidth="1"/>
  </cols>
  <sheetData>
    <row r="1" spans="1:8" s="2" customFormat="1" x14ac:dyDescent="0.25">
      <c r="A1" s="2" t="s">
        <v>1</v>
      </c>
      <c r="B1" s="18" t="s">
        <v>516</v>
      </c>
      <c r="C1" s="18" t="s">
        <v>517</v>
      </c>
      <c r="D1" s="18" t="s">
        <v>519</v>
      </c>
      <c r="E1" s="18" t="s">
        <v>518</v>
      </c>
      <c r="F1" s="2" t="s">
        <v>690</v>
      </c>
      <c r="G1" s="2" t="s">
        <v>691</v>
      </c>
      <c r="H1" s="2" t="s">
        <v>722</v>
      </c>
    </row>
    <row r="2" spans="1:8" x14ac:dyDescent="0.25">
      <c r="A2" s="15" t="s">
        <v>520</v>
      </c>
      <c r="B2">
        <v>1</v>
      </c>
      <c r="C2">
        <v>360</v>
      </c>
      <c r="D2">
        <v>1</v>
      </c>
      <c r="E2">
        <v>78</v>
      </c>
    </row>
    <row r="3" spans="1:8" x14ac:dyDescent="0.25">
      <c r="A3" t="s">
        <v>544</v>
      </c>
      <c r="B3" s="14">
        <v>1.5</v>
      </c>
      <c r="C3" s="14">
        <v>360</v>
      </c>
      <c r="D3" s="14">
        <v>1</v>
      </c>
      <c r="E3" s="14">
        <v>78</v>
      </c>
    </row>
    <row r="4" spans="1:8" s="14" customFormat="1" x14ac:dyDescent="0.25">
      <c r="A4" s="14" t="s">
        <v>545</v>
      </c>
      <c r="B4" s="14">
        <v>1</v>
      </c>
      <c r="C4" s="14">
        <v>360</v>
      </c>
      <c r="D4" s="14">
        <v>1</v>
      </c>
      <c r="E4" s="14">
        <v>78</v>
      </c>
    </row>
    <row r="5" spans="1:8" s="14" customFormat="1" x14ac:dyDescent="0.25">
      <c r="A5" s="14" t="s">
        <v>546</v>
      </c>
      <c r="B5" s="14">
        <v>1</v>
      </c>
      <c r="C5" s="14">
        <v>360</v>
      </c>
      <c r="D5" s="14">
        <v>1</v>
      </c>
      <c r="E5" s="14">
        <v>78</v>
      </c>
    </row>
    <row r="6" spans="1:8" s="14" customFormat="1" x14ac:dyDescent="0.25">
      <c r="A6" s="14" t="s">
        <v>547</v>
      </c>
      <c r="B6" s="14">
        <v>1</v>
      </c>
      <c r="C6" s="14">
        <v>360</v>
      </c>
      <c r="D6" s="14">
        <v>1</v>
      </c>
      <c r="E6" s="14">
        <v>78</v>
      </c>
    </row>
    <row r="7" spans="1:8" s="14" customFormat="1" x14ac:dyDescent="0.25">
      <c r="A7" s="14" t="s">
        <v>548</v>
      </c>
      <c r="B7" s="14">
        <v>1</v>
      </c>
      <c r="C7" s="14">
        <v>360</v>
      </c>
      <c r="D7" s="14">
        <v>1</v>
      </c>
      <c r="E7" s="14">
        <v>78</v>
      </c>
    </row>
    <row r="8" spans="1:8" x14ac:dyDescent="0.25">
      <c r="A8" s="15" t="s">
        <v>549</v>
      </c>
    </row>
    <row r="9" spans="1:8" x14ac:dyDescent="0.25">
      <c r="A9" t="s">
        <v>579</v>
      </c>
      <c r="B9">
        <v>1.75</v>
      </c>
    </row>
    <row r="10" spans="1:8" x14ac:dyDescent="0.25">
      <c r="A10" s="15" t="s">
        <v>692</v>
      </c>
      <c r="B10">
        <v>2.5</v>
      </c>
      <c r="C10">
        <v>12</v>
      </c>
      <c r="D10">
        <v>3</v>
      </c>
      <c r="E10">
        <v>78</v>
      </c>
      <c r="F10">
        <v>2</v>
      </c>
      <c r="G10">
        <v>36</v>
      </c>
    </row>
    <row r="11" spans="1:8" x14ac:dyDescent="0.25">
      <c r="A11" s="15" t="s">
        <v>694</v>
      </c>
      <c r="B11" s="14">
        <v>2.5</v>
      </c>
      <c r="C11" s="14">
        <v>12</v>
      </c>
      <c r="D11" s="14">
        <v>3</v>
      </c>
      <c r="E11" s="14">
        <v>78</v>
      </c>
      <c r="F11" s="14">
        <v>2</v>
      </c>
      <c r="G11" s="14">
        <v>36</v>
      </c>
    </row>
    <row r="12" spans="1:8" x14ac:dyDescent="0.25">
      <c r="A12" s="15" t="s">
        <v>695</v>
      </c>
      <c r="B12" s="14">
        <v>2.5</v>
      </c>
      <c r="C12" s="14">
        <v>12</v>
      </c>
      <c r="D12" s="14">
        <v>3</v>
      </c>
      <c r="E12" s="14">
        <v>78</v>
      </c>
      <c r="F12" s="14">
        <v>2</v>
      </c>
      <c r="G12" s="14">
        <v>360</v>
      </c>
    </row>
    <row r="13" spans="1:8" s="14" customFormat="1" x14ac:dyDescent="0.25">
      <c r="A13" s="15" t="s">
        <v>696</v>
      </c>
      <c r="B13" s="14">
        <v>2.5</v>
      </c>
      <c r="C13" s="14">
        <v>12</v>
      </c>
      <c r="D13" s="14">
        <v>3</v>
      </c>
      <c r="E13" s="14">
        <v>78</v>
      </c>
      <c r="F13" s="14">
        <v>2</v>
      </c>
      <c r="G13" s="14">
        <v>36</v>
      </c>
    </row>
    <row r="14" spans="1:8" s="14" customFormat="1" x14ac:dyDescent="0.25">
      <c r="A14" s="15" t="s">
        <v>697</v>
      </c>
      <c r="B14" s="14">
        <v>2.5</v>
      </c>
      <c r="C14" s="14">
        <v>12</v>
      </c>
      <c r="D14" s="14">
        <v>3</v>
      </c>
      <c r="E14" s="14">
        <v>78</v>
      </c>
      <c r="F14" s="14">
        <v>2</v>
      </c>
      <c r="G14" s="14">
        <v>150</v>
      </c>
    </row>
    <row r="15" spans="1:8" x14ac:dyDescent="0.25">
      <c r="A15" s="15" t="s">
        <v>698</v>
      </c>
      <c r="C15">
        <v>120</v>
      </c>
      <c r="D15">
        <v>1.1499999999999999</v>
      </c>
      <c r="F15" s="25" t="s">
        <v>699</v>
      </c>
      <c r="G15">
        <v>240</v>
      </c>
    </row>
    <row r="16" spans="1:8" x14ac:dyDescent="0.25">
      <c r="A16" s="15" t="s">
        <v>708</v>
      </c>
      <c r="C16">
        <v>60</v>
      </c>
      <c r="D16">
        <v>0.25</v>
      </c>
      <c r="E16">
        <v>50</v>
      </c>
      <c r="F16">
        <v>0.15</v>
      </c>
      <c r="G16">
        <v>80</v>
      </c>
    </row>
    <row r="17" spans="1:8" s="14" customFormat="1" x14ac:dyDescent="0.25">
      <c r="A17" s="15" t="s">
        <v>709</v>
      </c>
      <c r="C17" s="14">
        <v>60</v>
      </c>
      <c r="D17" s="14">
        <v>0.25</v>
      </c>
      <c r="E17" s="14">
        <v>50</v>
      </c>
      <c r="F17" s="14">
        <v>0.15</v>
      </c>
      <c r="G17" s="14">
        <v>80</v>
      </c>
    </row>
    <row r="18" spans="1:8" s="14" customFormat="1" x14ac:dyDescent="0.25">
      <c r="A18" s="15" t="s">
        <v>715</v>
      </c>
      <c r="C18" s="14">
        <v>60</v>
      </c>
      <c r="D18" s="14">
        <v>0.25</v>
      </c>
      <c r="E18" s="14">
        <v>50</v>
      </c>
      <c r="F18" s="14">
        <v>0.15</v>
      </c>
      <c r="G18" s="14">
        <v>80</v>
      </c>
    </row>
    <row r="19" spans="1:8" s="14" customFormat="1" x14ac:dyDescent="0.25">
      <c r="A19" s="15" t="s">
        <v>716</v>
      </c>
      <c r="C19" s="14">
        <v>60</v>
      </c>
      <c r="D19" s="14">
        <v>0.25</v>
      </c>
      <c r="E19" s="14">
        <v>50</v>
      </c>
      <c r="F19" s="14">
        <v>0.15</v>
      </c>
      <c r="G19" s="14">
        <v>80</v>
      </c>
    </row>
    <row r="20" spans="1:8" x14ac:dyDescent="0.25">
      <c r="A20" s="15" t="s">
        <v>721</v>
      </c>
      <c r="H20" t="s">
        <v>723</v>
      </c>
    </row>
  </sheetData>
  <pageMargins left="0.7" right="0.7" top="0.75" bottom="0.75" header="0.3" footer="0.3"/>
  <ignoredErrors>
    <ignoredError sqref="F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A8" sqref="A8"/>
    </sheetView>
  </sheetViews>
  <sheetFormatPr defaultRowHeight="15" x14ac:dyDescent="0.25"/>
  <cols>
    <col min="1" max="1" width="26" bestFit="1" customWidth="1"/>
    <col min="2" max="2" width="23.85546875" bestFit="1" customWidth="1"/>
    <col min="3" max="3" width="21.42578125" bestFit="1" customWidth="1"/>
    <col min="4" max="4" width="20.42578125" bestFit="1" customWidth="1"/>
    <col min="5" max="5" width="15.85546875" bestFit="1" customWidth="1"/>
    <col min="6" max="6" width="12" bestFit="1" customWidth="1"/>
    <col min="7" max="7" width="13.28515625" bestFit="1" customWidth="1"/>
    <col min="8" max="8" width="11.28515625" bestFit="1" customWidth="1"/>
    <col min="9" max="9" width="29" bestFit="1" customWidth="1"/>
    <col min="10" max="10" width="30.28515625" bestFit="1" customWidth="1"/>
    <col min="11" max="11" width="28.28515625" bestFit="1" customWidth="1"/>
    <col min="12" max="12" width="20.42578125" bestFit="1" customWidth="1"/>
    <col min="13" max="13" width="25" bestFit="1" customWidth="1"/>
    <col min="14" max="14" width="30.28515625" bestFit="1" customWidth="1"/>
    <col min="15" max="15" width="28.28515625" bestFit="1" customWidth="1"/>
    <col min="16" max="16" width="20.42578125" bestFit="1" customWidth="1"/>
    <col min="17" max="17" width="19" bestFit="1" customWidth="1"/>
  </cols>
  <sheetData>
    <row r="1" spans="1:17" s="2" customFormat="1" x14ac:dyDescent="0.25">
      <c r="A1" s="2" t="s">
        <v>1</v>
      </c>
      <c r="B1" s="2" t="s">
        <v>201</v>
      </c>
      <c r="C1" s="2" t="s">
        <v>200</v>
      </c>
      <c r="D1" s="2" t="s">
        <v>199</v>
      </c>
      <c r="E1" s="2" t="s">
        <v>198</v>
      </c>
      <c r="F1" s="2" t="s">
        <v>197</v>
      </c>
      <c r="G1" s="2" t="s">
        <v>196</v>
      </c>
      <c r="H1" s="2" t="s">
        <v>195</v>
      </c>
      <c r="I1" s="2" t="s">
        <v>194</v>
      </c>
      <c r="J1" s="2" t="s">
        <v>98</v>
      </c>
      <c r="K1" s="2" t="s">
        <v>99</v>
      </c>
      <c r="L1" s="2" t="s">
        <v>100</v>
      </c>
      <c r="M1" s="2" t="s">
        <v>193</v>
      </c>
      <c r="N1" s="2" t="s">
        <v>192</v>
      </c>
      <c r="O1" s="2" t="s">
        <v>191</v>
      </c>
      <c r="P1" s="2" t="s">
        <v>190</v>
      </c>
      <c r="Q1" s="2" t="s">
        <v>189</v>
      </c>
    </row>
    <row r="2" spans="1:17" x14ac:dyDescent="0.25">
      <c r="A2" t="s">
        <v>4</v>
      </c>
      <c r="B2" s="2"/>
      <c r="J2" s="3" t="s">
        <v>2</v>
      </c>
      <c r="K2">
        <v>20000</v>
      </c>
      <c r="L2">
        <v>1000</v>
      </c>
    </row>
    <row r="3" spans="1:17" x14ac:dyDescent="0.25">
      <c r="A3" t="s">
        <v>113</v>
      </c>
      <c r="B3" t="s">
        <v>112</v>
      </c>
      <c r="C3" s="10">
        <v>42226</v>
      </c>
      <c r="D3" t="s">
        <v>177</v>
      </c>
      <c r="H3" s="4" t="s">
        <v>109</v>
      </c>
      <c r="I3" t="s">
        <v>30</v>
      </c>
      <c r="K3" t="s">
        <v>178</v>
      </c>
      <c r="L3">
        <v>11.11</v>
      </c>
      <c r="M3" t="s">
        <v>179</v>
      </c>
      <c r="O3" t="s">
        <v>180</v>
      </c>
      <c r="P3">
        <v>12.12</v>
      </c>
      <c r="Q3" t="s">
        <v>181</v>
      </c>
    </row>
    <row r="4" spans="1:17" x14ac:dyDescent="0.25">
      <c r="A4" t="s">
        <v>107</v>
      </c>
      <c r="B4" s="10" t="s">
        <v>182</v>
      </c>
      <c r="C4" s="10">
        <v>42227</v>
      </c>
      <c r="D4" t="s">
        <v>183</v>
      </c>
      <c r="H4" t="s">
        <v>103</v>
      </c>
      <c r="I4" t="s">
        <v>184</v>
      </c>
      <c r="K4" t="s">
        <v>185</v>
      </c>
      <c r="L4">
        <v>21.21</v>
      </c>
      <c r="M4" t="s">
        <v>186</v>
      </c>
      <c r="O4" t="s">
        <v>187</v>
      </c>
      <c r="P4">
        <v>22.22</v>
      </c>
      <c r="Q4" t="s">
        <v>188</v>
      </c>
    </row>
    <row r="5" spans="1:17" x14ac:dyDescent="0.25">
      <c r="A5" t="s">
        <v>357</v>
      </c>
      <c r="B5" t="s">
        <v>112</v>
      </c>
      <c r="D5" t="s">
        <v>324</v>
      </c>
      <c r="J5" t="s">
        <v>324</v>
      </c>
      <c r="K5">
        <v>455567</v>
      </c>
      <c r="L5">
        <v>15000</v>
      </c>
      <c r="M5" t="s">
        <v>318</v>
      </c>
      <c r="N5" t="s">
        <v>317</v>
      </c>
      <c r="P5">
        <v>60000</v>
      </c>
      <c r="Q5" t="s">
        <v>179</v>
      </c>
    </row>
    <row r="6" spans="1:17" x14ac:dyDescent="0.25">
      <c r="A6" t="s">
        <v>447</v>
      </c>
      <c r="B6" s="14" t="s">
        <v>112</v>
      </c>
      <c r="D6" s="14" t="s">
        <v>324</v>
      </c>
      <c r="J6" s="14" t="s">
        <v>324</v>
      </c>
      <c r="K6" s="14">
        <v>455567</v>
      </c>
      <c r="L6" s="14">
        <v>15000</v>
      </c>
      <c r="M6" s="14" t="s">
        <v>318</v>
      </c>
      <c r="N6" s="14" t="s">
        <v>317</v>
      </c>
      <c r="O6" s="14"/>
      <c r="P6" s="14">
        <v>60000</v>
      </c>
      <c r="Q6" s="14" t="s">
        <v>179</v>
      </c>
    </row>
    <row r="7" spans="1:17" s="14" customFormat="1" x14ac:dyDescent="0.25">
      <c r="A7" s="14" t="s">
        <v>453</v>
      </c>
      <c r="B7" s="14" t="s">
        <v>112</v>
      </c>
      <c r="D7" s="14" t="s">
        <v>324</v>
      </c>
      <c r="J7" s="14" t="s">
        <v>324</v>
      </c>
      <c r="K7" s="14">
        <v>455567</v>
      </c>
      <c r="L7" s="14">
        <v>15000</v>
      </c>
      <c r="M7" s="14" t="s">
        <v>318</v>
      </c>
      <c r="N7" s="14" t="s">
        <v>317</v>
      </c>
      <c r="P7" s="14">
        <v>60000</v>
      </c>
      <c r="Q7" s="14" t="s">
        <v>179</v>
      </c>
    </row>
    <row r="8" spans="1:17" x14ac:dyDescent="0.25">
      <c r="K8" s="14"/>
      <c r="P8" s="14"/>
    </row>
    <row r="9" spans="1:17" x14ac:dyDescent="0.25">
      <c r="D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xSplit="1" ySplit="1" topLeftCell="J2" activePane="bottomRight" state="frozen"/>
      <selection activeCell="E17" sqref="E17"/>
      <selection pane="topRight" activeCell="E17" sqref="E17"/>
      <selection pane="bottomLeft" activeCell="E17" sqref="E17"/>
      <selection pane="bottomRight" activeCell="L1" sqref="L1"/>
    </sheetView>
  </sheetViews>
  <sheetFormatPr defaultRowHeight="15" x14ac:dyDescent="0.25"/>
  <cols>
    <col min="1" max="1" width="15.85546875" bestFit="1" customWidth="1"/>
    <col min="2" max="2" width="15.85546875" style="2" customWidth="1"/>
    <col min="3" max="3" width="18" bestFit="1" customWidth="1"/>
    <col min="4" max="4" width="15.85546875" customWidth="1"/>
    <col min="5" max="5" width="19.5703125" customWidth="1"/>
    <col min="6" max="8" width="15.85546875" customWidth="1"/>
    <col min="9" max="9" width="12.140625" customWidth="1"/>
    <col min="10" max="10" width="27.42578125" bestFit="1" customWidth="1"/>
    <col min="11" max="11" width="21.42578125" bestFit="1" customWidth="1"/>
    <col min="12" max="12" width="15.5703125" bestFit="1" customWidth="1"/>
    <col min="13" max="13" width="25" bestFit="1" customWidth="1"/>
    <col min="14" max="14" width="23.85546875" bestFit="1" customWidth="1"/>
    <col min="15" max="15" width="27.5703125" customWidth="1"/>
    <col min="16" max="16" width="13.140625" bestFit="1" customWidth="1"/>
    <col min="17" max="17" width="18.85546875" customWidth="1"/>
  </cols>
  <sheetData>
    <row r="1" spans="1:12" s="2" customFormat="1" x14ac:dyDescent="0.25">
      <c r="A1" s="2" t="s">
        <v>1</v>
      </c>
      <c r="B1" s="2" t="s">
        <v>124</v>
      </c>
      <c r="C1" s="2" t="s">
        <v>123</v>
      </c>
      <c r="D1" s="2" t="s">
        <v>122</v>
      </c>
      <c r="E1" s="2" t="s">
        <v>121</v>
      </c>
      <c r="F1" s="2" t="s">
        <v>120</v>
      </c>
      <c r="G1" s="2" t="s">
        <v>119</v>
      </c>
      <c r="H1" s="2" t="s">
        <v>118</v>
      </c>
      <c r="I1" s="2" t="s">
        <v>117</v>
      </c>
      <c r="J1" s="2" t="s">
        <v>116</v>
      </c>
      <c r="K1" s="2" t="s">
        <v>115</v>
      </c>
      <c r="L1" s="2" t="s">
        <v>114</v>
      </c>
    </row>
    <row r="2" spans="1:12" x14ac:dyDescent="0.25">
      <c r="A2" t="s">
        <v>113</v>
      </c>
      <c r="B2" t="s">
        <v>112</v>
      </c>
      <c r="C2" t="s">
        <v>111</v>
      </c>
      <c r="D2" t="s">
        <v>110</v>
      </c>
      <c r="E2" t="s">
        <v>32</v>
      </c>
      <c r="I2" t="s">
        <v>109</v>
      </c>
      <c r="J2" s="3" t="s">
        <v>30</v>
      </c>
      <c r="K2" t="s">
        <v>108</v>
      </c>
      <c r="L2">
        <v>5000</v>
      </c>
    </row>
    <row r="3" spans="1:12" x14ac:dyDescent="0.25">
      <c r="A3" t="s">
        <v>107</v>
      </c>
      <c r="B3" t="s">
        <v>106</v>
      </c>
      <c r="C3" s="10" t="s">
        <v>105</v>
      </c>
      <c r="D3" t="s">
        <v>104</v>
      </c>
      <c r="E3" t="s">
        <v>30</v>
      </c>
      <c r="H3" s="4"/>
      <c r="I3" t="s">
        <v>103</v>
      </c>
      <c r="J3" t="s">
        <v>32</v>
      </c>
      <c r="K3" t="s">
        <v>102</v>
      </c>
      <c r="L3">
        <v>6000</v>
      </c>
    </row>
    <row r="4" spans="1:12" x14ac:dyDescent="0.25">
      <c r="C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5" x14ac:dyDescent="0.25"/>
  <cols>
    <col min="1" max="1" width="34.7109375" bestFit="1" customWidth="1"/>
    <col min="2" max="2" width="15.85546875" style="2" customWidth="1"/>
    <col min="3" max="4" width="15.85546875" customWidth="1"/>
    <col min="5" max="5" width="19.5703125" customWidth="1"/>
    <col min="6" max="7" width="15.85546875" customWidth="1"/>
    <col min="8" max="8" width="18.7109375" customWidth="1"/>
    <col min="9" max="9" width="21.85546875" bestFit="1" customWidth="1"/>
    <col min="10" max="10" width="15.28515625" bestFit="1" customWidth="1"/>
    <col min="11" max="11" width="14.85546875" bestFit="1" customWidth="1"/>
    <col min="12" max="12" width="18.28515625" bestFit="1" customWidth="1"/>
    <col min="13" max="13" width="20.7109375" bestFit="1" customWidth="1"/>
    <col min="14" max="14" width="15.85546875" bestFit="1" customWidth="1"/>
    <col min="15" max="15" width="27.5703125" customWidth="1"/>
    <col min="16" max="16" width="13.140625" bestFit="1" customWidth="1"/>
    <col min="17" max="17" width="18.85546875" customWidth="1"/>
  </cols>
  <sheetData>
    <row r="1" spans="1:15" s="2" customFormat="1" x14ac:dyDescent="0.25">
      <c r="A1" s="2" t="s">
        <v>1</v>
      </c>
      <c r="B1" s="2" t="s">
        <v>141</v>
      </c>
      <c r="C1" s="2" t="s">
        <v>140</v>
      </c>
      <c r="D1" s="2" t="s">
        <v>139</v>
      </c>
      <c r="E1" s="2" t="s">
        <v>138</v>
      </c>
      <c r="F1" s="2" t="s">
        <v>137</v>
      </c>
      <c r="G1" s="2" t="s">
        <v>136</v>
      </c>
      <c r="H1" s="2" t="s">
        <v>135</v>
      </c>
      <c r="I1" s="2" t="s">
        <v>134</v>
      </c>
      <c r="J1" s="2" t="s">
        <v>133</v>
      </c>
      <c r="K1" s="2" t="s">
        <v>132</v>
      </c>
      <c r="L1" s="2" t="s">
        <v>131</v>
      </c>
      <c r="M1" s="2" t="s">
        <v>130</v>
      </c>
      <c r="N1" s="2" t="s">
        <v>129</v>
      </c>
      <c r="O1" s="2" t="s">
        <v>128</v>
      </c>
    </row>
    <row r="2" spans="1:15" x14ac:dyDescent="0.25">
      <c r="A2" t="s">
        <v>113</v>
      </c>
      <c r="B2" t="s">
        <v>112</v>
      </c>
      <c r="C2" t="s">
        <v>127</v>
      </c>
      <c r="G2" t="s">
        <v>109</v>
      </c>
      <c r="H2" t="s">
        <v>30</v>
      </c>
      <c r="I2" t="s">
        <v>126</v>
      </c>
      <c r="J2" t="s">
        <v>125</v>
      </c>
      <c r="K2">
        <v>5000</v>
      </c>
      <c r="L2">
        <v>10</v>
      </c>
      <c r="M2" t="s">
        <v>30</v>
      </c>
      <c r="N2">
        <v>1000</v>
      </c>
      <c r="O2" t="s">
        <v>30</v>
      </c>
    </row>
    <row r="3" spans="1:15" x14ac:dyDescent="0.25">
      <c r="A3" s="8" t="s">
        <v>457</v>
      </c>
      <c r="B3"/>
      <c r="C3" s="10"/>
      <c r="H3" s="4"/>
      <c r="K3">
        <v>250000</v>
      </c>
      <c r="L3">
        <v>240</v>
      </c>
      <c r="M3" t="s">
        <v>30</v>
      </c>
      <c r="N3">
        <v>1500</v>
      </c>
    </row>
    <row r="4" spans="1:15" x14ac:dyDescent="0.25">
      <c r="A4" t="s">
        <v>586</v>
      </c>
      <c r="B4" s="10"/>
      <c r="C4" s="10"/>
      <c r="K4">
        <v>20000</v>
      </c>
      <c r="N4">
        <v>700</v>
      </c>
    </row>
    <row r="5" spans="1:15" s="14" customFormat="1" x14ac:dyDescent="0.25">
      <c r="A5" s="14" t="s">
        <v>590</v>
      </c>
      <c r="B5" s="10"/>
      <c r="C5" s="10"/>
      <c r="K5" s="14">
        <v>20000</v>
      </c>
      <c r="N5" s="14">
        <v>700</v>
      </c>
    </row>
    <row r="6" spans="1:15" s="14" customFormat="1" x14ac:dyDescent="0.25">
      <c r="A6" s="14" t="s">
        <v>591</v>
      </c>
      <c r="B6" s="10"/>
      <c r="C6" s="10"/>
      <c r="K6" s="14">
        <v>20000</v>
      </c>
      <c r="N6" s="14">
        <v>700</v>
      </c>
    </row>
    <row r="7" spans="1:15" x14ac:dyDescent="0.25">
      <c r="A7" t="s">
        <v>595</v>
      </c>
      <c r="K7">
        <v>20000</v>
      </c>
      <c r="N7">
        <v>700</v>
      </c>
    </row>
    <row r="8" spans="1:15" x14ac:dyDescent="0.25">
      <c r="A8" s="14" t="s">
        <v>598</v>
      </c>
      <c r="K8">
        <v>5000</v>
      </c>
      <c r="N8">
        <v>100</v>
      </c>
    </row>
    <row r="9" spans="1:15" s="14" customFormat="1" x14ac:dyDescent="0.25">
      <c r="A9" s="14" t="s">
        <v>596</v>
      </c>
      <c r="B9" s="2"/>
      <c r="K9" s="14">
        <v>20000</v>
      </c>
      <c r="N9" s="14">
        <v>700</v>
      </c>
    </row>
    <row r="10" spans="1:15" s="14" customFormat="1" x14ac:dyDescent="0.25">
      <c r="A10" s="14" t="s">
        <v>617</v>
      </c>
      <c r="B10" s="2"/>
      <c r="K10" s="14">
        <v>5000</v>
      </c>
      <c r="N10" s="14">
        <v>100</v>
      </c>
    </row>
    <row r="11" spans="1:15" s="14" customFormat="1" x14ac:dyDescent="0.25">
      <c r="A11" s="14" t="s">
        <v>597</v>
      </c>
      <c r="B11" s="2"/>
      <c r="K11" s="14">
        <v>20000</v>
      </c>
      <c r="N11" s="14">
        <v>700</v>
      </c>
    </row>
    <row r="12" spans="1:15" s="14" customFormat="1" x14ac:dyDescent="0.25">
      <c r="A12" s="14" t="s">
        <v>618</v>
      </c>
      <c r="B12" s="2"/>
      <c r="K12" s="14">
        <v>5000</v>
      </c>
      <c r="N12" s="1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" bestFit="1" customWidth="1"/>
    <col min="2" max="2" width="16" bestFit="1" customWidth="1"/>
    <col min="3" max="3" width="12.140625" bestFit="1" customWidth="1"/>
    <col min="4" max="4" width="13.42578125" bestFit="1" customWidth="1"/>
    <col min="5" max="5" width="11.42578125" bestFit="1" customWidth="1"/>
    <col min="6" max="6" width="17.7109375" bestFit="1" customWidth="1"/>
    <col min="7" max="7" width="27.5703125" bestFit="1" customWidth="1"/>
    <col min="8" max="8" width="14.28515625" bestFit="1" customWidth="1"/>
    <col min="9" max="9" width="15.28515625" bestFit="1" customWidth="1"/>
    <col min="10" max="10" width="21.5703125" bestFit="1" customWidth="1"/>
    <col min="11" max="11" width="26.42578125" bestFit="1" customWidth="1"/>
  </cols>
  <sheetData>
    <row r="1" spans="1:11" s="2" customFormat="1" x14ac:dyDescent="0.25">
      <c r="A1" s="2" t="s">
        <v>1</v>
      </c>
      <c r="B1" s="2" t="s">
        <v>156</v>
      </c>
      <c r="C1" s="2" t="s">
        <v>155</v>
      </c>
      <c r="D1" s="2" t="s">
        <v>154</v>
      </c>
      <c r="E1" s="2" t="s">
        <v>153</v>
      </c>
      <c r="F1" s="2" t="s">
        <v>152</v>
      </c>
      <c r="G1" s="2" t="s">
        <v>151</v>
      </c>
      <c r="H1" s="2" t="s">
        <v>150</v>
      </c>
      <c r="I1" s="2" t="s">
        <v>149</v>
      </c>
      <c r="J1" s="2" t="s">
        <v>148</v>
      </c>
      <c r="K1" s="2" t="s">
        <v>147</v>
      </c>
    </row>
    <row r="2" spans="1:11" x14ac:dyDescent="0.25">
      <c r="A2" t="s">
        <v>146</v>
      </c>
      <c r="B2" t="s">
        <v>145</v>
      </c>
      <c r="E2" t="s">
        <v>109</v>
      </c>
      <c r="F2" t="s">
        <v>144</v>
      </c>
      <c r="G2">
        <v>5500</v>
      </c>
      <c r="H2" t="s">
        <v>143</v>
      </c>
      <c r="I2" t="s">
        <v>142</v>
      </c>
      <c r="J2">
        <v>5100</v>
      </c>
      <c r="K2">
        <v>2500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Y3" sqref="Y3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8" bestFit="1" customWidth="1"/>
    <col min="4" max="4" width="12.42578125" bestFit="1" customWidth="1"/>
    <col min="5" max="5" width="13.7109375" bestFit="1" customWidth="1"/>
    <col min="6" max="6" width="15.5703125" bestFit="1" customWidth="1"/>
    <col min="7" max="7" width="11.7109375" bestFit="1" customWidth="1"/>
    <col min="8" max="8" width="12.85546875" bestFit="1" customWidth="1"/>
    <col min="9" max="9" width="11" bestFit="1" customWidth="1"/>
    <col min="10" max="10" width="26.140625" bestFit="1" customWidth="1"/>
    <col min="11" max="11" width="17.28515625" bestFit="1" customWidth="1"/>
    <col min="12" max="12" width="18" bestFit="1" customWidth="1"/>
    <col min="13" max="13" width="20" bestFit="1" customWidth="1"/>
    <col min="14" max="14" width="18.42578125" bestFit="1" customWidth="1"/>
    <col min="15" max="15" width="12.28515625" bestFit="1" customWidth="1"/>
  </cols>
  <sheetData>
    <row r="1" spans="1:15" s="2" customFormat="1" x14ac:dyDescent="0.25">
      <c r="A1" s="2" t="s">
        <v>1</v>
      </c>
      <c r="B1" s="2" t="s">
        <v>124</v>
      </c>
      <c r="C1" s="2" t="s">
        <v>123</v>
      </c>
      <c r="D1" s="2" t="s">
        <v>171</v>
      </c>
      <c r="E1" s="2" t="s">
        <v>170</v>
      </c>
      <c r="F1" s="2" t="s">
        <v>169</v>
      </c>
      <c r="G1" s="2" t="s">
        <v>168</v>
      </c>
      <c r="H1" s="2" t="s">
        <v>167</v>
      </c>
      <c r="I1" s="2" t="s">
        <v>166</v>
      </c>
      <c r="J1" s="2" t="s">
        <v>165</v>
      </c>
      <c r="K1" s="2" t="s">
        <v>164</v>
      </c>
      <c r="L1" s="2" t="s">
        <v>163</v>
      </c>
      <c r="M1" s="2" t="s">
        <v>162</v>
      </c>
      <c r="N1" s="2" t="s">
        <v>161</v>
      </c>
      <c r="O1" s="2" t="s">
        <v>160</v>
      </c>
    </row>
    <row r="2" spans="1:15" x14ac:dyDescent="0.25">
      <c r="A2" t="s">
        <v>146</v>
      </c>
      <c r="B2" t="s">
        <v>112</v>
      </c>
      <c r="C2" t="s">
        <v>111</v>
      </c>
      <c r="D2" s="10">
        <v>42226</v>
      </c>
      <c r="E2" t="s">
        <v>159</v>
      </c>
      <c r="I2" t="s">
        <v>109</v>
      </c>
      <c r="J2" t="s">
        <v>158</v>
      </c>
      <c r="K2" t="s">
        <v>157</v>
      </c>
      <c r="L2">
        <v>2</v>
      </c>
      <c r="M2">
        <v>6</v>
      </c>
      <c r="N2">
        <v>1000</v>
      </c>
      <c r="O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1" ySplit="1" topLeftCell="B5" activePane="bottomRight" state="frozen"/>
      <selection activeCell="E17" sqref="E17"/>
      <selection pane="topRight" activeCell="E17" sqref="E17"/>
      <selection pane="bottomLeft" activeCell="E17" sqref="E17"/>
      <selection pane="bottomRight" activeCell="C21" sqref="C21"/>
    </sheetView>
  </sheetViews>
  <sheetFormatPr defaultRowHeight="15" x14ac:dyDescent="0.25"/>
  <cols>
    <col min="1" max="1" width="36.42578125" bestFit="1" customWidth="1"/>
    <col min="2" max="2" width="13.140625" bestFit="1" customWidth="1"/>
    <col min="3" max="3" width="7.42578125" bestFit="1" customWidth="1"/>
    <col min="4" max="4" width="13.140625" bestFit="1" customWidth="1"/>
    <col min="5" max="5" width="9.85546875" bestFit="1" customWidth="1"/>
    <col min="6" max="6" width="13.140625" bestFit="1" customWidth="1"/>
    <col min="7" max="7" width="9.85546875" bestFit="1" customWidth="1"/>
    <col min="8" max="8" width="13.140625" bestFit="1" customWidth="1"/>
    <col min="9" max="9" width="9.85546875" bestFit="1" customWidth="1"/>
  </cols>
  <sheetData>
    <row r="1" spans="1:10" x14ac:dyDescent="0.25">
      <c r="A1" s="2" t="s">
        <v>1</v>
      </c>
      <c r="B1" s="2" t="s">
        <v>5</v>
      </c>
      <c r="C1" s="2" t="s">
        <v>7</v>
      </c>
      <c r="D1" s="2" t="s">
        <v>69</v>
      </c>
      <c r="E1" s="2" t="s">
        <v>70</v>
      </c>
      <c r="F1" s="2" t="s">
        <v>75</v>
      </c>
      <c r="G1" s="2" t="s">
        <v>71</v>
      </c>
      <c r="H1" s="2" t="s">
        <v>76</v>
      </c>
      <c r="I1" s="2" t="s">
        <v>72</v>
      </c>
      <c r="J1" s="2" t="s">
        <v>731</v>
      </c>
    </row>
    <row r="2" spans="1:10" x14ac:dyDescent="0.25">
      <c r="A2" t="s">
        <v>34</v>
      </c>
      <c r="B2" s="3" t="s">
        <v>6</v>
      </c>
      <c r="C2">
        <v>5000</v>
      </c>
    </row>
    <row r="3" spans="1:10" x14ac:dyDescent="0.25">
      <c r="A3" t="s">
        <v>25</v>
      </c>
      <c r="B3" t="s">
        <v>24</v>
      </c>
      <c r="C3">
        <v>500</v>
      </c>
    </row>
    <row r="4" spans="1:10" x14ac:dyDescent="0.25">
      <c r="A4" t="s">
        <v>73</v>
      </c>
      <c r="B4" t="s">
        <v>24</v>
      </c>
      <c r="C4">
        <v>350</v>
      </c>
      <c r="D4" t="s">
        <v>24</v>
      </c>
      <c r="E4">
        <v>350</v>
      </c>
      <c r="F4" t="s">
        <v>24</v>
      </c>
      <c r="G4">
        <v>350</v>
      </c>
      <c r="H4" t="s">
        <v>24</v>
      </c>
      <c r="I4">
        <v>350</v>
      </c>
    </row>
    <row r="5" spans="1:10" x14ac:dyDescent="0.25">
      <c r="A5" t="s">
        <v>74</v>
      </c>
      <c r="B5" t="s">
        <v>24</v>
      </c>
      <c r="C5">
        <v>350</v>
      </c>
      <c r="D5" t="s">
        <v>24</v>
      </c>
      <c r="E5">
        <v>350</v>
      </c>
      <c r="F5" t="s">
        <v>24</v>
      </c>
      <c r="G5">
        <v>350</v>
      </c>
      <c r="H5" t="s">
        <v>24</v>
      </c>
      <c r="I5">
        <v>50</v>
      </c>
    </row>
    <row r="6" spans="1:10" x14ac:dyDescent="0.25">
      <c r="A6" t="s">
        <v>77</v>
      </c>
      <c r="B6" t="s">
        <v>24</v>
      </c>
      <c r="C6">
        <v>1500</v>
      </c>
    </row>
    <row r="7" spans="1:10" x14ac:dyDescent="0.25">
      <c r="A7" t="s">
        <v>96</v>
      </c>
      <c r="B7" t="s">
        <v>6</v>
      </c>
      <c r="C7">
        <v>300</v>
      </c>
    </row>
    <row r="8" spans="1:10" x14ac:dyDescent="0.25">
      <c r="A8" t="s">
        <v>97</v>
      </c>
      <c r="B8" t="s">
        <v>24</v>
      </c>
      <c r="C8">
        <v>1000</v>
      </c>
      <c r="D8" t="s">
        <v>24</v>
      </c>
      <c r="E8">
        <v>1000</v>
      </c>
      <c r="F8" t="s">
        <v>24</v>
      </c>
      <c r="G8">
        <v>1000</v>
      </c>
      <c r="H8" t="s">
        <v>24</v>
      </c>
      <c r="I8">
        <v>1000</v>
      </c>
    </row>
    <row r="9" spans="1:10" x14ac:dyDescent="0.25">
      <c r="A9" t="s">
        <v>311</v>
      </c>
      <c r="B9" t="s">
        <v>6</v>
      </c>
      <c r="C9">
        <v>1000</v>
      </c>
    </row>
    <row r="10" spans="1:10" x14ac:dyDescent="0.25">
      <c r="A10" s="17" t="s">
        <v>622</v>
      </c>
      <c r="B10" s="14" t="s">
        <v>24</v>
      </c>
      <c r="C10">
        <v>1000</v>
      </c>
    </row>
    <row r="11" spans="1:10" s="14" customFormat="1" x14ac:dyDescent="0.25">
      <c r="A11" s="17" t="s">
        <v>648</v>
      </c>
      <c r="B11" s="14" t="s">
        <v>24</v>
      </c>
      <c r="C11" s="14">
        <v>1000</v>
      </c>
    </row>
    <row r="12" spans="1:10" s="14" customFormat="1" x14ac:dyDescent="0.25">
      <c r="A12" s="17" t="s">
        <v>649</v>
      </c>
      <c r="B12" s="14" t="s">
        <v>24</v>
      </c>
      <c r="C12" s="14">
        <v>1000</v>
      </c>
    </row>
    <row r="13" spans="1:10" x14ac:dyDescent="0.25">
      <c r="A13" s="16" t="s">
        <v>707</v>
      </c>
      <c r="B13" s="14" t="s">
        <v>24</v>
      </c>
      <c r="C13" s="14">
        <v>1000</v>
      </c>
    </row>
    <row r="14" spans="1:10" x14ac:dyDescent="0.25">
      <c r="A14" s="17" t="s">
        <v>714</v>
      </c>
      <c r="B14" t="s">
        <v>24</v>
      </c>
      <c r="C14">
        <v>1000</v>
      </c>
    </row>
    <row r="15" spans="1:10" s="14" customFormat="1" x14ac:dyDescent="0.25">
      <c r="A15" s="15" t="s">
        <v>730</v>
      </c>
      <c r="B15" s="14" t="s">
        <v>24</v>
      </c>
      <c r="J15" s="14">
        <v>1000</v>
      </c>
    </row>
    <row r="16" spans="1:10" s="14" customFormat="1" x14ac:dyDescent="0.25">
      <c r="A16" s="17" t="s">
        <v>747</v>
      </c>
      <c r="B16" s="14" t="s">
        <v>24</v>
      </c>
      <c r="C16" s="14">
        <v>900</v>
      </c>
    </row>
    <row r="17" spans="1:10" s="14" customFormat="1" x14ac:dyDescent="0.25">
      <c r="A17" s="17" t="s">
        <v>748</v>
      </c>
      <c r="B17" s="14" t="s">
        <v>24</v>
      </c>
      <c r="C17" s="14">
        <v>800</v>
      </c>
    </row>
    <row r="18" spans="1:10" x14ac:dyDescent="0.25">
      <c r="A18" s="15" t="s">
        <v>749</v>
      </c>
      <c r="B18" s="14"/>
      <c r="C18" s="14">
        <v>1000</v>
      </c>
      <c r="D18" s="14"/>
      <c r="E18" s="14"/>
      <c r="F18" s="14"/>
      <c r="G18" s="14"/>
      <c r="H18" s="14"/>
      <c r="I18" s="14"/>
      <c r="J18" s="14">
        <v>1000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ySplit="1" topLeftCell="J14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5" x14ac:dyDescent="0.25"/>
  <cols>
    <col min="1" max="1" width="36.42578125" bestFit="1" customWidth="1"/>
    <col min="4" max="4" width="22" customWidth="1"/>
    <col min="5" max="5" width="28.7109375" bestFit="1" customWidth="1"/>
    <col min="6" max="6" width="10.5703125" bestFit="1" customWidth="1"/>
    <col min="7" max="7" width="27.7109375" bestFit="1" customWidth="1"/>
    <col min="8" max="8" width="9.5703125" bestFit="1" customWidth="1"/>
    <col min="9" max="9" width="17.5703125" bestFit="1" customWidth="1"/>
    <col min="10" max="10" width="16.7109375" bestFit="1" customWidth="1"/>
    <col min="11" max="12" width="21.85546875" bestFit="1" customWidth="1"/>
    <col min="14" max="14" width="16.85546875" style="14" bestFit="1" customWidth="1"/>
    <col min="15" max="15" width="19.28515625" style="14" customWidth="1"/>
    <col min="16" max="16" width="17.5703125" bestFit="1" customWidth="1"/>
    <col min="17" max="17" width="16.7109375" bestFit="1" customWidth="1"/>
    <col min="19" max="19" width="14.7109375" bestFit="1" customWidth="1"/>
    <col min="20" max="20" width="14.85546875" bestFit="1" customWidth="1"/>
    <col min="21" max="22" width="19.42578125" bestFit="1" customWidth="1"/>
  </cols>
  <sheetData>
    <row r="1" spans="1:22" x14ac:dyDescent="0.25">
      <c r="A1" t="s">
        <v>1</v>
      </c>
      <c r="B1" t="s">
        <v>176</v>
      </c>
      <c r="C1" t="s">
        <v>175</v>
      </c>
      <c r="D1" t="s">
        <v>174</v>
      </c>
      <c r="E1" t="s">
        <v>425</v>
      </c>
      <c r="F1" t="s">
        <v>426</v>
      </c>
      <c r="G1" s="14" t="s">
        <v>429</v>
      </c>
      <c r="H1" s="14" t="s">
        <v>428</v>
      </c>
      <c r="I1" t="s">
        <v>461</v>
      </c>
      <c r="J1" t="s">
        <v>462</v>
      </c>
      <c r="K1" t="s">
        <v>463</v>
      </c>
      <c r="L1" s="14" t="s">
        <v>464</v>
      </c>
      <c r="M1" t="s">
        <v>466</v>
      </c>
      <c r="N1" s="14" t="s">
        <v>469</v>
      </c>
      <c r="O1" s="14" t="s">
        <v>174</v>
      </c>
      <c r="P1" t="s">
        <v>468</v>
      </c>
      <c r="Q1" t="s">
        <v>470</v>
      </c>
      <c r="R1" t="s">
        <v>471</v>
      </c>
      <c r="S1" t="s">
        <v>488</v>
      </c>
      <c r="T1" s="2" t="s">
        <v>132</v>
      </c>
      <c r="U1" s="15" t="s">
        <v>490</v>
      </c>
      <c r="V1" s="2" t="s">
        <v>487</v>
      </c>
    </row>
    <row r="2" spans="1:22" x14ac:dyDescent="0.25">
      <c r="A2" s="2" t="s">
        <v>173</v>
      </c>
      <c r="B2" t="s">
        <v>172</v>
      </c>
      <c r="D2" t="b">
        <v>1</v>
      </c>
      <c r="O2" s="14" t="b">
        <v>1</v>
      </c>
    </row>
    <row r="3" spans="1:22" x14ac:dyDescent="0.25">
      <c r="A3" s="2" t="s">
        <v>454</v>
      </c>
      <c r="E3" t="s">
        <v>427</v>
      </c>
      <c r="F3">
        <v>50000</v>
      </c>
      <c r="G3" t="s">
        <v>430</v>
      </c>
      <c r="H3">
        <v>15000</v>
      </c>
    </row>
    <row r="4" spans="1:22" x14ac:dyDescent="0.25">
      <c r="A4" s="15" t="s">
        <v>622</v>
      </c>
      <c r="B4" t="s">
        <v>172</v>
      </c>
      <c r="C4">
        <v>250000</v>
      </c>
      <c r="D4" t="b">
        <v>1</v>
      </c>
      <c r="I4">
        <v>1500</v>
      </c>
      <c r="J4">
        <v>240</v>
      </c>
      <c r="K4" s="14" t="s">
        <v>172</v>
      </c>
      <c r="L4" t="s">
        <v>465</v>
      </c>
      <c r="M4" t="s">
        <v>467</v>
      </c>
      <c r="N4" s="14">
        <v>30000</v>
      </c>
      <c r="O4" s="14" t="b">
        <v>1</v>
      </c>
      <c r="P4">
        <v>550</v>
      </c>
      <c r="Q4">
        <v>120</v>
      </c>
      <c r="R4" t="b">
        <v>1</v>
      </c>
    </row>
    <row r="5" spans="1:22" x14ac:dyDescent="0.25">
      <c r="A5" s="14" t="s">
        <v>525</v>
      </c>
      <c r="B5" s="14" t="s">
        <v>467</v>
      </c>
      <c r="C5" s="14">
        <v>8000</v>
      </c>
      <c r="D5" s="14"/>
      <c r="E5" s="14"/>
      <c r="F5" s="14"/>
      <c r="G5" s="14"/>
      <c r="H5" s="14"/>
      <c r="I5" s="14">
        <v>2000</v>
      </c>
      <c r="J5" s="14">
        <v>5</v>
      </c>
    </row>
    <row r="6" spans="1:22" x14ac:dyDescent="0.25">
      <c r="A6" t="s">
        <v>531</v>
      </c>
      <c r="E6" s="14" t="s">
        <v>427</v>
      </c>
      <c r="F6" s="14">
        <v>50000</v>
      </c>
      <c r="G6" s="14" t="s">
        <v>430</v>
      </c>
    </row>
    <row r="7" spans="1:22" x14ac:dyDescent="0.25">
      <c r="A7" t="s">
        <v>569</v>
      </c>
    </row>
    <row r="8" spans="1:22" x14ac:dyDescent="0.25">
      <c r="A8" t="s">
        <v>571</v>
      </c>
      <c r="E8" s="14" t="s">
        <v>427</v>
      </c>
      <c r="F8" s="14">
        <v>50000</v>
      </c>
      <c r="G8" s="14" t="s">
        <v>430</v>
      </c>
      <c r="H8" s="14">
        <v>15000</v>
      </c>
    </row>
    <row r="9" spans="1:22" x14ac:dyDescent="0.25">
      <c r="A9" t="s">
        <v>582</v>
      </c>
      <c r="B9" t="s">
        <v>172</v>
      </c>
      <c r="C9">
        <v>89000</v>
      </c>
      <c r="I9">
        <v>400</v>
      </c>
      <c r="J9">
        <v>200</v>
      </c>
      <c r="K9" t="s">
        <v>581</v>
      </c>
      <c r="S9" t="s">
        <v>30</v>
      </c>
    </row>
    <row r="10" spans="1:22" x14ac:dyDescent="0.25">
      <c r="A10" s="14" t="s">
        <v>587</v>
      </c>
      <c r="I10">
        <v>100</v>
      </c>
      <c r="T10">
        <v>5000</v>
      </c>
    </row>
    <row r="11" spans="1:22" s="14" customFormat="1" x14ac:dyDescent="0.25">
      <c r="A11" s="14" t="s">
        <v>592</v>
      </c>
      <c r="I11" s="14">
        <v>100</v>
      </c>
      <c r="T11" s="14">
        <v>5000</v>
      </c>
    </row>
    <row r="12" spans="1:22" s="14" customFormat="1" x14ac:dyDescent="0.25">
      <c r="A12" s="14" t="s">
        <v>593</v>
      </c>
      <c r="I12" s="14">
        <v>100</v>
      </c>
      <c r="T12" s="14">
        <v>5000</v>
      </c>
    </row>
    <row r="13" spans="1:22" x14ac:dyDescent="0.25">
      <c r="A13" t="s">
        <v>595</v>
      </c>
      <c r="I13">
        <v>700</v>
      </c>
      <c r="N13" s="14">
        <v>100000</v>
      </c>
      <c r="P13">
        <v>500</v>
      </c>
      <c r="T13">
        <v>20000</v>
      </c>
      <c r="U13" t="s">
        <v>172</v>
      </c>
    </row>
    <row r="14" spans="1:22" x14ac:dyDescent="0.25">
      <c r="A14" s="14" t="s">
        <v>598</v>
      </c>
      <c r="I14">
        <v>100</v>
      </c>
      <c r="N14" s="14">
        <v>100000</v>
      </c>
      <c r="P14">
        <v>400</v>
      </c>
      <c r="T14">
        <v>5000</v>
      </c>
      <c r="U14" s="14" t="s">
        <v>172</v>
      </c>
    </row>
    <row r="15" spans="1:22" s="14" customFormat="1" x14ac:dyDescent="0.25">
      <c r="A15" s="14" t="s">
        <v>596</v>
      </c>
      <c r="I15" s="14">
        <v>700</v>
      </c>
      <c r="N15" s="14">
        <v>100000</v>
      </c>
      <c r="P15" s="14">
        <v>500</v>
      </c>
      <c r="T15" s="14">
        <v>20000</v>
      </c>
      <c r="U15" s="14" t="s">
        <v>172</v>
      </c>
    </row>
    <row r="16" spans="1:22" s="14" customFormat="1" x14ac:dyDescent="0.25">
      <c r="A16" s="14" t="s">
        <v>617</v>
      </c>
      <c r="I16" s="14">
        <v>100</v>
      </c>
      <c r="N16" s="14">
        <v>100000</v>
      </c>
      <c r="P16" s="14">
        <v>400</v>
      </c>
      <c r="T16" s="14">
        <v>5000</v>
      </c>
      <c r="U16" s="14" t="s">
        <v>172</v>
      </c>
    </row>
    <row r="17" spans="1:22" s="14" customFormat="1" x14ac:dyDescent="0.25">
      <c r="A17" s="14" t="s">
        <v>597</v>
      </c>
      <c r="I17" s="14">
        <v>700</v>
      </c>
      <c r="N17" s="14">
        <v>100000</v>
      </c>
      <c r="P17" s="14">
        <v>500</v>
      </c>
      <c r="T17" s="14">
        <v>20000</v>
      </c>
      <c r="U17" s="14" t="s">
        <v>172</v>
      </c>
    </row>
    <row r="18" spans="1:22" s="14" customFormat="1" x14ac:dyDescent="0.25">
      <c r="A18" s="14" t="s">
        <v>618</v>
      </c>
      <c r="I18" s="14">
        <v>100</v>
      </c>
      <c r="N18" s="14">
        <v>100000</v>
      </c>
      <c r="P18" s="14">
        <v>400</v>
      </c>
      <c r="T18" s="14">
        <v>5000</v>
      </c>
      <c r="U18" s="14" t="s">
        <v>172</v>
      </c>
    </row>
    <row r="19" spans="1:22" s="14" customFormat="1" x14ac:dyDescent="0.25">
      <c r="A19" s="16" t="s">
        <v>648</v>
      </c>
      <c r="B19" s="14" t="s">
        <v>172</v>
      </c>
      <c r="C19" s="14">
        <v>250000</v>
      </c>
      <c r="D19" s="14" t="b">
        <v>1</v>
      </c>
      <c r="I19" s="14">
        <v>1500</v>
      </c>
      <c r="J19" s="14">
        <v>240</v>
      </c>
      <c r="K19" s="14" t="s">
        <v>172</v>
      </c>
      <c r="L19" s="14" t="s">
        <v>465</v>
      </c>
      <c r="M19" s="14" t="s">
        <v>467</v>
      </c>
      <c r="N19" s="14">
        <v>30000</v>
      </c>
      <c r="O19" s="14" t="b">
        <v>1</v>
      </c>
      <c r="P19" s="14">
        <v>550</v>
      </c>
      <c r="Q19" s="14">
        <v>120</v>
      </c>
      <c r="R19" s="14" t="b">
        <v>1</v>
      </c>
    </row>
    <row r="20" spans="1:22" s="14" customFormat="1" x14ac:dyDescent="0.25">
      <c r="A20" s="16" t="s">
        <v>649</v>
      </c>
      <c r="B20" s="14" t="s">
        <v>172</v>
      </c>
      <c r="C20" s="14">
        <v>250000</v>
      </c>
      <c r="D20" s="14" t="b">
        <v>1</v>
      </c>
      <c r="I20" s="14">
        <v>1500</v>
      </c>
      <c r="J20" s="14">
        <v>240</v>
      </c>
      <c r="K20" s="14" t="s">
        <v>172</v>
      </c>
      <c r="L20" s="14" t="s">
        <v>465</v>
      </c>
      <c r="M20" s="14" t="s">
        <v>467</v>
      </c>
      <c r="N20" s="14">
        <v>30000</v>
      </c>
      <c r="O20" s="14" t="b">
        <v>1</v>
      </c>
      <c r="P20" s="14">
        <v>550</v>
      </c>
      <c r="Q20" s="14">
        <v>120</v>
      </c>
      <c r="R20" s="14" t="b">
        <v>1</v>
      </c>
    </row>
    <row r="21" spans="1:22" x14ac:dyDescent="0.25">
      <c r="A21" s="16" t="s">
        <v>651</v>
      </c>
      <c r="B21" s="14" t="s">
        <v>172</v>
      </c>
      <c r="C21" s="14">
        <v>250000</v>
      </c>
      <c r="D21" s="14" t="b">
        <v>1</v>
      </c>
      <c r="E21" s="14"/>
      <c r="F21" s="14"/>
      <c r="G21" s="14"/>
      <c r="H21" s="14"/>
      <c r="I21" s="14">
        <v>1500</v>
      </c>
      <c r="J21" s="14">
        <v>240</v>
      </c>
      <c r="K21" s="14" t="s">
        <v>172</v>
      </c>
      <c r="L21" s="14" t="s">
        <v>465</v>
      </c>
      <c r="M21" s="14" t="s">
        <v>467</v>
      </c>
      <c r="N21" s="14">
        <v>30000</v>
      </c>
      <c r="O21" s="14" t="b">
        <v>1</v>
      </c>
      <c r="P21" s="14">
        <v>550</v>
      </c>
      <c r="Q21" s="14">
        <v>120</v>
      </c>
      <c r="R21" s="14" t="b">
        <v>1</v>
      </c>
      <c r="S21" s="14"/>
      <c r="T21" s="14"/>
      <c r="U21" s="14"/>
    </row>
    <row r="22" spans="1:22" x14ac:dyDescent="0.25">
      <c r="A22" s="14" t="s">
        <v>665</v>
      </c>
      <c r="B22" s="14" t="s">
        <v>172</v>
      </c>
      <c r="C22" s="14">
        <v>90000</v>
      </c>
      <c r="D22" s="14"/>
      <c r="E22" s="14"/>
      <c r="F22" s="14"/>
      <c r="G22" s="14"/>
      <c r="H22" s="14"/>
      <c r="I22" s="14">
        <v>400</v>
      </c>
      <c r="J22" s="14">
        <v>200</v>
      </c>
      <c r="K22" s="14" t="s">
        <v>581</v>
      </c>
      <c r="L22" s="14"/>
      <c r="M22" s="14"/>
      <c r="P22" s="14"/>
      <c r="Q22" s="14"/>
      <c r="R22" s="14"/>
      <c r="S22" s="14" t="s">
        <v>30</v>
      </c>
    </row>
    <row r="23" spans="1:22" s="14" customFormat="1" x14ac:dyDescent="0.25">
      <c r="A23" s="16" t="s">
        <v>718</v>
      </c>
      <c r="B23" s="14" t="s">
        <v>172</v>
      </c>
      <c r="C23" s="14">
        <v>250000</v>
      </c>
      <c r="D23" s="14" t="b">
        <v>1</v>
      </c>
      <c r="I23" s="14">
        <v>1500</v>
      </c>
      <c r="J23" s="14">
        <v>240</v>
      </c>
      <c r="K23" s="14" t="s">
        <v>172</v>
      </c>
      <c r="L23" s="14" t="s">
        <v>465</v>
      </c>
      <c r="M23" s="14" t="s">
        <v>467</v>
      </c>
      <c r="N23" s="14">
        <v>30000</v>
      </c>
      <c r="O23" s="14" t="b">
        <v>1</v>
      </c>
      <c r="P23" s="14">
        <v>550</v>
      </c>
      <c r="Q23" s="14">
        <v>120</v>
      </c>
      <c r="R23" s="14" t="b">
        <v>1</v>
      </c>
    </row>
    <row r="24" spans="1:22" x14ac:dyDescent="0.25">
      <c r="A24" s="15" t="s">
        <v>737</v>
      </c>
      <c r="K24" s="14" t="s">
        <v>172</v>
      </c>
      <c r="S24" t="s">
        <v>30</v>
      </c>
      <c r="T24">
        <v>200000</v>
      </c>
      <c r="V24" s="14" t="s">
        <v>172</v>
      </c>
    </row>
    <row r="25" spans="1:22" x14ac:dyDescent="0.25">
      <c r="A25" s="14" t="s">
        <v>738</v>
      </c>
      <c r="T25">
        <v>100000</v>
      </c>
    </row>
    <row r="26" spans="1:22" x14ac:dyDescent="0.25">
      <c r="A26" t="s">
        <v>742</v>
      </c>
      <c r="I26">
        <v>1500</v>
      </c>
      <c r="J26">
        <v>300</v>
      </c>
      <c r="S26" t="s">
        <v>30</v>
      </c>
      <c r="T26" s="7">
        <v>191000</v>
      </c>
    </row>
    <row r="27" spans="1:22" x14ac:dyDescent="0.25">
      <c r="A27" t="s">
        <v>745</v>
      </c>
      <c r="B27" t="s">
        <v>172</v>
      </c>
      <c r="I27">
        <v>1500</v>
      </c>
      <c r="J27">
        <v>240</v>
      </c>
      <c r="K27" t="s">
        <v>172</v>
      </c>
      <c r="L27" t="s">
        <v>465</v>
      </c>
      <c r="M27" s="14" t="s">
        <v>467</v>
      </c>
      <c r="N27" s="14">
        <v>30000</v>
      </c>
      <c r="O27" s="14" t="b">
        <v>1</v>
      </c>
      <c r="P27">
        <v>550</v>
      </c>
      <c r="Q27">
        <v>120</v>
      </c>
      <c r="R27" t="b">
        <v>1</v>
      </c>
      <c r="S27" t="s">
        <v>30</v>
      </c>
      <c r="T27">
        <v>250000</v>
      </c>
      <c r="V27" s="14" t="s">
        <v>172</v>
      </c>
    </row>
    <row r="28" spans="1:22" s="14" customFormat="1" x14ac:dyDescent="0.25">
      <c r="A28" s="14" t="s">
        <v>749</v>
      </c>
      <c r="B28" s="14" t="s">
        <v>172</v>
      </c>
      <c r="C28" s="14">
        <v>250000</v>
      </c>
      <c r="I28" s="14">
        <v>1500</v>
      </c>
      <c r="J28" s="14">
        <v>240</v>
      </c>
      <c r="K28" s="14" t="s">
        <v>172</v>
      </c>
      <c r="L28" s="14" t="s">
        <v>465</v>
      </c>
      <c r="M28" s="14" t="s">
        <v>467</v>
      </c>
      <c r="N28" s="14">
        <v>30000</v>
      </c>
      <c r="O28" s="14" t="b">
        <v>1</v>
      </c>
      <c r="P28" s="14">
        <v>550</v>
      </c>
      <c r="Q28" s="14">
        <v>120</v>
      </c>
      <c r="S28" s="14" t="s">
        <v>30</v>
      </c>
      <c r="T28" s="14">
        <v>250000</v>
      </c>
    </row>
  </sheetData>
  <pageMargins left="0.7" right="0.7" top="0.75" bottom="0.75" header="0.3" footer="0.3"/>
  <pageSetup orientation="portrait" horizontalDpi="30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4"/>
  <sheetViews>
    <sheetView tabSelected="1" topLeftCell="AT1" zoomScaleNormal="100" workbookViewId="0">
      <pane ySplit="1" topLeftCell="A2" activePane="bottomLeft" state="frozen"/>
      <selection pane="bottomLeft" activeCell="AY8" sqref="AY8"/>
    </sheetView>
  </sheetViews>
  <sheetFormatPr defaultRowHeight="15" x14ac:dyDescent="0.25"/>
  <cols>
    <col min="1" max="1" width="44.42578125" bestFit="1" customWidth="1"/>
    <col min="2" max="2" width="22.85546875" customWidth="1"/>
    <col min="3" max="3" width="13.28515625" customWidth="1"/>
    <col min="4" max="4" width="15.5703125" customWidth="1"/>
    <col min="5" max="5" width="15.28515625" customWidth="1"/>
    <col min="6" max="6" width="19.42578125" customWidth="1"/>
    <col min="9" max="9" width="25.5703125" customWidth="1"/>
    <col min="10" max="10" width="17.28515625" customWidth="1"/>
    <col min="11" max="11" width="30.5703125" customWidth="1"/>
    <col min="12" max="12" width="9.7109375" customWidth="1"/>
    <col min="13" max="13" width="14.28515625" customWidth="1"/>
    <col min="15" max="15" width="14.28515625" bestFit="1" customWidth="1"/>
    <col min="16" max="16" width="16.140625" bestFit="1" customWidth="1"/>
    <col min="17" max="17" width="21.42578125" bestFit="1" customWidth="1"/>
    <col min="18" max="18" width="17.7109375" bestFit="1" customWidth="1"/>
    <col min="19" max="19" width="17.5703125" bestFit="1" customWidth="1"/>
    <col min="20" max="20" width="14.140625" bestFit="1" customWidth="1"/>
    <col min="21" max="21" width="14.28515625" bestFit="1" customWidth="1"/>
    <col min="23" max="23" width="10.28515625" bestFit="1" customWidth="1"/>
    <col min="24" max="24" width="17.85546875" bestFit="1" customWidth="1"/>
    <col min="25" max="25" width="20" bestFit="1" customWidth="1"/>
    <col min="26" max="26" width="53.7109375" bestFit="1" customWidth="1"/>
    <col min="27" max="27" width="35.7109375" bestFit="1" customWidth="1"/>
    <col min="28" max="28" width="12.42578125" bestFit="1" customWidth="1"/>
    <col min="29" max="29" width="15" bestFit="1" customWidth="1"/>
    <col min="30" max="30" width="14.7109375" bestFit="1" customWidth="1"/>
    <col min="31" max="31" width="14.7109375" style="14" customWidth="1"/>
    <col min="32" max="32" width="27.85546875" bestFit="1" customWidth="1"/>
    <col min="33" max="34" width="20.28515625" bestFit="1" customWidth="1"/>
    <col min="35" max="36" width="14" bestFit="1" customWidth="1"/>
    <col min="37" max="37" width="21.7109375" customWidth="1"/>
    <col min="38" max="38" width="18.28515625" customWidth="1"/>
    <col min="39" max="39" width="29.28515625" customWidth="1"/>
    <col min="40" max="40" width="21.28515625" customWidth="1"/>
    <col min="41" max="41" width="19.28515625" customWidth="1"/>
    <col min="42" max="42" width="13.28515625" customWidth="1"/>
    <col min="43" max="43" width="9.7109375" bestFit="1" customWidth="1"/>
    <col min="44" max="44" width="17.42578125" bestFit="1" customWidth="1"/>
    <col min="45" max="45" width="20.140625" bestFit="1" customWidth="1"/>
    <col min="46" max="46" width="16.28515625" bestFit="1" customWidth="1"/>
    <col min="47" max="47" width="17.5703125" bestFit="1" customWidth="1"/>
    <col min="48" max="48" width="15.5703125" bestFit="1" customWidth="1"/>
    <col min="49" max="49" width="15" bestFit="1" customWidth="1"/>
    <col min="50" max="50" width="14.7109375" bestFit="1" customWidth="1"/>
    <col min="51" max="51" width="17.7109375" style="14" bestFit="1" customWidth="1"/>
    <col min="52" max="52" width="19.5703125" bestFit="1" customWidth="1"/>
    <col min="53" max="53" width="23.140625" bestFit="1" customWidth="1"/>
    <col min="54" max="54" width="17" customWidth="1"/>
  </cols>
  <sheetData>
    <row r="1" spans="1:59" x14ac:dyDescent="0.25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26</v>
      </c>
      <c r="K1" s="2" t="s">
        <v>27</v>
      </c>
      <c r="L1" s="2" t="s">
        <v>29</v>
      </c>
      <c r="M1" s="2" t="s">
        <v>31</v>
      </c>
      <c r="N1" s="2" t="s">
        <v>33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86</v>
      </c>
      <c r="W1" s="2" t="s">
        <v>87</v>
      </c>
      <c r="X1" s="2" t="s">
        <v>89</v>
      </c>
      <c r="Y1" s="2" t="s">
        <v>90</v>
      </c>
      <c r="Z1" s="2" t="s">
        <v>338</v>
      </c>
      <c r="AA1" s="2" t="s">
        <v>340</v>
      </c>
      <c r="AB1" s="2" t="s">
        <v>399</v>
      </c>
      <c r="AC1" s="2" t="s">
        <v>400</v>
      </c>
      <c r="AD1" s="2" t="s">
        <v>401</v>
      </c>
      <c r="AE1" s="2" t="s">
        <v>573</v>
      </c>
      <c r="AF1" s="2" t="s">
        <v>402</v>
      </c>
      <c r="AG1" s="2" t="s">
        <v>449</v>
      </c>
      <c r="AH1" s="2" t="s">
        <v>567</v>
      </c>
      <c r="AI1" s="2" t="s">
        <v>451</v>
      </c>
      <c r="AJ1" s="2" t="s">
        <v>452</v>
      </c>
      <c r="AK1" s="2" t="s">
        <v>496</v>
      </c>
      <c r="AL1" s="2" t="s">
        <v>497</v>
      </c>
      <c r="AM1" s="2" t="s">
        <v>499</v>
      </c>
      <c r="AN1" s="2" t="s">
        <v>500</v>
      </c>
      <c r="AO1" s="2" t="s">
        <v>502</v>
      </c>
      <c r="AP1" s="2" t="s">
        <v>503</v>
      </c>
      <c r="AQ1" s="2" t="s">
        <v>504</v>
      </c>
      <c r="AR1" s="2" t="s">
        <v>511</v>
      </c>
      <c r="AS1" s="2" t="s">
        <v>384</v>
      </c>
      <c r="AT1" s="2" t="s">
        <v>385</v>
      </c>
      <c r="AU1" s="2" t="s">
        <v>386</v>
      </c>
      <c r="AV1" s="2" t="s">
        <v>387</v>
      </c>
      <c r="AW1" s="18" t="s">
        <v>540</v>
      </c>
      <c r="AX1" s="18" t="s">
        <v>541</v>
      </c>
      <c r="AY1" s="18" t="s">
        <v>753</v>
      </c>
      <c r="AZ1" s="18" t="s">
        <v>542</v>
      </c>
      <c r="BA1" s="18" t="s">
        <v>543</v>
      </c>
      <c r="BB1" s="2" t="s">
        <v>600</v>
      </c>
      <c r="BC1" s="2" t="s">
        <v>726</v>
      </c>
      <c r="BD1" s="2" t="s">
        <v>727</v>
      </c>
      <c r="BE1" s="2" t="s">
        <v>728</v>
      </c>
      <c r="BF1" s="2" t="s">
        <v>729</v>
      </c>
      <c r="BG1" s="2"/>
    </row>
    <row r="2" spans="1:59" x14ac:dyDescent="0.25">
      <c r="A2" t="s">
        <v>16</v>
      </c>
      <c r="B2" t="s">
        <v>17</v>
      </c>
      <c r="C2" t="s">
        <v>18</v>
      </c>
      <c r="D2" t="s">
        <v>19</v>
      </c>
      <c r="E2" s="4" t="s">
        <v>20</v>
      </c>
      <c r="F2" s="4" t="s">
        <v>21</v>
      </c>
      <c r="J2">
        <v>205000</v>
      </c>
      <c r="K2" t="s">
        <v>28</v>
      </c>
      <c r="L2" t="s">
        <v>30</v>
      </c>
      <c r="M2" t="s">
        <v>32</v>
      </c>
      <c r="N2">
        <v>25000</v>
      </c>
    </row>
    <row r="3" spans="1:59" x14ac:dyDescent="0.25">
      <c r="A3" t="s">
        <v>22</v>
      </c>
      <c r="G3">
        <v>4</v>
      </c>
      <c r="H3">
        <v>1960</v>
      </c>
      <c r="I3" t="s">
        <v>23</v>
      </c>
    </row>
    <row r="4" spans="1:59" x14ac:dyDescent="0.25">
      <c r="A4" t="s">
        <v>78</v>
      </c>
      <c r="O4" t="s">
        <v>88</v>
      </c>
      <c r="P4" t="s">
        <v>93</v>
      </c>
      <c r="Q4" t="s">
        <v>92</v>
      </c>
      <c r="R4" s="7">
        <v>200000</v>
      </c>
      <c r="S4" s="7">
        <v>100000</v>
      </c>
      <c r="T4">
        <v>4</v>
      </c>
      <c r="U4">
        <v>4</v>
      </c>
      <c r="V4">
        <v>360</v>
      </c>
      <c r="W4">
        <v>360</v>
      </c>
      <c r="X4" t="s">
        <v>91</v>
      </c>
      <c r="Y4" t="s">
        <v>94</v>
      </c>
    </row>
    <row r="5" spans="1:59" x14ac:dyDescent="0.25">
      <c r="A5" t="s">
        <v>95</v>
      </c>
      <c r="O5" t="s">
        <v>88</v>
      </c>
      <c r="P5" t="s">
        <v>93</v>
      </c>
      <c r="Q5" t="s">
        <v>92</v>
      </c>
      <c r="R5" s="7">
        <v>200000</v>
      </c>
      <c r="S5" s="7">
        <v>100000</v>
      </c>
      <c r="T5">
        <v>4</v>
      </c>
      <c r="U5">
        <v>4</v>
      </c>
      <c r="V5">
        <v>360</v>
      </c>
      <c r="W5">
        <v>360</v>
      </c>
      <c r="X5" t="s">
        <v>91</v>
      </c>
      <c r="Y5" t="s">
        <v>94</v>
      </c>
    </row>
    <row r="6" spans="1:59" s="8" customFormat="1" x14ac:dyDescent="0.25">
      <c r="A6" s="8" t="s">
        <v>101</v>
      </c>
      <c r="O6" s="8" t="s">
        <v>88</v>
      </c>
      <c r="P6" t="s">
        <v>93</v>
      </c>
      <c r="Q6" s="8" t="s">
        <v>92</v>
      </c>
      <c r="R6" s="9">
        <v>200000</v>
      </c>
      <c r="S6" s="9">
        <v>100000</v>
      </c>
      <c r="T6" s="8">
        <v>4</v>
      </c>
      <c r="U6" s="8">
        <v>4</v>
      </c>
      <c r="V6" s="8">
        <v>360</v>
      </c>
      <c r="W6" s="8">
        <v>360</v>
      </c>
      <c r="X6" s="8" t="s">
        <v>91</v>
      </c>
      <c r="Y6" t="s">
        <v>94</v>
      </c>
    </row>
    <row r="7" spans="1:59" x14ac:dyDescent="0.25">
      <c r="A7" s="8" t="s">
        <v>226</v>
      </c>
      <c r="S7" s="9">
        <v>566666</v>
      </c>
      <c r="T7" s="8">
        <v>3.65</v>
      </c>
    </row>
    <row r="8" spans="1:59" x14ac:dyDescent="0.25">
      <c r="A8" s="8" t="s">
        <v>227</v>
      </c>
      <c r="S8" s="9">
        <v>566660</v>
      </c>
      <c r="T8" s="8">
        <v>3.65</v>
      </c>
    </row>
    <row r="9" spans="1:59" x14ac:dyDescent="0.25">
      <c r="A9" s="8" t="s">
        <v>228</v>
      </c>
      <c r="S9" s="9">
        <v>566600</v>
      </c>
      <c r="T9" s="8">
        <v>3.65</v>
      </c>
    </row>
    <row r="10" spans="1:59" x14ac:dyDescent="0.25">
      <c r="A10" s="8" t="s">
        <v>229</v>
      </c>
      <c r="S10" s="9">
        <v>566000</v>
      </c>
      <c r="T10" s="8">
        <v>3.65</v>
      </c>
    </row>
    <row r="11" spans="1:59" x14ac:dyDescent="0.25">
      <c r="A11" s="8" t="s">
        <v>230</v>
      </c>
      <c r="S11" s="9">
        <v>560000</v>
      </c>
      <c r="T11" s="8">
        <v>3.65</v>
      </c>
    </row>
    <row r="12" spans="1:59" x14ac:dyDescent="0.25">
      <c r="A12" s="8" t="s">
        <v>270</v>
      </c>
      <c r="B12" t="s">
        <v>17</v>
      </c>
      <c r="C12" t="s">
        <v>18</v>
      </c>
      <c r="D12" t="s">
        <v>19</v>
      </c>
      <c r="E12">
        <v>92802</v>
      </c>
      <c r="F12" t="s">
        <v>21</v>
      </c>
      <c r="S12" s="9"/>
    </row>
    <row r="13" spans="1:59" x14ac:dyDescent="0.25">
      <c r="A13" s="8" t="s">
        <v>302</v>
      </c>
      <c r="O13" t="s">
        <v>303</v>
      </c>
      <c r="P13" t="s">
        <v>93</v>
      </c>
      <c r="Q13" s="8" t="s">
        <v>92</v>
      </c>
      <c r="R13" s="9">
        <v>200000</v>
      </c>
      <c r="S13" s="9">
        <v>100000</v>
      </c>
      <c r="T13" s="8">
        <v>4</v>
      </c>
      <c r="U13" s="8">
        <v>4</v>
      </c>
      <c r="V13" s="8">
        <v>360</v>
      </c>
      <c r="W13" s="8">
        <v>360</v>
      </c>
      <c r="X13" s="8" t="s">
        <v>91</v>
      </c>
      <c r="Y13" t="s">
        <v>94</v>
      </c>
    </row>
    <row r="14" spans="1:59" x14ac:dyDescent="0.25">
      <c r="A14" s="8" t="s">
        <v>312</v>
      </c>
      <c r="O14" s="8" t="s">
        <v>88</v>
      </c>
      <c r="P14" t="s">
        <v>93</v>
      </c>
      <c r="Q14" s="8" t="s">
        <v>92</v>
      </c>
      <c r="R14" s="9">
        <v>200000</v>
      </c>
      <c r="S14" s="9">
        <v>100000</v>
      </c>
      <c r="T14" s="8">
        <v>4</v>
      </c>
      <c r="U14" s="8">
        <v>4</v>
      </c>
      <c r="V14" s="8">
        <v>360</v>
      </c>
      <c r="W14" s="8">
        <v>360</v>
      </c>
      <c r="X14" s="8" t="s">
        <v>91</v>
      </c>
      <c r="Y14" t="s">
        <v>94</v>
      </c>
    </row>
    <row r="15" spans="1:59" x14ac:dyDescent="0.25">
      <c r="A15" s="8" t="s">
        <v>337</v>
      </c>
      <c r="G15">
        <v>1</v>
      </c>
      <c r="Z15" t="s">
        <v>339</v>
      </c>
      <c r="AA15" t="s">
        <v>344</v>
      </c>
    </row>
    <row r="16" spans="1:59" x14ac:dyDescent="0.25">
      <c r="A16" s="8" t="s">
        <v>365</v>
      </c>
      <c r="B16" s="14"/>
      <c r="D16" t="s">
        <v>368</v>
      </c>
      <c r="F16" t="s">
        <v>367</v>
      </c>
      <c r="G16">
        <v>1</v>
      </c>
      <c r="P16" s="14"/>
      <c r="Q16" s="8"/>
      <c r="T16" s="8"/>
      <c r="U16" s="8"/>
      <c r="V16" s="8"/>
      <c r="W16" s="8"/>
      <c r="X16" s="8"/>
      <c r="Y16" s="14"/>
    </row>
    <row r="17" spans="1:36" x14ac:dyDescent="0.25">
      <c r="A17" s="8" t="s">
        <v>366</v>
      </c>
      <c r="B17" s="14"/>
      <c r="D17" t="s">
        <v>368</v>
      </c>
      <c r="F17" t="s">
        <v>367</v>
      </c>
      <c r="G17">
        <v>1</v>
      </c>
      <c r="P17" s="14"/>
      <c r="Q17" s="8"/>
      <c r="T17" s="8"/>
      <c r="U17" s="8"/>
      <c r="V17" s="8"/>
      <c r="W17" s="8"/>
      <c r="X17" s="8"/>
      <c r="Y17" s="14"/>
    </row>
    <row r="18" spans="1:36" s="14" customFormat="1" x14ac:dyDescent="0.25">
      <c r="A18" s="8" t="s">
        <v>369</v>
      </c>
      <c r="D18" s="14" t="s">
        <v>368</v>
      </c>
      <c r="F18" s="14" t="s">
        <v>367</v>
      </c>
      <c r="G18" s="14">
        <v>2</v>
      </c>
      <c r="Q18" s="8"/>
      <c r="T18" s="8"/>
      <c r="U18" s="8"/>
      <c r="V18" s="8"/>
      <c r="W18" s="8"/>
      <c r="X18" s="8"/>
    </row>
    <row r="19" spans="1:36" s="14" customFormat="1" x14ac:dyDescent="0.25">
      <c r="A19" s="8" t="s">
        <v>370</v>
      </c>
      <c r="D19" s="14" t="s">
        <v>368</v>
      </c>
      <c r="F19" s="14" t="s">
        <v>367</v>
      </c>
      <c r="G19" s="14">
        <v>3</v>
      </c>
      <c r="Q19" s="8"/>
      <c r="T19" s="8"/>
      <c r="U19" s="8"/>
      <c r="V19" s="8"/>
      <c r="W19" s="8"/>
      <c r="X19" s="8"/>
    </row>
    <row r="20" spans="1:36" s="14" customFormat="1" x14ac:dyDescent="0.25">
      <c r="A20" s="8" t="s">
        <v>371</v>
      </c>
      <c r="D20" s="14" t="s">
        <v>368</v>
      </c>
      <c r="F20" s="14" t="s">
        <v>367</v>
      </c>
      <c r="G20" s="14">
        <v>4</v>
      </c>
      <c r="Q20" s="8"/>
      <c r="T20" s="8"/>
      <c r="U20" s="8"/>
      <c r="V20" s="8"/>
      <c r="W20" s="8"/>
      <c r="X20" s="8"/>
    </row>
    <row r="21" spans="1:36" x14ac:dyDescent="0.25">
      <c r="A21" s="8" t="s">
        <v>379</v>
      </c>
      <c r="B21" t="s">
        <v>373</v>
      </c>
      <c r="C21" t="s">
        <v>374</v>
      </c>
      <c r="D21" t="s">
        <v>19</v>
      </c>
      <c r="E21">
        <v>94566</v>
      </c>
      <c r="O21" t="s">
        <v>88</v>
      </c>
      <c r="P21" t="s">
        <v>93</v>
      </c>
      <c r="Q21" t="s">
        <v>92</v>
      </c>
      <c r="R21" s="7">
        <v>200000</v>
      </c>
      <c r="S21" s="7">
        <v>100000</v>
      </c>
      <c r="T21">
        <v>4</v>
      </c>
      <c r="U21">
        <v>4</v>
      </c>
      <c r="V21">
        <v>360</v>
      </c>
      <c r="W21">
        <v>360</v>
      </c>
      <c r="X21" s="14" t="s">
        <v>372</v>
      </c>
      <c r="Y21" s="14" t="s">
        <v>94</v>
      </c>
    </row>
    <row r="22" spans="1:36" s="14" customFormat="1" x14ac:dyDescent="0.25">
      <c r="A22" s="8" t="s">
        <v>376</v>
      </c>
      <c r="D22" s="14" t="s">
        <v>368</v>
      </c>
      <c r="F22" s="14" t="s">
        <v>367</v>
      </c>
      <c r="G22" s="14">
        <v>2</v>
      </c>
      <c r="Q22" s="8"/>
      <c r="T22" s="8"/>
      <c r="U22" s="8"/>
      <c r="V22" s="8"/>
      <c r="W22" s="8"/>
      <c r="X22" s="8"/>
    </row>
    <row r="23" spans="1:36" s="14" customFormat="1" x14ac:dyDescent="0.25">
      <c r="A23" s="8" t="s">
        <v>377</v>
      </c>
      <c r="D23" s="14" t="s">
        <v>368</v>
      </c>
      <c r="F23" s="14" t="s">
        <v>367</v>
      </c>
      <c r="G23" s="14">
        <v>3</v>
      </c>
      <c r="Q23" s="8"/>
      <c r="T23" s="8"/>
      <c r="U23" s="8"/>
      <c r="V23" s="8"/>
      <c r="W23" s="8"/>
      <c r="X23" s="8"/>
    </row>
    <row r="24" spans="1:36" s="14" customFormat="1" x14ac:dyDescent="0.25">
      <c r="A24" s="8" t="s">
        <v>378</v>
      </c>
      <c r="D24" s="14" t="s">
        <v>368</v>
      </c>
      <c r="F24" s="14" t="s">
        <v>367</v>
      </c>
      <c r="G24" s="14">
        <v>4</v>
      </c>
      <c r="Q24" s="8"/>
      <c r="T24" s="8"/>
      <c r="U24" s="8"/>
      <c r="V24" s="8"/>
      <c r="W24" s="8"/>
      <c r="X24" s="8"/>
    </row>
    <row r="25" spans="1:36" s="14" customFormat="1" x14ac:dyDescent="0.25">
      <c r="A25" s="8" t="s">
        <v>380</v>
      </c>
      <c r="B25" s="14">
        <v>4</v>
      </c>
      <c r="C25" s="14" t="s">
        <v>18</v>
      </c>
      <c r="D25" s="14" t="s">
        <v>19</v>
      </c>
      <c r="E25" s="4" t="s">
        <v>20</v>
      </c>
      <c r="F25" s="4" t="s">
        <v>21</v>
      </c>
      <c r="G25" s="14">
        <v>4</v>
      </c>
      <c r="H25" s="14">
        <v>2015</v>
      </c>
    </row>
    <row r="26" spans="1:36" s="14" customFormat="1" x14ac:dyDescent="0.25">
      <c r="A26" s="8" t="s">
        <v>383</v>
      </c>
      <c r="G26" s="14">
        <v>1</v>
      </c>
    </row>
    <row r="27" spans="1:36" x14ac:dyDescent="0.25">
      <c r="A27" s="15" t="s">
        <v>433</v>
      </c>
      <c r="W27">
        <v>180</v>
      </c>
      <c r="AI27">
        <v>9</v>
      </c>
      <c r="AJ27">
        <v>12</v>
      </c>
    </row>
    <row r="28" spans="1:36" x14ac:dyDescent="0.25">
      <c r="A28" s="8" t="s">
        <v>439</v>
      </c>
      <c r="B28" t="s">
        <v>443</v>
      </c>
      <c r="C28" t="s">
        <v>440</v>
      </c>
      <c r="D28" t="s">
        <v>442</v>
      </c>
      <c r="E28">
        <v>28201</v>
      </c>
      <c r="F28" t="s">
        <v>441</v>
      </c>
      <c r="O28" s="14"/>
      <c r="R28">
        <v>500000</v>
      </c>
      <c r="S28">
        <v>425000</v>
      </c>
      <c r="T28">
        <v>5.75</v>
      </c>
      <c r="V28">
        <v>360</v>
      </c>
      <c r="X28" s="14"/>
      <c r="Y28" s="14"/>
    </row>
    <row r="29" spans="1:36" x14ac:dyDescent="0.25">
      <c r="A29" s="8" t="s">
        <v>445</v>
      </c>
      <c r="B29" t="s">
        <v>373</v>
      </c>
      <c r="C29" t="s">
        <v>374</v>
      </c>
      <c r="D29" t="s">
        <v>19</v>
      </c>
      <c r="E29">
        <v>94566</v>
      </c>
      <c r="O29" s="14" t="s">
        <v>88</v>
      </c>
      <c r="P29" s="14" t="s">
        <v>93</v>
      </c>
      <c r="Q29" t="s">
        <v>92</v>
      </c>
      <c r="R29">
        <v>200000</v>
      </c>
      <c r="S29">
        <v>100000</v>
      </c>
      <c r="T29">
        <v>4</v>
      </c>
      <c r="U29">
        <v>4</v>
      </c>
      <c r="V29">
        <v>360</v>
      </c>
      <c r="W29">
        <v>360</v>
      </c>
      <c r="X29" s="14" t="s">
        <v>372</v>
      </c>
      <c r="Y29" s="14" t="s">
        <v>94</v>
      </c>
    </row>
    <row r="30" spans="1:36" s="14" customFormat="1" x14ac:dyDescent="0.25">
      <c r="A30" s="8" t="s">
        <v>446</v>
      </c>
      <c r="B30" s="14" t="s">
        <v>373</v>
      </c>
      <c r="C30" s="14" t="s">
        <v>374</v>
      </c>
      <c r="D30" s="14" t="s">
        <v>19</v>
      </c>
      <c r="E30" s="14">
        <v>94566</v>
      </c>
      <c r="O30" s="14" t="s">
        <v>88</v>
      </c>
      <c r="P30" s="14" t="s">
        <v>93</v>
      </c>
      <c r="Q30" s="14" t="s">
        <v>92</v>
      </c>
      <c r="R30" s="14">
        <v>200000</v>
      </c>
      <c r="S30" s="14">
        <v>100000</v>
      </c>
      <c r="T30" s="14">
        <v>4</v>
      </c>
      <c r="U30" s="14">
        <v>4</v>
      </c>
      <c r="V30" s="14">
        <v>360</v>
      </c>
      <c r="W30" s="14">
        <v>360</v>
      </c>
      <c r="X30" s="14" t="s">
        <v>372</v>
      </c>
      <c r="Y30" s="14" t="s">
        <v>94</v>
      </c>
    </row>
    <row r="31" spans="1:36" x14ac:dyDescent="0.25">
      <c r="A31" s="15" t="s">
        <v>450</v>
      </c>
      <c r="W31">
        <v>351</v>
      </c>
    </row>
    <row r="32" spans="1:36" s="14" customFormat="1" x14ac:dyDescent="0.25">
      <c r="A32" s="8" t="s">
        <v>455</v>
      </c>
      <c r="B32" s="14" t="s">
        <v>373</v>
      </c>
      <c r="C32" s="14" t="s">
        <v>374</v>
      </c>
      <c r="D32" s="14" t="s">
        <v>19</v>
      </c>
      <c r="E32" s="14">
        <v>94566</v>
      </c>
      <c r="F32" s="14" t="s">
        <v>441</v>
      </c>
      <c r="R32" s="14">
        <v>500000</v>
      </c>
      <c r="S32" s="14">
        <v>425000</v>
      </c>
      <c r="T32" s="14">
        <v>5.75</v>
      </c>
      <c r="V32" s="14">
        <v>360</v>
      </c>
    </row>
    <row r="33" spans="1:48" x14ac:dyDescent="0.25">
      <c r="A33" s="8" t="s">
        <v>456</v>
      </c>
      <c r="W33">
        <v>180</v>
      </c>
    </row>
    <row r="34" spans="1:48" x14ac:dyDescent="0.25">
      <c r="A34" s="8" t="s">
        <v>622</v>
      </c>
      <c r="B34" t="s">
        <v>458</v>
      </c>
      <c r="C34" t="s">
        <v>459</v>
      </c>
      <c r="D34" t="s">
        <v>19</v>
      </c>
      <c r="E34">
        <v>94536</v>
      </c>
      <c r="F34" t="s">
        <v>460</v>
      </c>
      <c r="G34">
        <v>1</v>
      </c>
      <c r="H34">
        <v>1999</v>
      </c>
      <c r="P34" s="14" t="s">
        <v>93</v>
      </c>
      <c r="Q34" s="14" t="s">
        <v>92</v>
      </c>
      <c r="R34">
        <v>700000</v>
      </c>
      <c r="S34">
        <v>600000</v>
      </c>
      <c r="T34">
        <v>3.5</v>
      </c>
      <c r="V34">
        <v>360</v>
      </c>
      <c r="W34">
        <v>360</v>
      </c>
      <c r="Y34" s="14" t="s">
        <v>94</v>
      </c>
    </row>
    <row r="35" spans="1:48" x14ac:dyDescent="0.25">
      <c r="A35" s="8" t="s">
        <v>495</v>
      </c>
      <c r="AK35">
        <v>1</v>
      </c>
    </row>
    <row r="36" spans="1:48" x14ac:dyDescent="0.25">
      <c r="A36" s="8" t="s">
        <v>498</v>
      </c>
      <c r="AK36">
        <v>1</v>
      </c>
      <c r="AL36" t="s">
        <v>30</v>
      </c>
      <c r="AM36">
        <v>2020.2</v>
      </c>
      <c r="AN36">
        <v>202020.2</v>
      </c>
    </row>
    <row r="37" spans="1:48" x14ac:dyDescent="0.25">
      <c r="A37" s="8" t="s">
        <v>501</v>
      </c>
      <c r="AK37">
        <v>1</v>
      </c>
      <c r="AO37">
        <v>210000</v>
      </c>
      <c r="AP37">
        <v>210000</v>
      </c>
    </row>
    <row r="38" spans="1:48" x14ac:dyDescent="0.25">
      <c r="A38" s="8" t="s">
        <v>505</v>
      </c>
      <c r="AK38">
        <v>1</v>
      </c>
      <c r="AL38" t="s">
        <v>30</v>
      </c>
      <c r="AQ38">
        <v>2020</v>
      </c>
    </row>
    <row r="39" spans="1:48" x14ac:dyDescent="0.25">
      <c r="A39" s="8" t="s">
        <v>506</v>
      </c>
      <c r="B39" t="s">
        <v>507</v>
      </c>
      <c r="C39" t="s">
        <v>374</v>
      </c>
      <c r="D39" t="s">
        <v>19</v>
      </c>
      <c r="E39">
        <v>94566</v>
      </c>
      <c r="O39" t="s">
        <v>88</v>
      </c>
      <c r="P39" t="s">
        <v>93</v>
      </c>
      <c r="Q39" t="s">
        <v>92</v>
      </c>
      <c r="R39">
        <v>200000</v>
      </c>
      <c r="S39">
        <v>100000</v>
      </c>
      <c r="T39">
        <v>4</v>
      </c>
      <c r="U39">
        <v>4</v>
      </c>
      <c r="V39">
        <v>360</v>
      </c>
      <c r="W39">
        <v>360</v>
      </c>
      <c r="X39" t="s">
        <v>372</v>
      </c>
      <c r="Y39" t="s">
        <v>94</v>
      </c>
    </row>
    <row r="40" spans="1:48" s="14" customFormat="1" x14ac:dyDescent="0.25">
      <c r="A40" s="8" t="s">
        <v>508</v>
      </c>
      <c r="B40" s="14" t="s">
        <v>507</v>
      </c>
      <c r="C40" s="14" t="s">
        <v>374</v>
      </c>
      <c r="D40" s="14" t="s">
        <v>19</v>
      </c>
      <c r="E40" s="14">
        <v>94566</v>
      </c>
      <c r="O40" s="14" t="s">
        <v>88</v>
      </c>
      <c r="P40" s="14" t="s">
        <v>93</v>
      </c>
      <c r="Q40" s="14" t="s">
        <v>92</v>
      </c>
      <c r="R40" s="14">
        <v>200000</v>
      </c>
      <c r="S40" s="14">
        <v>100000</v>
      </c>
      <c r="T40" s="14">
        <v>4</v>
      </c>
      <c r="U40" s="14">
        <v>4</v>
      </c>
      <c r="V40" s="14">
        <v>360</v>
      </c>
      <c r="W40" s="14">
        <v>360</v>
      </c>
      <c r="X40" s="14" t="s">
        <v>372</v>
      </c>
      <c r="Y40" s="14" t="s">
        <v>94</v>
      </c>
    </row>
    <row r="41" spans="1:48" s="14" customFormat="1" x14ac:dyDescent="0.25">
      <c r="A41" s="8" t="s">
        <v>509</v>
      </c>
      <c r="B41" s="14" t="s">
        <v>507</v>
      </c>
      <c r="C41" s="14" t="s">
        <v>374</v>
      </c>
      <c r="D41" s="14" t="s">
        <v>19</v>
      </c>
      <c r="E41" s="14">
        <v>94566</v>
      </c>
      <c r="O41" s="14" t="s">
        <v>88</v>
      </c>
      <c r="P41" s="14" t="s">
        <v>93</v>
      </c>
      <c r="Q41" s="14" t="s">
        <v>92</v>
      </c>
      <c r="R41" s="14">
        <v>200000</v>
      </c>
      <c r="S41" s="14">
        <v>100000</v>
      </c>
      <c r="T41" s="14">
        <v>6</v>
      </c>
      <c r="U41" s="14">
        <v>4</v>
      </c>
      <c r="V41" s="14">
        <v>360</v>
      </c>
      <c r="W41" s="14">
        <v>360</v>
      </c>
      <c r="X41" s="14" t="s">
        <v>372</v>
      </c>
      <c r="Y41" s="14" t="s">
        <v>94</v>
      </c>
    </row>
    <row r="42" spans="1:48" s="14" customFormat="1" x14ac:dyDescent="0.25">
      <c r="A42" s="8" t="s">
        <v>510</v>
      </c>
      <c r="B42" s="14" t="s">
        <v>507</v>
      </c>
      <c r="C42" s="14" t="s">
        <v>374</v>
      </c>
      <c r="D42" s="14" t="s">
        <v>19</v>
      </c>
      <c r="E42" s="14">
        <v>94566</v>
      </c>
      <c r="O42" s="14" t="s">
        <v>88</v>
      </c>
      <c r="P42" s="14" t="s">
        <v>93</v>
      </c>
      <c r="Q42" s="14" t="s">
        <v>92</v>
      </c>
      <c r="R42" s="14">
        <v>200000</v>
      </c>
      <c r="S42" s="14">
        <v>100000</v>
      </c>
      <c r="T42" s="14">
        <v>4</v>
      </c>
      <c r="U42" s="14">
        <v>4</v>
      </c>
      <c r="V42" s="14">
        <v>360</v>
      </c>
      <c r="W42" s="14">
        <v>360</v>
      </c>
      <c r="X42" s="14" t="s">
        <v>372</v>
      </c>
      <c r="Y42" s="14" t="s">
        <v>94</v>
      </c>
    </row>
    <row r="43" spans="1:48" s="14" customFormat="1" x14ac:dyDescent="0.25">
      <c r="A43" s="8" t="s">
        <v>512</v>
      </c>
      <c r="B43" s="14" t="s">
        <v>507</v>
      </c>
      <c r="C43" s="14" t="s">
        <v>374</v>
      </c>
      <c r="D43" s="14" t="s">
        <v>19</v>
      </c>
      <c r="E43" s="14">
        <v>94566</v>
      </c>
      <c r="O43" s="14" t="s">
        <v>88</v>
      </c>
      <c r="P43" s="14" t="s">
        <v>93</v>
      </c>
      <c r="Q43" s="14" t="s">
        <v>513</v>
      </c>
      <c r="R43" s="14">
        <v>200000</v>
      </c>
      <c r="S43" s="14">
        <v>100000</v>
      </c>
      <c r="T43" s="14">
        <v>4</v>
      </c>
      <c r="U43" s="14">
        <v>4</v>
      </c>
      <c r="V43" s="14">
        <v>360</v>
      </c>
      <c r="W43" s="14">
        <v>360</v>
      </c>
      <c r="X43" s="14" t="s">
        <v>372</v>
      </c>
      <c r="Y43" s="14" t="s">
        <v>94</v>
      </c>
    </row>
    <row r="44" spans="1:48" s="14" customFormat="1" x14ac:dyDescent="0.25">
      <c r="A44" s="8" t="s">
        <v>514</v>
      </c>
      <c r="B44" s="14" t="s">
        <v>507</v>
      </c>
      <c r="C44" s="14" t="s">
        <v>374</v>
      </c>
      <c r="D44" s="14" t="s">
        <v>19</v>
      </c>
      <c r="E44" s="14">
        <v>94566</v>
      </c>
      <c r="O44" s="14" t="s">
        <v>88</v>
      </c>
      <c r="P44" s="14" t="s">
        <v>93</v>
      </c>
      <c r="Q44" s="14" t="s">
        <v>513</v>
      </c>
      <c r="R44" s="14">
        <v>200000</v>
      </c>
      <c r="S44" s="14">
        <v>100000</v>
      </c>
      <c r="T44" s="14">
        <v>4</v>
      </c>
      <c r="U44" s="14">
        <v>4</v>
      </c>
      <c r="V44" s="14">
        <v>360</v>
      </c>
      <c r="W44" s="14">
        <v>360</v>
      </c>
      <c r="X44" s="14" t="s">
        <v>372</v>
      </c>
      <c r="Y44" s="14" t="s">
        <v>94</v>
      </c>
    </row>
    <row r="45" spans="1:48" s="14" customFormat="1" x14ac:dyDescent="0.25">
      <c r="A45" s="8" t="s">
        <v>515</v>
      </c>
      <c r="B45" s="14" t="s">
        <v>507</v>
      </c>
      <c r="C45" s="14" t="s">
        <v>374</v>
      </c>
      <c r="D45" s="14" t="s">
        <v>19</v>
      </c>
      <c r="E45" s="14">
        <v>94566</v>
      </c>
      <c r="O45" s="14" t="s">
        <v>88</v>
      </c>
      <c r="P45" s="14" t="s">
        <v>93</v>
      </c>
      <c r="Q45" s="14" t="s">
        <v>513</v>
      </c>
      <c r="R45" s="14">
        <v>200000</v>
      </c>
      <c r="S45" s="14">
        <v>100000</v>
      </c>
      <c r="T45" s="14">
        <v>4</v>
      </c>
      <c r="U45" s="14">
        <v>4</v>
      </c>
      <c r="V45" s="14">
        <v>360</v>
      </c>
      <c r="W45" s="14">
        <v>360</v>
      </c>
      <c r="X45" s="14" t="s">
        <v>372</v>
      </c>
      <c r="Y45" s="14" t="s">
        <v>94</v>
      </c>
    </row>
    <row r="46" spans="1:48" s="14" customFormat="1" x14ac:dyDescent="0.25">
      <c r="A46" s="14" t="s">
        <v>521</v>
      </c>
      <c r="G46" s="14">
        <v>1</v>
      </c>
      <c r="O46" s="14" t="s">
        <v>522</v>
      </c>
      <c r="P46" s="14" t="s">
        <v>93</v>
      </c>
      <c r="Q46" s="14" t="s">
        <v>513</v>
      </c>
      <c r="AG46" s="14" t="s">
        <v>30</v>
      </c>
    </row>
    <row r="47" spans="1:48" ht="37.5" customHeight="1" x14ac:dyDescent="0.25">
      <c r="A47" t="s">
        <v>526</v>
      </c>
      <c r="AS47" s="19" t="s">
        <v>528</v>
      </c>
      <c r="AT47" s="19" t="s">
        <v>527</v>
      </c>
      <c r="AU47" s="20" t="s">
        <v>19</v>
      </c>
      <c r="AV47" s="20">
        <v>94536</v>
      </c>
    </row>
    <row r="48" spans="1:48" x14ac:dyDescent="0.25">
      <c r="A48" t="s">
        <v>453</v>
      </c>
      <c r="B48" s="14"/>
      <c r="C48" s="14"/>
      <c r="D48" s="14"/>
      <c r="E48" s="14"/>
      <c r="F48" s="14"/>
      <c r="G48" s="14">
        <v>1</v>
      </c>
      <c r="H48" s="14"/>
      <c r="I48" s="14"/>
      <c r="J48" s="14"/>
      <c r="K48" s="14"/>
      <c r="L48" s="14"/>
      <c r="M48" s="14"/>
      <c r="N48" s="14"/>
      <c r="O48" s="14" t="s">
        <v>303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F48" s="14"/>
      <c r="AG48" s="14" t="s">
        <v>30</v>
      </c>
      <c r="AH48" s="14" t="s">
        <v>30</v>
      </c>
      <c r="AI48" s="14"/>
      <c r="AJ48" s="14"/>
    </row>
    <row r="49" spans="1:98" x14ac:dyDescent="0.25">
      <c r="A49" s="8" t="s">
        <v>357</v>
      </c>
      <c r="G49">
        <v>1</v>
      </c>
      <c r="AG49" s="14" t="s">
        <v>30</v>
      </c>
      <c r="AH49" s="14" t="s">
        <v>30</v>
      </c>
    </row>
    <row r="50" spans="1:98" s="14" customFormat="1" x14ac:dyDescent="0.25">
      <c r="A50" s="8" t="s">
        <v>447</v>
      </c>
      <c r="G50" s="14">
        <v>1</v>
      </c>
      <c r="AG50" s="14" t="s">
        <v>30</v>
      </c>
      <c r="AH50" s="14" t="s">
        <v>30</v>
      </c>
    </row>
    <row r="51" spans="1:98" s="14" customFormat="1" x14ac:dyDescent="0.25">
      <c r="A51" s="8" t="s">
        <v>571</v>
      </c>
      <c r="G51" s="14">
        <v>1</v>
      </c>
      <c r="H51" s="14">
        <v>1984</v>
      </c>
      <c r="AD51" s="14">
        <v>180000</v>
      </c>
      <c r="AE51" s="14">
        <v>190000</v>
      </c>
      <c r="AF51" s="14" t="s">
        <v>576</v>
      </c>
      <c r="AG51" s="14" t="s">
        <v>30</v>
      </c>
      <c r="AH51" s="14" t="s">
        <v>30</v>
      </c>
    </row>
    <row r="52" spans="1:98" x14ac:dyDescent="0.25">
      <c r="A52" s="8" t="s">
        <v>454</v>
      </c>
      <c r="G52">
        <v>1</v>
      </c>
      <c r="H52">
        <v>1984</v>
      </c>
      <c r="AB52">
        <v>1987</v>
      </c>
      <c r="AC52">
        <v>185000</v>
      </c>
      <c r="AD52">
        <v>293000</v>
      </c>
      <c r="AF52" t="s">
        <v>403</v>
      </c>
      <c r="AG52" t="s">
        <v>30</v>
      </c>
      <c r="AH52" s="14" t="s">
        <v>30</v>
      </c>
    </row>
    <row r="53" spans="1:98" x14ac:dyDescent="0.25">
      <c r="A53" s="15" t="s">
        <v>574</v>
      </c>
      <c r="G53">
        <v>1</v>
      </c>
      <c r="AB53" s="14">
        <v>1987</v>
      </c>
      <c r="AC53" s="14">
        <v>185000</v>
      </c>
      <c r="AD53" s="14">
        <v>293000</v>
      </c>
      <c r="AF53" s="14" t="s">
        <v>568</v>
      </c>
      <c r="AG53" t="s">
        <v>30</v>
      </c>
      <c r="AH53" t="s">
        <v>30</v>
      </c>
    </row>
    <row r="54" spans="1:98" x14ac:dyDescent="0.25">
      <c r="A54" s="14" t="s">
        <v>531</v>
      </c>
      <c r="B54" s="14"/>
      <c r="C54" s="14"/>
      <c r="D54" s="14"/>
      <c r="E54" s="14"/>
      <c r="F54" s="14"/>
      <c r="G54" s="14">
        <v>1</v>
      </c>
      <c r="H54" s="14"/>
      <c r="I54" s="14"/>
      <c r="J54" s="14">
        <v>325000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F54" s="14" t="s">
        <v>724</v>
      </c>
      <c r="AG54" s="14" t="s">
        <v>30</v>
      </c>
      <c r="AH54" s="14" t="s">
        <v>30</v>
      </c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s="14" customFormat="1" x14ac:dyDescent="0.25">
      <c r="A55" s="14" t="s">
        <v>579</v>
      </c>
      <c r="AG55" s="14" t="s">
        <v>30</v>
      </c>
    </row>
    <row r="56" spans="1:98" s="22" customFormat="1" x14ac:dyDescent="0.25">
      <c r="A56" s="22" t="s">
        <v>539</v>
      </c>
      <c r="AW56" s="22">
        <v>100000</v>
      </c>
      <c r="AX56" s="22">
        <v>50000</v>
      </c>
      <c r="AZ56" s="22">
        <v>100000</v>
      </c>
      <c r="BA56" s="22">
        <v>10000</v>
      </c>
    </row>
    <row r="57" spans="1:98" x14ac:dyDescent="0.25">
      <c r="A57" s="15" t="s">
        <v>557</v>
      </c>
      <c r="AW57">
        <v>150000</v>
      </c>
      <c r="AX57">
        <v>100000</v>
      </c>
      <c r="AZ57">
        <v>200000</v>
      </c>
      <c r="BA57">
        <v>20000</v>
      </c>
    </row>
    <row r="58" spans="1:98" s="14" customFormat="1" x14ac:dyDescent="0.25">
      <c r="A58" s="15" t="s">
        <v>558</v>
      </c>
      <c r="AW58" s="14">
        <v>150000</v>
      </c>
      <c r="AX58" s="14">
        <v>100000</v>
      </c>
      <c r="AZ58" s="14">
        <v>200000</v>
      </c>
      <c r="BA58" s="14">
        <v>20000</v>
      </c>
    </row>
    <row r="59" spans="1:98" x14ac:dyDescent="0.25">
      <c r="A59" s="15" t="s">
        <v>559</v>
      </c>
      <c r="W59">
        <v>180</v>
      </c>
    </row>
    <row r="60" spans="1:98" x14ac:dyDescent="0.25">
      <c r="A60" s="15" t="s">
        <v>560</v>
      </c>
      <c r="W60">
        <v>240</v>
      </c>
    </row>
    <row r="61" spans="1:98" x14ac:dyDescent="0.25">
      <c r="A61" s="21" t="s">
        <v>561</v>
      </c>
      <c r="W61">
        <v>180</v>
      </c>
    </row>
    <row r="62" spans="1:98" x14ac:dyDescent="0.25">
      <c r="A62" s="21" t="s">
        <v>562</v>
      </c>
      <c r="W62">
        <v>240</v>
      </c>
    </row>
    <row r="63" spans="1:98" x14ac:dyDescent="0.25">
      <c r="A63" s="21" t="s">
        <v>563</v>
      </c>
      <c r="W63">
        <v>180</v>
      </c>
    </row>
    <row r="64" spans="1:98" x14ac:dyDescent="0.25">
      <c r="A64" s="21" t="s">
        <v>564</v>
      </c>
      <c r="W64">
        <v>180</v>
      </c>
    </row>
    <row r="65" spans="1:54" x14ac:dyDescent="0.25">
      <c r="A65" s="21" t="s">
        <v>565</v>
      </c>
      <c r="W65">
        <v>240</v>
      </c>
    </row>
    <row r="66" spans="1:54" x14ac:dyDescent="0.25">
      <c r="A66" s="14" t="s">
        <v>572</v>
      </c>
      <c r="B66" t="s">
        <v>507</v>
      </c>
      <c r="C66" t="s">
        <v>374</v>
      </c>
      <c r="D66" t="s">
        <v>19</v>
      </c>
      <c r="E66">
        <v>94566</v>
      </c>
      <c r="O66" t="s">
        <v>88</v>
      </c>
      <c r="P66" t="s">
        <v>93</v>
      </c>
      <c r="Q66" t="s">
        <v>92</v>
      </c>
      <c r="R66" s="7">
        <v>500000</v>
      </c>
      <c r="S66" s="7">
        <v>250000</v>
      </c>
      <c r="T66">
        <v>6</v>
      </c>
      <c r="U66">
        <v>6</v>
      </c>
      <c r="V66">
        <v>360</v>
      </c>
      <c r="W66">
        <v>360</v>
      </c>
      <c r="X66" t="s">
        <v>91</v>
      </c>
      <c r="Y66" t="s">
        <v>94</v>
      </c>
    </row>
    <row r="67" spans="1:54" x14ac:dyDescent="0.25">
      <c r="A67" t="s">
        <v>575</v>
      </c>
      <c r="O67" s="14" t="s">
        <v>88</v>
      </c>
      <c r="P67" s="14" t="s">
        <v>93</v>
      </c>
      <c r="Q67" s="14" t="s">
        <v>92</v>
      </c>
      <c r="R67" s="7">
        <v>100000</v>
      </c>
      <c r="S67" s="7">
        <v>80000</v>
      </c>
    </row>
    <row r="68" spans="1:54" s="14" customFormat="1" x14ac:dyDescent="0.25">
      <c r="A68" s="8" t="s">
        <v>584</v>
      </c>
      <c r="B68" s="14" t="s">
        <v>583</v>
      </c>
    </row>
    <row r="69" spans="1:54" x14ac:dyDescent="0.25">
      <c r="A69" s="8" t="s">
        <v>586</v>
      </c>
      <c r="S69" s="14">
        <v>400000</v>
      </c>
    </row>
    <row r="70" spans="1:54" x14ac:dyDescent="0.25">
      <c r="A70" s="8" t="s">
        <v>588</v>
      </c>
      <c r="AG70" t="s">
        <v>30</v>
      </c>
      <c r="AH70" t="s">
        <v>30</v>
      </c>
    </row>
    <row r="71" spans="1:54" s="14" customFormat="1" x14ac:dyDescent="0.25">
      <c r="A71" s="8" t="s">
        <v>590</v>
      </c>
      <c r="S71" s="14">
        <v>400000</v>
      </c>
    </row>
    <row r="72" spans="1:54" s="14" customFormat="1" x14ac:dyDescent="0.25">
      <c r="A72" s="8" t="s">
        <v>591</v>
      </c>
      <c r="S72" s="14">
        <v>400000</v>
      </c>
    </row>
    <row r="73" spans="1:54" s="14" customFormat="1" x14ac:dyDescent="0.25">
      <c r="A73" s="8" t="s">
        <v>595</v>
      </c>
      <c r="S73" s="14">
        <v>400000</v>
      </c>
    </row>
    <row r="74" spans="1:54" x14ac:dyDescent="0.25">
      <c r="A74" s="15" t="s">
        <v>599</v>
      </c>
      <c r="S74">
        <v>100000</v>
      </c>
      <c r="BB74">
        <v>1</v>
      </c>
    </row>
    <row r="75" spans="1:54" x14ac:dyDescent="0.25">
      <c r="A75" s="15" t="s">
        <v>615</v>
      </c>
      <c r="O75" t="s">
        <v>522</v>
      </c>
      <c r="R75">
        <v>100000</v>
      </c>
      <c r="S75">
        <v>80000</v>
      </c>
      <c r="X75" t="s">
        <v>91</v>
      </c>
    </row>
    <row r="76" spans="1:54" x14ac:dyDescent="0.25">
      <c r="A76" s="15" t="s">
        <v>601</v>
      </c>
      <c r="S76" s="14">
        <v>100000</v>
      </c>
    </row>
    <row r="77" spans="1:54" x14ac:dyDescent="0.25">
      <c r="A77" s="15" t="s">
        <v>602</v>
      </c>
      <c r="S77" s="14">
        <v>101000</v>
      </c>
    </row>
    <row r="78" spans="1:54" x14ac:dyDescent="0.25">
      <c r="A78" s="15" t="s">
        <v>603</v>
      </c>
      <c r="S78" s="14">
        <v>102000</v>
      </c>
    </row>
    <row r="79" spans="1:54" x14ac:dyDescent="0.25">
      <c r="A79" s="15" t="s">
        <v>604</v>
      </c>
      <c r="S79" s="14">
        <v>103000</v>
      </c>
    </row>
    <row r="80" spans="1:54" x14ac:dyDescent="0.25">
      <c r="A80" s="15" t="s">
        <v>605</v>
      </c>
      <c r="S80" s="14">
        <v>104000</v>
      </c>
    </row>
    <row r="81" spans="1:24" x14ac:dyDescent="0.25">
      <c r="A81" s="15" t="s">
        <v>606</v>
      </c>
      <c r="S81" s="14">
        <v>105000</v>
      </c>
    </row>
    <row r="82" spans="1:24" x14ac:dyDescent="0.25">
      <c r="A82" s="15" t="s">
        <v>607</v>
      </c>
      <c r="S82" s="14">
        <v>106000</v>
      </c>
    </row>
    <row r="83" spans="1:24" x14ac:dyDescent="0.25">
      <c r="A83" s="15" t="s">
        <v>608</v>
      </c>
      <c r="S83" s="14">
        <v>107000</v>
      </c>
    </row>
    <row r="84" spans="1:24" x14ac:dyDescent="0.25">
      <c r="A84" s="15" t="s">
        <v>609</v>
      </c>
      <c r="S84" s="14">
        <v>108000</v>
      </c>
    </row>
    <row r="85" spans="1:24" x14ac:dyDescent="0.25">
      <c r="A85" s="15" t="s">
        <v>610</v>
      </c>
      <c r="S85" s="14">
        <v>109000</v>
      </c>
    </row>
    <row r="86" spans="1:24" x14ac:dyDescent="0.25">
      <c r="A86" s="15" t="s">
        <v>611</v>
      </c>
      <c r="S86" s="14">
        <v>110000</v>
      </c>
    </row>
    <row r="87" spans="1:24" x14ac:dyDescent="0.25">
      <c r="A87" s="15" t="s">
        <v>612</v>
      </c>
      <c r="S87" s="14">
        <v>111000</v>
      </c>
    </row>
    <row r="88" spans="1:24" x14ac:dyDescent="0.25">
      <c r="A88" s="15" t="s">
        <v>613</v>
      </c>
      <c r="S88" s="14">
        <v>112000</v>
      </c>
    </row>
    <row r="89" spans="1:24" x14ac:dyDescent="0.25">
      <c r="A89" s="15" t="s">
        <v>614</v>
      </c>
      <c r="S89" s="14">
        <v>113000</v>
      </c>
    </row>
    <row r="90" spans="1:24" x14ac:dyDescent="0.25">
      <c r="A90" s="15" t="s">
        <v>616</v>
      </c>
      <c r="O90" t="s">
        <v>303</v>
      </c>
    </row>
    <row r="91" spans="1:24" s="14" customFormat="1" x14ac:dyDescent="0.25">
      <c r="A91" s="8" t="s">
        <v>596</v>
      </c>
      <c r="S91" s="14">
        <v>400000</v>
      </c>
    </row>
    <row r="92" spans="1:24" s="14" customFormat="1" x14ac:dyDescent="0.25">
      <c r="A92" s="8" t="s">
        <v>597</v>
      </c>
      <c r="S92" s="14">
        <v>400000</v>
      </c>
    </row>
    <row r="93" spans="1:24" x14ac:dyDescent="0.25">
      <c r="A93" s="15" t="s">
        <v>628</v>
      </c>
      <c r="O93" t="s">
        <v>88</v>
      </c>
      <c r="X93" t="s">
        <v>631</v>
      </c>
    </row>
    <row r="94" spans="1:24" x14ac:dyDescent="0.25">
      <c r="A94" s="15" t="s">
        <v>629</v>
      </c>
      <c r="O94" t="s">
        <v>522</v>
      </c>
      <c r="X94" t="s">
        <v>91</v>
      </c>
    </row>
    <row r="95" spans="1:24" x14ac:dyDescent="0.25">
      <c r="A95" s="15" t="s">
        <v>630</v>
      </c>
      <c r="O95" t="s">
        <v>88</v>
      </c>
      <c r="X95" t="s">
        <v>91</v>
      </c>
    </row>
    <row r="96" spans="1:24" x14ac:dyDescent="0.25">
      <c r="A96" t="s">
        <v>632</v>
      </c>
      <c r="S96" s="14">
        <v>114000</v>
      </c>
    </row>
    <row r="97" spans="1:25" x14ac:dyDescent="0.25">
      <c r="A97" s="14" t="s">
        <v>633</v>
      </c>
      <c r="S97" s="14">
        <v>115000</v>
      </c>
    </row>
    <row r="98" spans="1:25" x14ac:dyDescent="0.25">
      <c r="A98" s="14" t="s">
        <v>634</v>
      </c>
      <c r="S98" s="14">
        <v>116000</v>
      </c>
    </row>
    <row r="99" spans="1:25" x14ac:dyDescent="0.25">
      <c r="A99" s="14" t="s">
        <v>635</v>
      </c>
      <c r="S99" s="14">
        <v>117000</v>
      </c>
    </row>
    <row r="100" spans="1:25" x14ac:dyDescent="0.25">
      <c r="A100" s="14" t="s">
        <v>636</v>
      </c>
      <c r="S100" s="14">
        <v>118000</v>
      </c>
    </row>
    <row r="101" spans="1:25" x14ac:dyDescent="0.25">
      <c r="A101" s="14" t="s">
        <v>637</v>
      </c>
      <c r="S101" s="14">
        <v>119000</v>
      </c>
    </row>
    <row r="102" spans="1:25" x14ac:dyDescent="0.25">
      <c r="A102" s="14" t="s">
        <v>638</v>
      </c>
      <c r="S102" s="14">
        <v>120000</v>
      </c>
    </row>
    <row r="103" spans="1:25" x14ac:dyDescent="0.25">
      <c r="A103" s="14" t="s">
        <v>639</v>
      </c>
      <c r="S103" s="14">
        <v>121000</v>
      </c>
    </row>
    <row r="104" spans="1:25" x14ac:dyDescent="0.25">
      <c r="A104" s="14" t="s">
        <v>640</v>
      </c>
      <c r="S104" s="14">
        <v>122000</v>
      </c>
    </row>
    <row r="105" spans="1:25" x14ac:dyDescent="0.25">
      <c r="A105" s="14" t="s">
        <v>641</v>
      </c>
      <c r="S105" s="14">
        <v>123000</v>
      </c>
    </row>
    <row r="106" spans="1:25" x14ac:dyDescent="0.25">
      <c r="A106" s="14" t="s">
        <v>642</v>
      </c>
      <c r="S106" s="14">
        <v>124000</v>
      </c>
    </row>
    <row r="107" spans="1:25" x14ac:dyDescent="0.25">
      <c r="A107" s="14" t="s">
        <v>643</v>
      </c>
      <c r="S107" s="14">
        <v>125000</v>
      </c>
    </row>
    <row r="108" spans="1:25" x14ac:dyDescent="0.25">
      <c r="A108" s="14" t="s">
        <v>644</v>
      </c>
      <c r="S108" s="14">
        <v>126000</v>
      </c>
    </row>
    <row r="109" spans="1:25" x14ac:dyDescent="0.25">
      <c r="A109" s="14" t="s">
        <v>645</v>
      </c>
      <c r="S109" s="14">
        <v>127000</v>
      </c>
    </row>
    <row r="110" spans="1:25" s="14" customFormat="1" x14ac:dyDescent="0.25">
      <c r="A110" s="8" t="s">
        <v>648</v>
      </c>
      <c r="B110" s="14" t="s">
        <v>458</v>
      </c>
      <c r="C110" s="14" t="s">
        <v>459</v>
      </c>
      <c r="D110" s="14" t="s">
        <v>19</v>
      </c>
      <c r="E110" s="14">
        <v>94536</v>
      </c>
      <c r="F110" s="14" t="s">
        <v>460</v>
      </c>
      <c r="G110" s="14">
        <v>1</v>
      </c>
      <c r="H110" s="14">
        <v>1999</v>
      </c>
      <c r="O110" s="14" t="s">
        <v>303</v>
      </c>
      <c r="P110" s="14" t="s">
        <v>93</v>
      </c>
      <c r="Q110" s="14" t="s">
        <v>92</v>
      </c>
      <c r="S110" s="14">
        <v>280000</v>
      </c>
      <c r="T110" s="14">
        <v>3.5</v>
      </c>
      <c r="V110" s="14">
        <v>360</v>
      </c>
      <c r="W110" s="14">
        <v>360</v>
      </c>
      <c r="X110" s="14" t="s">
        <v>647</v>
      </c>
      <c r="Y110" s="14" t="s">
        <v>94</v>
      </c>
    </row>
    <row r="111" spans="1:25" s="14" customFormat="1" x14ac:dyDescent="0.25">
      <c r="A111" s="8" t="s">
        <v>649</v>
      </c>
      <c r="B111" s="14" t="s">
        <v>458</v>
      </c>
      <c r="C111" s="14" t="s">
        <v>459</v>
      </c>
      <c r="D111" s="14" t="s">
        <v>19</v>
      </c>
      <c r="E111" s="14">
        <v>94536</v>
      </c>
      <c r="F111" s="14" t="s">
        <v>460</v>
      </c>
      <c r="G111" s="14">
        <v>1</v>
      </c>
      <c r="H111" s="14">
        <v>1999</v>
      </c>
      <c r="O111" s="14" t="s">
        <v>303</v>
      </c>
      <c r="P111" s="14" t="s">
        <v>93</v>
      </c>
      <c r="Q111" s="14" t="s">
        <v>92</v>
      </c>
      <c r="S111" s="14">
        <v>300000</v>
      </c>
      <c r="T111" s="14">
        <v>3.5</v>
      </c>
      <c r="V111" s="14">
        <v>360</v>
      </c>
      <c r="W111" s="14">
        <v>360</v>
      </c>
      <c r="X111" s="14" t="s">
        <v>647</v>
      </c>
      <c r="Y111" s="14" t="s">
        <v>94</v>
      </c>
    </row>
    <row r="112" spans="1:25" x14ac:dyDescent="0.25">
      <c r="A112" t="s">
        <v>652</v>
      </c>
      <c r="S112" s="14">
        <v>104000</v>
      </c>
    </row>
    <row r="113" spans="1:25" x14ac:dyDescent="0.25">
      <c r="A113" s="14" t="s">
        <v>653</v>
      </c>
      <c r="S113" s="14">
        <v>104000</v>
      </c>
    </row>
    <row r="114" spans="1:25" x14ac:dyDescent="0.25">
      <c r="A114" s="14" t="s">
        <v>654</v>
      </c>
      <c r="S114" s="14">
        <v>104000</v>
      </c>
    </row>
    <row r="115" spans="1:25" x14ac:dyDescent="0.25">
      <c r="A115" s="14" t="s">
        <v>655</v>
      </c>
      <c r="S115" s="14">
        <v>104000</v>
      </c>
    </row>
    <row r="116" spans="1:25" x14ac:dyDescent="0.25">
      <c r="A116" s="14" t="s">
        <v>656</v>
      </c>
      <c r="S116" s="14">
        <v>104000</v>
      </c>
    </row>
    <row r="117" spans="1:25" x14ac:dyDescent="0.25">
      <c r="A117" s="14" t="s">
        <v>657</v>
      </c>
      <c r="S117" s="14">
        <v>104000</v>
      </c>
    </row>
    <row r="118" spans="1:25" x14ac:dyDescent="0.25">
      <c r="A118" s="14" t="s">
        <v>658</v>
      </c>
      <c r="S118" s="14">
        <v>104000</v>
      </c>
    </row>
    <row r="119" spans="1:25" x14ac:dyDescent="0.25">
      <c r="A119" s="14" t="s">
        <v>659</v>
      </c>
      <c r="S119" s="14">
        <v>104000</v>
      </c>
    </row>
    <row r="120" spans="1:25" x14ac:dyDescent="0.25">
      <c r="A120" s="14" t="s">
        <v>660</v>
      </c>
      <c r="S120" s="14">
        <v>104000</v>
      </c>
    </row>
    <row r="121" spans="1:25" x14ac:dyDescent="0.25">
      <c r="A121" s="14" t="s">
        <v>661</v>
      </c>
      <c r="S121" s="14">
        <v>104000</v>
      </c>
    </row>
    <row r="122" spans="1:25" x14ac:dyDescent="0.25">
      <c r="A122" s="14" t="s">
        <v>662</v>
      </c>
      <c r="S122" s="14">
        <v>104000</v>
      </c>
    </row>
    <row r="123" spans="1:25" x14ac:dyDescent="0.25">
      <c r="A123" s="14" t="s">
        <v>663</v>
      </c>
      <c r="S123" s="14">
        <v>104000</v>
      </c>
    </row>
    <row r="124" spans="1:25" x14ac:dyDescent="0.25">
      <c r="A124" s="14" t="s">
        <v>664</v>
      </c>
      <c r="S124" s="14">
        <v>104000</v>
      </c>
    </row>
    <row r="125" spans="1:25" x14ac:dyDescent="0.25">
      <c r="A125" t="s">
        <v>666</v>
      </c>
      <c r="O125" s="14" t="s">
        <v>88</v>
      </c>
      <c r="P125" s="14" t="s">
        <v>93</v>
      </c>
      <c r="Q125" s="14" t="s">
        <v>92</v>
      </c>
      <c r="R125">
        <v>120000</v>
      </c>
      <c r="S125">
        <v>100000</v>
      </c>
      <c r="X125" s="14" t="s">
        <v>91</v>
      </c>
      <c r="Y125" s="14" t="s">
        <v>94</v>
      </c>
    </row>
    <row r="126" spans="1:25" x14ac:dyDescent="0.25">
      <c r="A126" s="14" t="s">
        <v>667</v>
      </c>
      <c r="O126" s="14" t="s">
        <v>88</v>
      </c>
      <c r="P126" s="14" t="s">
        <v>93</v>
      </c>
      <c r="Q126" s="14" t="s">
        <v>92</v>
      </c>
      <c r="R126" s="14">
        <v>120000</v>
      </c>
      <c r="S126" s="14">
        <v>100000</v>
      </c>
      <c r="T126" s="14"/>
      <c r="U126" s="14"/>
      <c r="V126" s="14"/>
      <c r="W126" s="14"/>
      <c r="X126" s="14" t="s">
        <v>91</v>
      </c>
      <c r="Y126" s="14" t="s">
        <v>94</v>
      </c>
    </row>
    <row r="127" spans="1:25" s="14" customFormat="1" x14ac:dyDescent="0.25">
      <c r="A127" s="14" t="s">
        <v>668</v>
      </c>
      <c r="O127" s="14" t="s">
        <v>88</v>
      </c>
      <c r="P127" s="14" t="s">
        <v>93</v>
      </c>
      <c r="Q127" s="14" t="s">
        <v>92</v>
      </c>
      <c r="R127" s="14">
        <v>120000</v>
      </c>
      <c r="S127" s="14">
        <v>100000</v>
      </c>
      <c r="X127" s="14" t="s">
        <v>91</v>
      </c>
      <c r="Y127" s="14" t="s">
        <v>94</v>
      </c>
    </row>
    <row r="128" spans="1:25" s="14" customFormat="1" x14ac:dyDescent="0.25">
      <c r="A128" s="14" t="s">
        <v>669</v>
      </c>
      <c r="O128" s="14" t="s">
        <v>88</v>
      </c>
      <c r="P128" s="14" t="s">
        <v>93</v>
      </c>
      <c r="Q128" s="14" t="s">
        <v>92</v>
      </c>
      <c r="R128" s="14">
        <v>120000</v>
      </c>
      <c r="S128" s="14">
        <v>100000</v>
      </c>
      <c r="X128" s="14" t="s">
        <v>91</v>
      </c>
      <c r="Y128" s="14" t="s">
        <v>94</v>
      </c>
    </row>
    <row r="129" spans="1:19" x14ac:dyDescent="0.25">
      <c r="A129" t="s">
        <v>670</v>
      </c>
      <c r="S129">
        <v>104000</v>
      </c>
    </row>
    <row r="130" spans="1:19" x14ac:dyDescent="0.25">
      <c r="A130" s="14" t="s">
        <v>671</v>
      </c>
      <c r="S130" s="14">
        <v>104000</v>
      </c>
    </row>
    <row r="131" spans="1:19" x14ac:dyDescent="0.25">
      <c r="A131" s="14" t="s">
        <v>672</v>
      </c>
      <c r="S131" s="14">
        <v>104000</v>
      </c>
    </row>
    <row r="132" spans="1:19" x14ac:dyDescent="0.25">
      <c r="A132" s="14" t="s">
        <v>673</v>
      </c>
      <c r="S132" s="14">
        <v>104000</v>
      </c>
    </row>
    <row r="133" spans="1:19" x14ac:dyDescent="0.25">
      <c r="A133" s="14" t="s">
        <v>674</v>
      </c>
      <c r="S133" s="14">
        <v>104000</v>
      </c>
    </row>
    <row r="134" spans="1:19" x14ac:dyDescent="0.25">
      <c r="A134" s="14" t="s">
        <v>675</v>
      </c>
      <c r="S134" s="14">
        <v>104000</v>
      </c>
    </row>
    <row r="135" spans="1:19" x14ac:dyDescent="0.25">
      <c r="A135" s="14" t="s">
        <v>676</v>
      </c>
      <c r="S135" s="14">
        <v>104000</v>
      </c>
    </row>
    <row r="136" spans="1:19" x14ac:dyDescent="0.25">
      <c r="A136" s="14" t="s">
        <v>677</v>
      </c>
      <c r="S136" s="14">
        <v>104000</v>
      </c>
    </row>
    <row r="137" spans="1:19" x14ac:dyDescent="0.25">
      <c r="A137" s="14" t="s">
        <v>678</v>
      </c>
      <c r="S137" s="14">
        <v>104000</v>
      </c>
    </row>
    <row r="138" spans="1:19" x14ac:dyDescent="0.25">
      <c r="A138" s="14" t="s">
        <v>679</v>
      </c>
      <c r="S138" s="14">
        <v>104000</v>
      </c>
    </row>
    <row r="139" spans="1:19" x14ac:dyDescent="0.25">
      <c r="A139" s="14" t="s">
        <v>680</v>
      </c>
      <c r="S139" s="14">
        <v>104000</v>
      </c>
    </row>
    <row r="140" spans="1:19" x14ac:dyDescent="0.25">
      <c r="A140" s="14" t="s">
        <v>681</v>
      </c>
      <c r="S140" s="14">
        <v>104000</v>
      </c>
    </row>
    <row r="141" spans="1:19" x14ac:dyDescent="0.25">
      <c r="A141" s="14" t="s">
        <v>682</v>
      </c>
      <c r="S141" s="14">
        <v>104000</v>
      </c>
    </row>
    <row r="142" spans="1:19" x14ac:dyDescent="0.25">
      <c r="A142" s="14" t="s">
        <v>683</v>
      </c>
      <c r="S142" s="14">
        <v>104000</v>
      </c>
    </row>
    <row r="143" spans="1:19" x14ac:dyDescent="0.25">
      <c r="A143" s="14" t="s">
        <v>684</v>
      </c>
      <c r="S143" s="14">
        <v>104000</v>
      </c>
    </row>
    <row r="144" spans="1:19" x14ac:dyDescent="0.25">
      <c r="A144" s="14" t="s">
        <v>685</v>
      </c>
      <c r="S144" s="14">
        <v>104000</v>
      </c>
    </row>
    <row r="145" spans="1:58" x14ac:dyDescent="0.25">
      <c r="A145" s="14" t="s">
        <v>686</v>
      </c>
      <c r="S145" s="14">
        <v>104000</v>
      </c>
    </row>
    <row r="146" spans="1:58" x14ac:dyDescent="0.25">
      <c r="A146" s="14" t="s">
        <v>687</v>
      </c>
      <c r="S146" s="14">
        <v>104000</v>
      </c>
    </row>
    <row r="147" spans="1:58" x14ac:dyDescent="0.25">
      <c r="A147" s="14" t="s">
        <v>688</v>
      </c>
      <c r="S147" s="14">
        <v>104000</v>
      </c>
    </row>
    <row r="148" spans="1:58" s="14" customFormat="1" x14ac:dyDescent="0.25">
      <c r="A148" s="14" t="s">
        <v>700</v>
      </c>
      <c r="S148" s="14">
        <v>104000</v>
      </c>
    </row>
    <row r="149" spans="1:58" s="14" customFormat="1" x14ac:dyDescent="0.25">
      <c r="A149" s="14" t="s">
        <v>701</v>
      </c>
      <c r="S149" s="14">
        <v>104000</v>
      </c>
    </row>
    <row r="150" spans="1:58" s="14" customFormat="1" x14ac:dyDescent="0.25">
      <c r="A150" s="14" t="s">
        <v>702</v>
      </c>
      <c r="S150" s="14">
        <v>104000</v>
      </c>
    </row>
    <row r="151" spans="1:58" s="14" customFormat="1" x14ac:dyDescent="0.25">
      <c r="A151" s="14" t="s">
        <v>703</v>
      </c>
      <c r="S151" s="14">
        <v>104000</v>
      </c>
    </row>
    <row r="152" spans="1:58" s="14" customFormat="1" x14ac:dyDescent="0.25">
      <c r="A152" s="8" t="s">
        <v>689</v>
      </c>
      <c r="AQ152" s="14">
        <v>2000</v>
      </c>
    </row>
    <row r="153" spans="1:58" x14ac:dyDescent="0.25">
      <c r="A153" t="s">
        <v>704</v>
      </c>
      <c r="AS153" t="s">
        <v>705</v>
      </c>
      <c r="AT153" t="s">
        <v>706</v>
      </c>
      <c r="AU153" t="s">
        <v>19</v>
      </c>
      <c r="AV153">
        <v>94536</v>
      </c>
    </row>
    <row r="154" spans="1:58" x14ac:dyDescent="0.25">
      <c r="A154" t="s">
        <v>714</v>
      </c>
      <c r="O154" s="14" t="s">
        <v>88</v>
      </c>
      <c r="P154" s="14" t="s">
        <v>93</v>
      </c>
      <c r="Q154" s="14"/>
      <c r="R154" s="7">
        <v>200000</v>
      </c>
      <c r="S154" s="7">
        <v>100000</v>
      </c>
      <c r="T154" s="14">
        <v>5</v>
      </c>
      <c r="U154" s="14"/>
      <c r="V154" s="14">
        <v>360</v>
      </c>
    </row>
    <row r="155" spans="1:58" x14ac:dyDescent="0.25">
      <c r="A155" t="s">
        <v>717</v>
      </c>
      <c r="T155">
        <v>4.5</v>
      </c>
    </row>
    <row r="156" spans="1:58" s="14" customFormat="1" x14ac:dyDescent="0.25">
      <c r="A156" s="8" t="s">
        <v>719</v>
      </c>
      <c r="B156" s="14" t="s">
        <v>458</v>
      </c>
      <c r="C156" s="14" t="s">
        <v>720</v>
      </c>
      <c r="D156" s="14" t="s">
        <v>442</v>
      </c>
      <c r="E156" s="14">
        <v>28201</v>
      </c>
    </row>
    <row r="157" spans="1:58" s="14" customFormat="1" x14ac:dyDescent="0.25">
      <c r="A157" s="14" t="s">
        <v>721</v>
      </c>
      <c r="AS157" s="14" t="s">
        <v>705</v>
      </c>
      <c r="AT157" s="14" t="s">
        <v>706</v>
      </c>
      <c r="AU157" s="14" t="s">
        <v>19</v>
      </c>
      <c r="AV157" s="14">
        <v>94536</v>
      </c>
    </row>
    <row r="158" spans="1:58" s="17" customFormat="1" x14ac:dyDescent="0.25">
      <c r="A158" s="17" t="s">
        <v>725</v>
      </c>
      <c r="AL158" s="17" t="s">
        <v>30</v>
      </c>
      <c r="AW158" s="15"/>
      <c r="AX158" s="15"/>
      <c r="AY158" s="15"/>
      <c r="AZ158" s="15"/>
      <c r="BA158" s="15"/>
      <c r="BC158" s="17">
        <v>1</v>
      </c>
      <c r="BD158" s="17">
        <v>2</v>
      </c>
      <c r="BE158" s="17">
        <v>12</v>
      </c>
      <c r="BF158" s="17">
        <v>36</v>
      </c>
    </row>
    <row r="159" spans="1:58" x14ac:dyDescent="0.25">
      <c r="A159" s="15" t="s">
        <v>732</v>
      </c>
      <c r="AI159">
        <v>12</v>
      </c>
    </row>
    <row r="160" spans="1:58" x14ac:dyDescent="0.25">
      <c r="A160" s="15" t="s">
        <v>739</v>
      </c>
      <c r="O160" s="14" t="s">
        <v>88</v>
      </c>
      <c r="P160" s="14" t="s">
        <v>93</v>
      </c>
      <c r="Q160" s="14" t="s">
        <v>92</v>
      </c>
      <c r="R160" s="14">
        <v>500000</v>
      </c>
      <c r="S160" s="14">
        <v>450000</v>
      </c>
      <c r="T160">
        <v>3.5</v>
      </c>
      <c r="U160">
        <v>5</v>
      </c>
      <c r="V160">
        <v>360</v>
      </c>
      <c r="W160">
        <v>360</v>
      </c>
      <c r="X160" s="14" t="s">
        <v>631</v>
      </c>
    </row>
    <row r="161" spans="1:60" x14ac:dyDescent="0.25">
      <c r="A161" s="17" t="s">
        <v>745</v>
      </c>
      <c r="B161" s="14" t="s">
        <v>458</v>
      </c>
      <c r="C161" t="s">
        <v>459</v>
      </c>
      <c r="D161" t="s">
        <v>19</v>
      </c>
      <c r="E161">
        <v>94536</v>
      </c>
      <c r="F161" t="s">
        <v>460</v>
      </c>
      <c r="G161">
        <v>1</v>
      </c>
      <c r="H161">
        <v>1999</v>
      </c>
      <c r="O161" s="14"/>
      <c r="P161" t="s">
        <v>93</v>
      </c>
      <c r="Q161" t="s">
        <v>92</v>
      </c>
      <c r="R161">
        <v>700000</v>
      </c>
      <c r="S161">
        <v>600000</v>
      </c>
      <c r="T161">
        <v>3.5</v>
      </c>
      <c r="V161">
        <v>360</v>
      </c>
      <c r="W161">
        <v>360</v>
      </c>
      <c r="X161" s="14"/>
      <c r="Y161" s="14" t="s">
        <v>94</v>
      </c>
    </row>
    <row r="162" spans="1:60" s="14" customFormat="1" x14ac:dyDescent="0.25">
      <c r="A162" s="15" t="s">
        <v>749</v>
      </c>
      <c r="B162" s="14" t="s">
        <v>458</v>
      </c>
      <c r="C162" s="14" t="s">
        <v>459</v>
      </c>
      <c r="D162" s="14" t="s">
        <v>19</v>
      </c>
      <c r="E162" s="14">
        <v>94536</v>
      </c>
      <c r="F162" s="14" t="s">
        <v>460</v>
      </c>
      <c r="G162" s="14">
        <v>1</v>
      </c>
      <c r="H162" s="14">
        <v>1999</v>
      </c>
      <c r="O162" s="14" t="s">
        <v>88</v>
      </c>
      <c r="P162" s="14" t="s">
        <v>93</v>
      </c>
      <c r="Q162" s="14" t="s">
        <v>92</v>
      </c>
      <c r="S162" s="7">
        <v>300000</v>
      </c>
      <c r="T162" s="14">
        <v>3.5</v>
      </c>
      <c r="V162" s="14">
        <v>360</v>
      </c>
      <c r="W162" s="14">
        <v>360</v>
      </c>
      <c r="X162" s="14" t="s">
        <v>750</v>
      </c>
      <c r="Y162" s="14" t="s">
        <v>94</v>
      </c>
      <c r="BG162" s="14" t="s">
        <v>751</v>
      </c>
      <c r="BH162" s="14" t="s">
        <v>751</v>
      </c>
    </row>
    <row r="163" spans="1:60" s="14" customFormat="1" x14ac:dyDescent="0.25">
      <c r="A163" s="15" t="s">
        <v>752</v>
      </c>
      <c r="B163" s="14" t="s">
        <v>458</v>
      </c>
      <c r="C163" s="14" t="s">
        <v>459</v>
      </c>
      <c r="D163" s="14" t="s">
        <v>19</v>
      </c>
      <c r="E163" s="14">
        <v>94536</v>
      </c>
      <c r="F163" s="14" t="s">
        <v>460</v>
      </c>
      <c r="G163" s="14">
        <v>1</v>
      </c>
      <c r="H163" s="14">
        <v>1999</v>
      </c>
      <c r="O163" s="14" t="s">
        <v>303</v>
      </c>
      <c r="P163" s="14" t="s">
        <v>93</v>
      </c>
      <c r="Q163" s="14" t="s">
        <v>92</v>
      </c>
      <c r="S163" s="7">
        <v>280000</v>
      </c>
      <c r="T163" s="14">
        <v>3.5</v>
      </c>
      <c r="V163" s="14">
        <v>360</v>
      </c>
      <c r="W163" s="14">
        <v>360</v>
      </c>
      <c r="X163" s="14" t="s">
        <v>647</v>
      </c>
      <c r="Y163" s="14" t="s">
        <v>94</v>
      </c>
      <c r="BG163" s="14" t="s">
        <v>752</v>
      </c>
      <c r="BH163" s="14" t="s">
        <v>752</v>
      </c>
    </row>
    <row r="164" spans="1:60" x14ac:dyDescent="0.25">
      <c r="A164" s="15" t="s">
        <v>754</v>
      </c>
    </row>
  </sheetData>
  <pageMargins left="0.7" right="0.7" top="0.75" bottom="0.75" header="0.3" footer="0.3"/>
  <pageSetup orientation="portrait" horizontalDpi="4294967294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</vt:lpstr>
      <vt:lpstr>SetVODData</vt:lpstr>
      <vt:lpstr>SetVoeData</vt:lpstr>
      <vt:lpstr>SetVolData</vt:lpstr>
      <vt:lpstr>SetVomData</vt:lpstr>
      <vt:lpstr>SetVorData</vt:lpstr>
      <vt:lpstr>SetDetailsTransaction</vt:lpstr>
      <vt:lpstr>SetLiabilities</vt:lpstr>
      <vt:lpstr>1003Page1</vt:lpstr>
      <vt:lpstr>SetTitleDetails</vt:lpstr>
      <vt:lpstr>1003Page2</vt:lpstr>
      <vt:lpstr>Declarations</vt:lpstr>
      <vt:lpstr>SetLoanOriginator</vt:lpstr>
      <vt:lpstr>SetBorrower</vt:lpstr>
      <vt:lpstr>SetCoBorrower</vt:lpstr>
      <vt:lpstr>1003Page3</vt:lpstr>
      <vt:lpstr>SetEmployment</vt:lpstr>
      <vt:lpstr>SetMiandPiDetails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2018-08-14T14:16:38Z</dcterms:modified>
</cp:coreProperties>
</file>